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hared\1. AD1 Global\2. AD1 Hotels\2. Hotel Acquisitions\3. New Deals\2. Proformas\3. Portfolios\Plasencia 6 Hotel Portfolio\Individual Underwritings\HREC\"/>
    </mc:Choice>
  </mc:AlternateContent>
  <xr:revisionPtr revIDLastSave="0" documentId="8_{963A8740-27B0-4E55-AE5E-995DAFFAA224}" xr6:coauthVersionLast="47" xr6:coauthVersionMax="47" xr10:uidLastSave="{00000000-0000-0000-0000-000000000000}"/>
  <bookViews>
    <workbookView xWindow="-110" yWindow="-110" windowWidth="21820" windowHeight="13900" xr2:uid="{FFB757CD-0E11-403C-8256-4A717E5B86A9}"/>
  </bookViews>
  <sheets>
    <sheet name="Proforma" sheetId="1" r:id="rId1"/>
    <sheet name="CY" sheetId="2" r:id="rId2"/>
    <sheet name="SHS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</externalReferences>
  <definedNames>
    <definedName name="\A" localSheetId="0">#REF!</definedName>
    <definedName name="\A">#REF!</definedName>
    <definedName name="\b" localSheetId="0">'[2]Tendencia de producción'!#REF!</definedName>
    <definedName name="\b">'[2]Tendencia de producción'!#REF!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R" localSheetId="0">#REF!</definedName>
    <definedName name="\R">#REF!</definedName>
    <definedName name="\S" localSheetId="0">#REF!</definedName>
    <definedName name="\S">#REF!</definedName>
    <definedName name="\W" localSheetId="0">#REF!</definedName>
    <definedName name="\W">#REF!</definedName>
    <definedName name="\Y" localSheetId="0">#REF!</definedName>
    <definedName name="\Y">#REF!</definedName>
    <definedName name="\z" localSheetId="0">'[2]Tendencia de producción'!#REF!</definedName>
    <definedName name="\z">'[2]Tendencia de producción'!#REF!</definedName>
    <definedName name="___________a1" localSheetId="0" hidden="1">{"Assump",#N/A,TRUE,"Proforma";"first",#N/A,TRUE,"Proforma";"second",#N/A,TRUE,"Proforma";"lease1",#N/A,TRUE,"Proforma";"lease2",#N/A,TRUE,"Proforma"}</definedName>
    <definedName name="___________a1" hidden="1">{"Assump",#N/A,TRUE,"Proforma";"first",#N/A,TRUE,"Proforma";"second",#N/A,TRUE,"Proforma";"lease1",#N/A,TRUE,"Proforma";"lease2",#N/A,TRUE,"Proforma"}</definedName>
    <definedName name="___________end1" localSheetId="0">IF(Loan_Amount*Interest_Rate*Loan_Years*Loan_Start&gt;0,1,0)</definedName>
    <definedName name="___________end1">IF(Loan_Amount*Interest_Rate*Loan_Years*Loan_Start&gt;0,1,0)</definedName>
    <definedName name="_________a1" localSheetId="0" hidden="1">{"Assump",#N/A,TRUE,"Proforma";"first",#N/A,TRUE,"Proforma";"second",#N/A,TRUE,"Proforma";"lease1",#N/A,TRUE,"Proforma";"lease2",#N/A,TRUE,"Proforma"}</definedName>
    <definedName name="_________a1" hidden="1">{"Assump",#N/A,TRUE,"Proforma";"first",#N/A,TRUE,"Proforma";"second",#N/A,TRUE,"Proforma";"lease1",#N/A,TRUE,"Proforma";"lease2",#N/A,TRUE,"Proforma"}</definedName>
    <definedName name="_________end1" localSheetId="0">IF(Loan_Amount*Interest_Rate*Loan_Years*Loan_Start&gt;0,1,0)</definedName>
    <definedName name="_________end1">IF(Loan_Amount*Interest_Rate*Loan_Years*Loan_Start&gt;0,1,0)</definedName>
    <definedName name="_________key1" localSheetId="0" hidden="1">'[3]Inc &amp; Exp Assump (1)'!#REF!</definedName>
    <definedName name="_________key1" hidden="1">'[3]Inc &amp; Exp Assump (1)'!#REF!</definedName>
    <definedName name="_________key2" localSheetId="0" hidden="1">'[3]Inc &amp; Exp Assump (1)'!#REF!</definedName>
    <definedName name="_________key2" hidden="1">'[3]Inc &amp; Exp Assump (1)'!#REF!</definedName>
    <definedName name="________a1" localSheetId="0" hidden="1">{"Assump",#N/A,TRUE,"Proforma";"first",#N/A,TRUE,"Proforma";"second",#N/A,TRUE,"Proforma";"lease1",#N/A,TRUE,"Proforma";"lease2",#N/A,TRUE,"Proforma"}</definedName>
    <definedName name="________a1" hidden="1">{"Assump",#N/A,TRUE,"Proforma";"first",#N/A,TRUE,"Proforma";"second",#N/A,TRUE,"Proforma";"lease1",#N/A,TRUE,"Proforma";"lease2",#N/A,TRUE,"Proforma"}</definedName>
    <definedName name="________key1" localSheetId="0" hidden="1">'[3]Inc &amp; Exp Assump (1)'!#REF!</definedName>
    <definedName name="________key1" hidden="1">'[3]Inc &amp; Exp Assump (1)'!#REF!</definedName>
    <definedName name="________key2" localSheetId="0" hidden="1">'[3]Inc &amp; Exp Assump (1)'!#REF!</definedName>
    <definedName name="________key2" hidden="1">'[3]Inc &amp; Exp Assump (1)'!#REF!</definedName>
    <definedName name="_______key1" localSheetId="0" hidden="1">'[3]Inc &amp; Exp Assump (1)'!#REF!</definedName>
    <definedName name="_______key1" hidden="1">'[3]Inc &amp; Exp Assump (1)'!#REF!</definedName>
    <definedName name="_______key2" localSheetId="0" hidden="1">'[3]Inc &amp; Exp Assump (1)'!#REF!</definedName>
    <definedName name="_______key2" hidden="1">'[3]Inc &amp; Exp Assump (1)'!#REF!</definedName>
    <definedName name="_____key1" localSheetId="0" hidden="1">'[3]Inc &amp; Exp Assump (1)'!#REF!</definedName>
    <definedName name="_____key1" hidden="1">'[3]Inc &amp; Exp Assump (1)'!#REF!</definedName>
    <definedName name="_____key2" localSheetId="0" hidden="1">'[3]Inc &amp; Exp Assump (1)'!#REF!</definedName>
    <definedName name="_____key2" hidden="1">'[3]Inc &amp; Exp Assump (1)'!#REF!</definedName>
    <definedName name="____key1" localSheetId="0" hidden="1">'[3]Inc &amp; Exp Assump (1)'!#REF!</definedName>
    <definedName name="____key1" hidden="1">'[3]Inc &amp; Exp Assump (1)'!#REF!</definedName>
    <definedName name="____key2" localSheetId="0" hidden="1">'[3]Inc &amp; Exp Assump (1)'!#REF!</definedName>
    <definedName name="____key2" hidden="1">'[3]Inc &amp; Exp Assump (1)'!#REF!</definedName>
    <definedName name="___key1" localSheetId="0" hidden="1">'[3]Inc &amp; Exp Assump (1)'!#REF!</definedName>
    <definedName name="___key1" hidden="1">'[3]Inc &amp; Exp Assump (1)'!#REF!</definedName>
    <definedName name="___key2" localSheetId="0" hidden="1">'[3]Inc &amp; Exp Assump (1)'!#REF!</definedName>
    <definedName name="___key2" hidden="1">'[3]Inc &amp; Exp Assump (1)'!#REF!</definedName>
    <definedName name="___old2" localSheetId="0" hidden="1">{#N/A,#N/A,FALSE,"Summary";#N/A,#N/A,FALSE,"Buckets";#N/A,#N/A,FALSE,"Northstar";#N/A,#N/A,FALSE,"Comp"}</definedName>
    <definedName name="___old2" hidden="1">{#N/A,#N/A,FALSE,"Summary";#N/A,#N/A,FALSE,"Buckets";#N/A,#N/A,FALSE,"Northstar";#N/A,#N/A,FALSE,"Comp"}</definedName>
    <definedName name="___old3" localSheetId="0" hidden="1">{#N/A,#N/A,FALSE,"Emmes Services";#N/A,#N/A,FALSE,"Emmes Capital";#N/A,#N/A,FALSE,"Emmes &amp; Co"}</definedName>
    <definedName name="___old3" hidden="1">{#N/A,#N/A,FALSE,"Emmes Services";#N/A,#N/A,FALSE,"Emmes Capital";#N/A,#N/A,FALSE,"Emmes &amp; Co"}</definedName>
    <definedName name="___old4" localSheetId="0" hidden="1">{#N/A,#N/A,FALSE,"Summary";#N/A,#N/A,FALSE,"Buckets";#N/A,#N/A,FALSE,"Northstar";#N/A,#N/A,FALSE,"Comp"}</definedName>
    <definedName name="___old4" hidden="1">{#N/A,#N/A,FALSE,"Summary";#N/A,#N/A,FALSE,"Buckets";#N/A,#N/A,FALSE,"Northstar";#N/A,#N/A,FALSE,"Comp"}</definedName>
    <definedName name="___old5" localSheetId="0" hidden="1">{#N/A,#N/A,FALSE,"Emmes Services";#N/A,#N/A,FALSE,"Emmes Capital";#N/A,#N/A,FALSE,"Emmes &amp; Co"}</definedName>
    <definedName name="___old5" hidden="1">{#N/A,#N/A,FALSE,"Emmes Services";#N/A,#N/A,FALSE,"Emmes Capital";#N/A,#N/A,FALSE,"Emmes &amp; Co"}</definedName>
    <definedName name="___old6" localSheetId="0" hidden="1">{#N/A,#N/A,FALSE,"Summary";#N/A,#N/A,FALSE,"Buckets";#N/A,#N/A,FALSE,"Northstar";#N/A,#N/A,FALSE,"Comp"}</definedName>
    <definedName name="___old6" hidden="1">{#N/A,#N/A,FALSE,"Summary";#N/A,#N/A,FALSE,"Buckets";#N/A,#N/A,FALSE,"Northstar";#N/A,#N/A,FALSE,"Comp"}</definedName>
    <definedName name="__123Graph_A" localSheetId="0" hidden="1">[4]rates!#REF!</definedName>
    <definedName name="__123Graph_A" hidden="1">[4]rates!#REF!</definedName>
    <definedName name="__123Graph_ABC" hidden="1">[5]Comm1!$K$85:$AD$85</definedName>
    <definedName name="__123Graph_ABCBAR" hidden="1">[5]Comm1!$K$342:$AD$342</definedName>
    <definedName name="__123Graph_B" localSheetId="0" hidden="1">[4]rates!#REF!</definedName>
    <definedName name="__123Graph_B" hidden="1">[4]rates!#REF!</definedName>
    <definedName name="__123Graph_BBCBAR" hidden="1">[5]Comm1!$K$372:$AD$372</definedName>
    <definedName name="__123Graph_C" localSheetId="0" hidden="1">[4]rates!#REF!</definedName>
    <definedName name="__123Graph_C" hidden="1">[4]rates!#REF!</definedName>
    <definedName name="__123Graph_CBCBAR" hidden="1">[5]Comm1!$K$345:$AD$345</definedName>
    <definedName name="__123Graph_CCURRENT" localSheetId="0" hidden="1">[6]recv!#REF!</definedName>
    <definedName name="__123Graph_CCURRENT" hidden="1">[6]recv!#REF!</definedName>
    <definedName name="__123Graph_D" localSheetId="0" hidden="1">[4]rates!#REF!</definedName>
    <definedName name="__123Graph_D" hidden="1">[4]rates!#REF!</definedName>
    <definedName name="__123Graph_DBCBAR" hidden="1">[5]Comm1!$K$373:$AD$373</definedName>
    <definedName name="__123Graph_DCURRENT" localSheetId="0" hidden="1">[6]recv!#REF!</definedName>
    <definedName name="__123Graph_DCURRENT" hidden="1">[6]recv!#REF!</definedName>
    <definedName name="__123Graph_E" localSheetId="0" hidden="1">[4]rates!#REF!</definedName>
    <definedName name="__123Graph_E" hidden="1">[4]rates!#REF!</definedName>
    <definedName name="__123Graph_F" localSheetId="0" hidden="1">[4]rates!#REF!</definedName>
    <definedName name="__123Graph_F" hidden="1">[4]rates!#REF!</definedName>
    <definedName name="__123Graph_X" hidden="1">[5]Comm1!$L$294:$T$294</definedName>
    <definedName name="__123Graph_XBC" hidden="1">[5]Comm1!$K$69:$AD$69</definedName>
    <definedName name="__123Graph_XBCBAR" hidden="1">[5]Comm1!$K$69:$AD$69</definedName>
    <definedName name="__key1" localSheetId="0" hidden="1">'[3]Inc &amp; Exp Assump (1)'!#REF!</definedName>
    <definedName name="__key1" hidden="1">'[3]Inc &amp; Exp Assump (1)'!#REF!</definedName>
    <definedName name="__key2" localSheetId="0" hidden="1">'[3]Inc &amp; Exp Assump (1)'!#REF!</definedName>
    <definedName name="__key2" hidden="1">'[3]Inc &amp; Exp Assump (1)'!#REF!</definedName>
    <definedName name="__old2" localSheetId="0" hidden="1">{#N/A,#N/A,FALSE,"Summary";#N/A,#N/A,FALSE,"Buckets";#N/A,#N/A,FALSE,"Northstar";#N/A,#N/A,FALSE,"Comp"}</definedName>
    <definedName name="__old2" hidden="1">{#N/A,#N/A,FALSE,"Summary";#N/A,#N/A,FALSE,"Buckets";#N/A,#N/A,FALSE,"Northstar";#N/A,#N/A,FALSE,"Comp"}</definedName>
    <definedName name="__old3" localSheetId="0" hidden="1">{#N/A,#N/A,FALSE,"Emmes Services";#N/A,#N/A,FALSE,"Emmes Capital";#N/A,#N/A,FALSE,"Emmes &amp; Co"}</definedName>
    <definedName name="__old3" hidden="1">{#N/A,#N/A,FALSE,"Emmes Services";#N/A,#N/A,FALSE,"Emmes Capital";#N/A,#N/A,FALSE,"Emmes &amp; Co"}</definedName>
    <definedName name="__old4" localSheetId="0" hidden="1">{#N/A,#N/A,FALSE,"Summary";#N/A,#N/A,FALSE,"Buckets";#N/A,#N/A,FALSE,"Northstar";#N/A,#N/A,FALSE,"Comp"}</definedName>
    <definedName name="__old4" hidden="1">{#N/A,#N/A,FALSE,"Summary";#N/A,#N/A,FALSE,"Buckets";#N/A,#N/A,FALSE,"Northstar";#N/A,#N/A,FALSE,"Comp"}</definedName>
    <definedName name="__old5" localSheetId="0" hidden="1">{#N/A,#N/A,FALSE,"Emmes Services";#N/A,#N/A,FALSE,"Emmes Capital";#N/A,#N/A,FALSE,"Emmes &amp; Co"}</definedName>
    <definedName name="__old5" hidden="1">{#N/A,#N/A,FALSE,"Emmes Services";#N/A,#N/A,FALSE,"Emmes Capital";#N/A,#N/A,FALSE,"Emmes &amp; Co"}</definedName>
    <definedName name="__old6" localSheetId="0" hidden="1">{#N/A,#N/A,FALSE,"Summary";#N/A,#N/A,FALSE,"Buckets";#N/A,#N/A,FALSE,"Northstar";#N/A,#N/A,FALSE,"Comp"}</definedName>
    <definedName name="__old6" hidden="1">{#N/A,#N/A,FALSE,"Summary";#N/A,#N/A,FALSE,"Buckets";#N/A,#N/A,FALSE,"Northstar";#N/A,#N/A,FALSE,"Comp"}</definedName>
    <definedName name="_12312" localSheetId="0" hidden="1">'[7]Annual Report'!#REF!</definedName>
    <definedName name="_12312" hidden="1">'[7]Annual Report'!#REF!</definedName>
    <definedName name="_1PAGE_1" localSheetId="0">#REF!</definedName>
    <definedName name="_1PAGE_1">#REF!</definedName>
    <definedName name="_2PAGE_2" localSheetId="0">#REF!</definedName>
    <definedName name="_2PAGE_2">#REF!</definedName>
    <definedName name="_4" localSheetId="0">#REF!</definedName>
    <definedName name="_4">#REF!</definedName>
    <definedName name="_401k_Match" localSheetId="0">#REF!</definedName>
    <definedName name="_401k_Match">#REF!</definedName>
    <definedName name="_a1" localSheetId="0" hidden="1">{"Assump",#N/A,TRUE,"Proforma";"first",#N/A,TRUE,"Proforma";"second",#N/A,TRUE,"Proforma";"lease1",#N/A,TRUE,"Proforma";"lease2",#N/A,TRUE,"Proforma"}</definedName>
    <definedName name="_a1" hidden="1">{"Assump",#N/A,TRUE,"Proforma";"first",#N/A,TRUE,"Proforma";"second",#N/A,TRUE,"Proforma";"lease1",#N/A,TRUE,"Proforma";"lease2",#N/A,TRUE,"Proforma"}</definedName>
    <definedName name="_asdasfsedf" localSheetId="0" hidden="1">'[7]Annual Report'!#REF!</definedName>
    <definedName name="_asdasfsedf" hidden="1">'[7]Annual Report'!#REF!</definedName>
    <definedName name="_dfd1" localSheetId="0" hidden="1">{#N/A,#N/A,FALSE,"Aging Summary";#N/A,#N/A,FALSE,"Ratio Analysis";#N/A,#N/A,FALSE,"Test 120 Day Accts";#N/A,#N/A,FALSE,"Tickmarks"}</definedName>
    <definedName name="_dfd1" hidden="1">{#N/A,#N/A,FALSE,"Aging Summary";#N/A,#N/A,FALSE,"Ratio Analysis";#N/A,#N/A,FALSE,"Test 120 Day Accts";#N/A,#N/A,FALSE,"Tickmarks"}</definedName>
    <definedName name="_Dist_Values" localSheetId="0" hidden="1">#REF!</definedName>
    <definedName name="_Dist_Values" hidden="1">#REF!</definedName>
    <definedName name="_end1" localSheetId="0">IF(Loan_Amount*Interest_Rate*Loan_Years*Loan_Start&gt;0,1,0)</definedName>
    <definedName name="_end1">IF(Loan_Amount*Interest_Rate*Loan_Years*Loan_Start&gt;0,1,0)</definedName>
    <definedName name="_Fill" localSheetId="0" hidden="1">'[8]Anal Fact'!#REF!</definedName>
    <definedName name="_Fill" hidden="1">'[8]Anal Fact'!#REF!</definedName>
    <definedName name="_Fill_HO" localSheetId="0" hidden="1">#REF!</definedName>
    <definedName name="_Fill_HO" hidden="1">#REF!</definedName>
    <definedName name="_Fill18A" localSheetId="0" hidden="1">#REF!</definedName>
    <definedName name="_Fill18A" hidden="1">#REF!</definedName>
    <definedName name="_Fill18b" localSheetId="0" hidden="1">#REF!</definedName>
    <definedName name="_Fill18b" hidden="1">#REF!</definedName>
    <definedName name="_Fill18c" localSheetId="0" hidden="1">#REF!</definedName>
    <definedName name="_Fill18c" hidden="1">#REF!</definedName>
    <definedName name="_Fill19" localSheetId="0" hidden="1">#REF!</definedName>
    <definedName name="_Fill19" hidden="1">#REF!</definedName>
    <definedName name="_Fill19b" localSheetId="0" hidden="1">#REF!</definedName>
    <definedName name="_Fill19b" hidden="1">#REF!</definedName>
    <definedName name="_Fill2" localSheetId="0" hidden="1">#REF!</definedName>
    <definedName name="_Fill2" hidden="1">#REF!</definedName>
    <definedName name="_Fill3" localSheetId="0" hidden="1">#REF!</definedName>
    <definedName name="_Fill3" hidden="1">#REF!</definedName>
    <definedName name="_xlnm._FilterDatabase" hidden="1">#N/A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N" localSheetId="0">#REF!</definedName>
    <definedName name="_N">#REF!</definedName>
    <definedName name="_old2" localSheetId="0" hidden="1">{#N/A,#N/A,FALSE,"Summary";#N/A,#N/A,FALSE,"Buckets";#N/A,#N/A,FALSE,"Northstar";#N/A,#N/A,FALSE,"Comp"}</definedName>
    <definedName name="_old2" hidden="1">{#N/A,#N/A,FALSE,"Summary";#N/A,#N/A,FALSE,"Buckets";#N/A,#N/A,FALSE,"Northstar";#N/A,#N/A,FALSE,"Comp"}</definedName>
    <definedName name="_old2.0" localSheetId="0" hidden="1">{#N/A,#N/A,FALSE,"Summary";#N/A,#N/A,FALSE,"Buckets";#N/A,#N/A,FALSE,"Northstar";#N/A,#N/A,FALSE,"Comp"}</definedName>
    <definedName name="_old2.0" hidden="1">{#N/A,#N/A,FALSE,"Summary";#N/A,#N/A,FALSE,"Buckets";#N/A,#N/A,FALSE,"Northstar";#N/A,#N/A,FALSE,"Comp"}</definedName>
    <definedName name="_old3" localSheetId="0" hidden="1">{#N/A,#N/A,FALSE,"Emmes Services";#N/A,#N/A,FALSE,"Emmes Capital";#N/A,#N/A,FALSE,"Emmes &amp; Co"}</definedName>
    <definedName name="_old3" hidden="1">{#N/A,#N/A,FALSE,"Emmes Services";#N/A,#N/A,FALSE,"Emmes Capital";#N/A,#N/A,FALSE,"Emmes &amp; Co"}</definedName>
    <definedName name="_old3.0" localSheetId="0" hidden="1">{#N/A,#N/A,FALSE,"Emmes Services";#N/A,#N/A,FALSE,"Emmes Capital";#N/A,#N/A,FALSE,"Emmes &amp; Co"}</definedName>
    <definedName name="_old3.0" hidden="1">{#N/A,#N/A,FALSE,"Emmes Services";#N/A,#N/A,FALSE,"Emmes Capital";#N/A,#N/A,FALSE,"Emmes &amp; Co"}</definedName>
    <definedName name="_old4" localSheetId="0" hidden="1">{#N/A,#N/A,FALSE,"Summary";#N/A,#N/A,FALSE,"Buckets";#N/A,#N/A,FALSE,"Northstar";#N/A,#N/A,FALSE,"Comp"}</definedName>
    <definedName name="_old4" hidden="1">{#N/A,#N/A,FALSE,"Summary";#N/A,#N/A,FALSE,"Buckets";#N/A,#N/A,FALSE,"Northstar";#N/A,#N/A,FALSE,"Comp"}</definedName>
    <definedName name="_old4.0" localSheetId="0" hidden="1">{#N/A,#N/A,FALSE,"Summary";#N/A,#N/A,FALSE,"Buckets";#N/A,#N/A,FALSE,"Northstar";#N/A,#N/A,FALSE,"Comp"}</definedName>
    <definedName name="_old4.0" hidden="1">{#N/A,#N/A,FALSE,"Summary";#N/A,#N/A,FALSE,"Buckets";#N/A,#N/A,FALSE,"Northstar";#N/A,#N/A,FALSE,"Comp"}</definedName>
    <definedName name="_old5" localSheetId="0" hidden="1">{#N/A,#N/A,FALSE,"Emmes Services";#N/A,#N/A,FALSE,"Emmes Capital";#N/A,#N/A,FALSE,"Emmes &amp; Co"}</definedName>
    <definedName name="_old5" hidden="1">{#N/A,#N/A,FALSE,"Emmes Services";#N/A,#N/A,FALSE,"Emmes Capital";#N/A,#N/A,FALSE,"Emmes &amp; Co"}</definedName>
    <definedName name="_old5.0" localSheetId="0" hidden="1">{#N/A,#N/A,FALSE,"Emmes Services";#N/A,#N/A,FALSE,"Emmes Capital";#N/A,#N/A,FALSE,"Emmes &amp; Co"}</definedName>
    <definedName name="_old5.0" hidden="1">{#N/A,#N/A,FALSE,"Emmes Services";#N/A,#N/A,FALSE,"Emmes Capital";#N/A,#N/A,FALSE,"Emmes &amp; Co"}</definedName>
    <definedName name="_old6" localSheetId="0" hidden="1">{#N/A,#N/A,FALSE,"Summary";#N/A,#N/A,FALSE,"Buckets";#N/A,#N/A,FALSE,"Northstar";#N/A,#N/A,FALSE,"Comp"}</definedName>
    <definedName name="_old6" hidden="1">{#N/A,#N/A,FALSE,"Summary";#N/A,#N/A,FALSE,"Buckets";#N/A,#N/A,FALSE,"Northstar";#N/A,#N/A,FALSE,"Comp"}</definedName>
    <definedName name="_old6.0" localSheetId="0" hidden="1">{#N/A,#N/A,FALSE,"Summary";#N/A,#N/A,FALSE,"Buckets";#N/A,#N/A,FALSE,"Northstar";#N/A,#N/A,FALSE,"Comp"}</definedName>
    <definedName name="_old6.0" hidden="1">{#N/A,#N/A,FALSE,"Summary";#N/A,#N/A,FALSE,"Buckets";#N/A,#N/A,FALSE,"Northstar";#N/A,#N/A,FALSE,"Comp"}</definedName>
    <definedName name="_Order1" hidden="1">255</definedName>
    <definedName name="_Order2" hidden="1">255</definedName>
    <definedName name="_RRL1" localSheetId="0" hidden="1">#REF!</definedName>
    <definedName name="_RRL1" hidden="1">#REF!</definedName>
    <definedName name="_sds1" localSheetId="0" hidden="1">{#N/A,#N/A,FALSE,"Aging Summary";#N/A,#N/A,FALSE,"Ratio Analysis";#N/A,#N/A,FALSE,"Test 120 Day Accts";#N/A,#N/A,FALSE,"Tickmarks"}</definedName>
    <definedName name="_sds1" hidden="1">{#N/A,#N/A,FALSE,"Aging Summary";#N/A,#N/A,FALSE,"Ratio Analysis";#N/A,#N/A,FALSE,"Test 120 Day Accts";#N/A,#N/A,FALSE,"Tickmarks"}</definedName>
    <definedName name="_sds2" localSheetId="0" hidden="1">{#N/A,#N/A,FALSE,"Aging Summary";#N/A,#N/A,FALSE,"Ratio Analysis";#N/A,#N/A,FALSE,"Test 120 Day Accts";#N/A,#N/A,FALSE,"Tickmarks"}</definedName>
    <definedName name="_sds2" hidden="1">{#N/A,#N/A,FALSE,"Aging Summary";#N/A,#N/A,FALSE,"Ratio Analysis";#N/A,#N/A,FALSE,"Test 120 Day Accts";#N/A,#N/A,FALSE,"Tickmarks"}</definedName>
    <definedName name="_Sort" localSheetId="0" hidden="1">#REF!</definedName>
    <definedName name="_Sort" hidden="1">#REF!</definedName>
    <definedName name="_Table1_In1" hidden="1">#N/A</definedName>
    <definedName name="_Table1_Out" hidden="1">#N/A</definedName>
    <definedName name="_Table2_In1" localSheetId="0" hidden="1">#REF!</definedName>
    <definedName name="_Table2_In1" hidden="1">#REF!</definedName>
    <definedName name="_Table2_In2" localSheetId="0" hidden="1">#REF!</definedName>
    <definedName name="_Table2_In2" hidden="1">#REF!</definedName>
    <definedName name="_Table2_Out" hidden="1">#N/A</definedName>
    <definedName name="_z1" localSheetId="0" hidden="1">{"Commish",#N/A,FALSE,"LAWTC"}</definedName>
    <definedName name="_z1" hidden="1">{"Commish",#N/A,FALSE,"LAWTC"}</definedName>
    <definedName name="A">'[9]Income &amp; Expense Assumptions'!$J$10</definedName>
    <definedName name="A_impresión_IM" localSheetId="0">'[2]Tendencia de producción'!#REF!</definedName>
    <definedName name="A_impresión_IM">'[2]Tendencia de producción'!#REF!</definedName>
    <definedName name="a_Key1" localSheetId="0" hidden="1">'[10]A Inc &amp; Exp'!#REF!</definedName>
    <definedName name="a_Key1" hidden="1">'[10]A Inc &amp; Exp'!#REF!</definedName>
    <definedName name="a_Key2" localSheetId="0" hidden="1">'[10]A Inc &amp; Exp'!#REF!</definedName>
    <definedName name="a_Key2" hidden="1">'[10]A Inc &amp; Exp'!#REF!</definedName>
    <definedName name="aa">'[9]Income &amp; Expense Assumptions'!$J$14</definedName>
    <definedName name="AAA">[11]Sheet1!$A$1</definedName>
    <definedName name="aaaaaaa" localSheetId="0" hidden="1">{"Outflow 1",#N/A,FALSE,"Outflows-Inflows";"Outflow 2",#N/A,FALSE,"Outflows-Inflows";"Inflow 1",#N/A,FALSE,"Outflows-Inflows";"Inflow 2",#N/A,FALSE,"Outflows-Inflows"}</definedName>
    <definedName name="aaaaaaa" hidden="1">{"Outflow 1",#N/A,FALSE,"Outflows-Inflows";"Outflow 2",#N/A,FALSE,"Outflows-Inflows";"Inflow 1",#N/A,FALSE,"Outflows-Inflows";"Inflow 2",#N/A,FALSE,"Outflows-Inflows"}</definedName>
    <definedName name="aacres" localSheetId="0">'[10]A UW'!#REF!</definedName>
    <definedName name="aacres">'[10]A UW'!#REF!</definedName>
    <definedName name="aasdfa" localSheetId="0" hidden="1">{"rtn",#N/A,FALSE,"RTN";"tables",#N/A,FALSE,"RTN";"cf",#N/A,FALSE,"CF";"stats",#N/A,FALSE,"Stats";"prop",#N/A,FALSE,"Prop"}</definedName>
    <definedName name="aasdfa" hidden="1">{"rtn",#N/A,FALSE,"RTN";"tables",#N/A,FALSE,"RTN";"cf",#N/A,FALSE,"CF";"stats",#N/A,FALSE,"Stats";"prop",#N/A,FALSE,"Prop"}</definedName>
    <definedName name="aAssFee" localSheetId="0">'[10]A Amort Calc'!#REF!</definedName>
    <definedName name="aAssFee">'[10]A Amort Calc'!#REF!</definedName>
    <definedName name="ABCaps" localSheetId="0">#REF!</definedName>
    <definedName name="ABCaps">#REF!</definedName>
    <definedName name="ABFixedAdvantage" localSheetId="0">#REF!</definedName>
    <definedName name="ABFixedAdvantage">#REF!</definedName>
    <definedName name="ABHedgeAdvantage" localSheetId="0">#REF!</definedName>
    <definedName name="ABHedgeAdvantage">#REF!</definedName>
    <definedName name="ABLIBORCap1" localSheetId="0">#REF!</definedName>
    <definedName name="ABLIBORCap1">#REF!</definedName>
    <definedName name="ABPrimeCap1" localSheetId="0">#REF!</definedName>
    <definedName name="ABPrimeCap1">#REF!</definedName>
    <definedName name="ABRIL">[12]Hoja3!$A$1:$E$226</definedName>
    <definedName name="ABSORP" localSheetId="0">#REF!</definedName>
    <definedName name="ABSORP">#REF!</definedName>
    <definedName name="Access_Button" hidden="1">"Loan_Front_End_Input_List"</definedName>
    <definedName name="AccessDatabase" hidden="1">"C:\My Documents\DAVE\MODELS\Cash at Risk\Loan Front End.mdb"</definedName>
    <definedName name="acity" localSheetId="0">'[10]A UW'!#REF!</definedName>
    <definedName name="acity">'[10]A UW'!#REF!</definedName>
    <definedName name="acqfee">[3]Underwriting!$C$31</definedName>
    <definedName name="acres" localSheetId="0">[13]Underwriting!#REF!</definedName>
    <definedName name="acres">[13]Underwriting!#REF!</definedName>
    <definedName name="acres2" localSheetId="0">[3]Underwriting!#REF!</definedName>
    <definedName name="acres2">[3]Underwriting!#REF!</definedName>
    <definedName name="activo" localSheetId="0">#REF!</definedName>
    <definedName name="activo">#REF!</definedName>
    <definedName name="address">[14]Underwriting!$B$2</definedName>
    <definedName name="address1">[3]Underwriting!$B$2</definedName>
    <definedName name="ADJUSTEDoccupancy">#N/A</definedName>
    <definedName name="admin">'[3]Inc &amp; Exp Assump (1)'!$G$150</definedName>
    <definedName name="ADMINISTRACION" localSheetId="0">#REF!</definedName>
    <definedName name="ADMINISTRACION">#REF!</definedName>
    <definedName name="adv">'[3]Inc &amp; Exp Assump (1)'!$H$152</definedName>
    <definedName name="aequity">[3]Underwriting!$D$37</definedName>
    <definedName name="AF">'[3]Closing Costs'!$F$47</definedName>
    <definedName name="afed" localSheetId="0" hidden="1">{"Texas Sub_Consolidation",#N/A,TRUE,"Texas";"Texas Trial Balances",#N/A,TRUE,"Texas";"Texas Investment Analysis",#N/A,TRUE,"Texas";"Texas AJEs",#N/A,TRUE,"Texas";"Texas AJE Summary",#N/A,TRUE,"Texas";"Texas_P_L_Minority",#N/A,TRUE,"Texas"}</definedName>
    <definedName name="afed" hidden="1">{"Texas Sub_Consolidation",#N/A,TRUE,"Texas";"Texas Trial Balances",#N/A,TRUE,"Texas";"Texas Investment Analysis",#N/A,TRUE,"Texas";"Texas AJEs",#N/A,TRUE,"Texas";"Texas AJE Summary",#N/A,TRUE,"Texas";"Texas_P_L_Minority",#N/A,TRUE,"Texas"}</definedName>
    <definedName name="ago" localSheetId="0" hidden="1">[15]CODA98!#REF!</definedName>
    <definedName name="ago" hidden="1">[15]CODA98!#REF!</definedName>
    <definedName name="agosto2" localSheetId="0" hidden="1">[15]CODA98!#REF!</definedName>
    <definedName name="agosto2" hidden="1">[15]CODA98!#REF!</definedName>
    <definedName name="ALEXGARDEN" localSheetId="0">[16]EastLoudoungrdnA!#REF!</definedName>
    <definedName name="ALEXGARDEN">[16]EastLoudoungrdnA!#REF!</definedName>
    <definedName name="ALEXHIGH" localSheetId="0">[16]EastLoudoungrdnA!#REF!</definedName>
    <definedName name="ALEXHIGH">[16]EastLoudoungrdnA!#REF!</definedName>
    <definedName name="AliasTable" localSheetId="0">#REF!</definedName>
    <definedName name="AliasTable">#REF!</definedName>
    <definedName name="All_Divisions" localSheetId="0" hidden="1">#REF!</definedName>
    <definedName name="All_Divisions" hidden="1">#REF!</definedName>
    <definedName name="aloancc" localSheetId="0">'[10]A CC'!#REF!</definedName>
    <definedName name="aloancc">'[10]A CC'!#REF!</definedName>
    <definedName name="amen" localSheetId="0">#REF!</definedName>
    <definedName name="amen">#REF!</definedName>
    <definedName name="AMFeeB" localSheetId="0">'[17]Base Case 10-Year Cash Flow'!#REF!</definedName>
    <definedName name="AMFeeB">'[17]Base Case 10-Year Cash Flow'!#REF!</definedName>
    <definedName name="Amort_Term" localSheetId="0">[18]Property!#REF!</definedName>
    <definedName name="Amort_Term">[18]Property!#REF!</definedName>
    <definedName name="AmortEnd" localSheetId="0">#REF!</definedName>
    <definedName name="AmortEnd">#REF!</definedName>
    <definedName name="AmortStart" localSheetId="0">#REF!</definedName>
    <definedName name="AmortStart">#REF!</definedName>
    <definedName name="AmortType" localSheetId="0">#REF!</definedName>
    <definedName name="AmortType">#REF!</definedName>
    <definedName name="AMS" localSheetId="0">#REF!</definedName>
    <definedName name="AMS">#REF!</definedName>
    <definedName name="Analysis_Start_Date">[19]ASSUMPTIONS!$D$11</definedName>
    <definedName name="AnalysisStart">'[20]Year 1 Pro Forma'!$B$25</definedName>
    <definedName name="AnalysisType" localSheetId="0">#REF!</definedName>
    <definedName name="AnalysisType">#REF!</definedName>
    <definedName name="Analyst" localSheetId="0" hidden="1">#REF!</definedName>
    <definedName name="Analyst" hidden="1">#REF!</definedName>
    <definedName name="AnchorCap" localSheetId="0">'[21]Indication Grid'!#REF!</definedName>
    <definedName name="AnchorCap">'[21]Indication Grid'!#REF!</definedName>
    <definedName name="AnchorIndication" localSheetId="0">'[21]Indication Grid'!#REF!</definedName>
    <definedName name="AnchorIndication">'[21]Indication Grid'!#REF!</definedName>
    <definedName name="Annual_Assumpt" localSheetId="0">#REF!</definedName>
    <definedName name="Annual_Assumpt">#REF!</definedName>
    <definedName name="Annual_Assumpt_List" localSheetId="0">#REF!</definedName>
    <definedName name="Annual_Assumpt_List">#REF!</definedName>
    <definedName name="Annual_interest_rate">#N/A</definedName>
    <definedName name="annualize">#N/A</definedName>
    <definedName name="aotherinc">'[10]A Inc &amp; Exp'!$J$18</definedName>
    <definedName name="aPP">'[10]A UW'!$C$27</definedName>
    <definedName name="_xlnm.Print_Area">#REF!</definedName>
    <definedName name="areim" localSheetId="0">'[10]A Inc &amp; Exp'!#REF!</definedName>
    <definedName name="areim">'[10]A Inc &amp; Exp'!#REF!</definedName>
    <definedName name="arentpot" localSheetId="0">'[10]A Inc &amp; Exp'!#REF!</definedName>
    <definedName name="arentpot">'[10]A Inc &amp; Exp'!#REF!</definedName>
    <definedName name="areserve" localSheetId="0">'[10]A UW'!#REF!</definedName>
    <definedName name="areserve">'[10]A UW'!#REF!</definedName>
    <definedName name="arlington" localSheetId="0">[16]EastLoudoungrdnA!#REF!</definedName>
    <definedName name="arlington">[16]EastLoudoungrdnA!#REF!</definedName>
    <definedName name="arm" localSheetId="0">'[10]A Inc &amp; Exp'!#REF!</definedName>
    <definedName name="arm">'[10]A Inc &amp; Exp'!#REF!</definedName>
    <definedName name="as" localSheetId="0">#REF!</definedName>
    <definedName name="as">#REF!</definedName>
    <definedName name="AS2DocOpenMode" hidden="1">"AS2DocumentEdit"</definedName>
    <definedName name="AS2HasNoAutoHeaderFooter" hidden="1">" "</definedName>
    <definedName name="AS2NamedRange" hidden="1">10</definedName>
    <definedName name="AS2ReportLS" hidden="1">1</definedName>
    <definedName name="AS2StaticLS" localSheetId="0" hidden="1">#REF!</definedName>
    <definedName name="AS2StaticLS" hidden="1">#REF!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D" localSheetId="0">#REF!</definedName>
    <definedName name="ASD">#REF!</definedName>
    <definedName name="asda" localSheetId="0" hidden="1">#REF!</definedName>
    <definedName name="asda" hidden="1">#REF!</definedName>
    <definedName name="asdaaaaaaaaaaaaaaaaaaaaaaaa" localSheetId="0" hidden="1">'[7]Annual Report'!#REF!</definedName>
    <definedName name="asdaaaaaaaaaaaaaaaaaaaaaaaa" hidden="1">'[7]Annual Report'!#REF!</definedName>
    <definedName name="asdasd" localSheetId="0" hidden="1">{#N/A,#N/A,FALSE,"Loan Summary";#N/A,#N/A,FALSE,"NOI";"RR and Expir",#N/A,FALSE,"Rental";"Sales History",#N/A,FALSE,"Rental";#N/A,#N/A,FALSE,"Reserves"}</definedName>
    <definedName name="asdasd" hidden="1">{#N/A,#N/A,FALSE,"Loan Summary";#N/A,#N/A,FALSE,"NOI";"RR and Expir",#N/A,FALSE,"Rental";"Sales History",#N/A,FALSE,"Rental";#N/A,#N/A,FALSE,"Reserves"}</definedName>
    <definedName name="asdasdasda" localSheetId="0" hidden="1">{#N/A,#N/A,TRUE,"3-Gateway";#N/A,#N/A,TRUE,"4-ByrkitAve.Bus.Ctr.";#N/A,#N/A,TRUE,"5- 851 Marietta Assoc.";#N/A,#N/A,TRUE,"6-Fesslers";#N/A,#N/A,TRUE,"7- 3300 Sample";#N/A,#N/A,TRUE,"8-Blackthorn-Wells";#N/A,#N/A,TRUE,"9-BlackthornNimtz";#N/A,#N/A,TRUE,"10-Willow Trace II";#N/A,#N/A,TRUE,"11-Homeland";#N/A,#N/A,TRUE,"12-Dugdale";#N/A,#N/A,TRUE,"13-Park Center";#N/A,#N/A,TRUE,"14-Michiana";#N/A,#N/A,TRUE,"15-LTV (Niles)";#N/A,#N/A,TRUE,"16-Niles-Colfax";#N/A,#N/A,TRUE,"17-Colfax Place";#N/A,#N/A,TRUE,"18-Pru Office"}</definedName>
    <definedName name="asdasdasda" hidden="1">{#N/A,#N/A,TRUE,"3-Gateway";#N/A,#N/A,TRUE,"4-ByrkitAve.Bus.Ctr.";#N/A,#N/A,TRUE,"5- 851 Marietta Assoc.";#N/A,#N/A,TRUE,"6-Fesslers";#N/A,#N/A,TRUE,"7- 3300 Sample";#N/A,#N/A,TRUE,"8-Blackthorn-Wells";#N/A,#N/A,TRUE,"9-BlackthornNimtz";#N/A,#N/A,TRUE,"10-Willow Trace II";#N/A,#N/A,TRUE,"11-Homeland";#N/A,#N/A,TRUE,"12-Dugdale";#N/A,#N/A,TRUE,"13-Park Center";#N/A,#N/A,TRUE,"14-Michiana";#N/A,#N/A,TRUE,"15-LTV (Niles)";#N/A,#N/A,TRUE,"16-Niles-Colfax";#N/A,#N/A,TRUE,"17-Colfax Place";#N/A,#N/A,TRUE,"18-Pru Office"}</definedName>
    <definedName name="asdasdasdasdas" localSheetId="0" hidden="1">{#N/A,#N/A,FALSE,"Loan Summary";#N/A,#N/A,FALSE,"NOI";"RR and Expir",#N/A,FALSE,"Rental";"Sales History",#N/A,FALSE,"Rental";#N/A,#N/A,FALSE,"Reserves"}</definedName>
    <definedName name="asdasdasdasdas" hidden="1">{#N/A,#N/A,FALSE,"Loan Summary";#N/A,#N/A,FALSE,"NOI";"RR and Expir",#N/A,FALSE,"Rental";"Sales History",#N/A,FALSE,"Rental";#N/A,#N/A,FALSE,"Reserves"}</definedName>
    <definedName name="asdasdasdasdasd" localSheetId="0" hidden="1">{#N/A,#N/A,FALSE,"Loan Summary";#N/A,#N/A,FALSE,"NOI";"RR and Expir",#N/A,FALSE,"Rental";"Sales History",#N/A,FALSE,"Rental";#N/A,#N/A,FALSE,"Reserves"}</definedName>
    <definedName name="asdasdasdasdasd" hidden="1">{#N/A,#N/A,FALSE,"Loan Summary";#N/A,#N/A,FALSE,"NOI";"RR and Expir",#N/A,FALSE,"Rental";"Sales History",#N/A,FALSE,"Rental";#N/A,#N/A,FALSE,"Reserves"}</definedName>
    <definedName name="asdasdasdasdasdasdas" localSheetId="0" hidden="1">{#N/A,#N/A,TRUE,"3-Gateway";#N/A,#N/A,TRUE,"4-ByrkitAve.Bus.Ctr.";#N/A,#N/A,TRUE,"5- 851 Marietta Assoc.";#N/A,#N/A,TRUE,"6-Fesslers";#N/A,#N/A,TRUE,"7- 3300 Sample";#N/A,#N/A,TRUE,"8-Blackthorn-Wells";#N/A,#N/A,TRUE,"9-BlackthornNimtz";#N/A,#N/A,TRUE,"10-Willow Trace II";#N/A,#N/A,TRUE,"11-Homeland";#N/A,#N/A,TRUE,"12-Dugdale";#N/A,#N/A,TRUE,"13-Park Center";#N/A,#N/A,TRUE,"14-Michiana";#N/A,#N/A,TRUE,"15-LTV (Niles)";#N/A,#N/A,TRUE,"16-Niles-Colfax";#N/A,#N/A,TRUE,"17-Colfax Place";#N/A,#N/A,TRUE,"18-Pru Office"}</definedName>
    <definedName name="asdasdasdasdasdasdas" hidden="1">{#N/A,#N/A,TRUE,"3-Gateway";#N/A,#N/A,TRUE,"4-ByrkitAve.Bus.Ctr.";#N/A,#N/A,TRUE,"5- 851 Marietta Assoc.";#N/A,#N/A,TRUE,"6-Fesslers";#N/A,#N/A,TRUE,"7- 3300 Sample";#N/A,#N/A,TRUE,"8-Blackthorn-Wells";#N/A,#N/A,TRUE,"9-BlackthornNimtz";#N/A,#N/A,TRUE,"10-Willow Trace II";#N/A,#N/A,TRUE,"11-Homeland";#N/A,#N/A,TRUE,"12-Dugdale";#N/A,#N/A,TRUE,"13-Park Center";#N/A,#N/A,TRUE,"14-Michiana";#N/A,#N/A,TRUE,"15-LTV (Niles)";#N/A,#N/A,TRUE,"16-Niles-Colfax";#N/A,#N/A,TRUE,"17-Colfax Place";#N/A,#N/A,TRUE,"18-Pru Office"}</definedName>
    <definedName name="asdasddsds" localSheetId="0" hidden="1">'[7]Annual Report'!#REF!</definedName>
    <definedName name="asdasddsds" hidden="1">'[7]Annual Report'!#REF!</definedName>
    <definedName name="asdf" localSheetId="0">#REF!</definedName>
    <definedName name="asdf">#REF!</definedName>
    <definedName name="asdfas" localSheetId="0" hidden="1">{"print 1.6",#N/A,FALSE,"Sheet1";"print 2.6",#N/A,FALSE,"Sheet1";"print 3.6",#N/A,FALSE,"Sheet1";"print 4.6",#N/A,FALSE,"Sheet1";"print 5.6",#N/A,FALSE,"Sheet1";"print 6.6",#N/A,FALSE,"Sheet1"}</definedName>
    <definedName name="asdfas" hidden="1">{"print 1.6",#N/A,FALSE,"Sheet1";"print 2.6",#N/A,FALSE,"Sheet1";"print 3.6",#N/A,FALSE,"Sheet1";"print 4.6",#N/A,FALSE,"Sheet1";"print 5.6",#N/A,FALSE,"Sheet1";"print 6.6",#N/A,FALSE,"Sheet1"}</definedName>
    <definedName name="asdfasaa" localSheetId="0" hidden="1">{"print 1.6",#N/A,FALSE,"Sheet1";"print 2.6",#N/A,FALSE,"Sheet1";"print 3.6",#N/A,FALSE,"Sheet1";"print 4.6",#N/A,FALSE,"Sheet1";"print 5.6",#N/A,FALSE,"Sheet1";"print 6.6",#N/A,FALSE,"Sheet1"}</definedName>
    <definedName name="asdfasaa" hidden="1">{"print 1.6",#N/A,FALSE,"Sheet1";"print 2.6",#N/A,FALSE,"Sheet1";"print 3.6",#N/A,FALSE,"Sheet1";"print 4.6",#N/A,FALSE,"Sheet1";"print 5.6",#N/A,FALSE,"Sheet1";"print 6.6",#N/A,FALSE,"Sheet1"}</definedName>
    <definedName name="asdfasdf" localSheetId="0" hidden="1">{"rtn",#N/A,FALSE,"RTN";"tables",#N/A,FALSE,"RTN";"cf",#N/A,FALSE,"CF";"stats",#N/A,FALSE,"Stats";"prop",#N/A,FALSE,"Prop"}</definedName>
    <definedName name="asdfasdf" hidden="1">{"rtn",#N/A,FALSE,"RTN";"tables",#N/A,FALSE,"RTN";"cf",#N/A,FALSE,"CF";"stats",#N/A,FALSE,"Stats";"prop",#N/A,FALSE,"Prop"}</definedName>
    <definedName name="asdfg" localSheetId="0" hidden="1">{"rtn",#N/A,FALSE,"RTN";"tables",#N/A,FALSE,"RTN";"cf",#N/A,FALSE,"CF";"stats",#N/A,FALSE,"Stats";"prop",#N/A,FALSE,"Prop"}</definedName>
    <definedName name="asdfg" hidden="1">{"rtn",#N/A,FALSE,"RTN";"tables",#N/A,FALSE,"RTN";"cf",#N/A,FALSE,"CF";"stats",#N/A,FALSE,"Stats";"prop",#N/A,FALSE,"Prop"}</definedName>
    <definedName name="asdsadasdasdasdasd" localSheetId="0" hidden="1">'[7]Annual Report'!#REF!</definedName>
    <definedName name="asdsadasdasdasdasd" hidden="1">'[7]Annual Report'!#REF!</definedName>
    <definedName name="asdsdsadsdas" localSheetId="0" hidden="1">'[7]Annual Report'!#REF!</definedName>
    <definedName name="asdsdsadsdas" hidden="1">'[7]Annual Report'!#REF!</definedName>
    <definedName name="asdsdssss" localSheetId="0" hidden="1">{#N/A,#N/A,FALSE,"Loan Summary";#N/A,#N/A,FALSE,"NOI";"RR and Expir",#N/A,FALSE,"Rental";"Sales History",#N/A,FALSE,"Rental";#N/A,#N/A,FALSE,"Reserves"}</definedName>
    <definedName name="asdsdssss" hidden="1">{#N/A,#N/A,FALSE,"Loan Summary";#N/A,#N/A,FALSE,"NOI";"RR and Expir",#N/A,FALSE,"Rental";"Sales History",#N/A,FALSE,"Rental";#N/A,#N/A,FALSE,"Reserves"}</definedName>
    <definedName name="ass" localSheetId="0" hidden="1">{"print 1.6",#N/A,FALSE,"Sheet1";"print 2.6",#N/A,FALSE,"Sheet1";"print 3.6",#N/A,FALSE,"Sheet1";"print 4.6",#N/A,FALSE,"Sheet1";"print 5.6",#N/A,FALSE,"Sheet1";"print 6.6",#N/A,FALSE,"Sheet1"}</definedName>
    <definedName name="ass" hidden="1">{"print 1.6",#N/A,FALSE,"Sheet1";"print 2.6",#N/A,FALSE,"Sheet1";"print 3.6",#N/A,FALSE,"Sheet1";"print 4.6",#N/A,FALSE,"Sheet1";"print 5.6",#N/A,FALSE,"Sheet1";"print 6.6",#N/A,FALSE,"Sheet1"}</definedName>
    <definedName name="AssFee" localSheetId="0">[13]Amort!#REF!</definedName>
    <definedName name="AssFee">[13]Amort!#REF!</definedName>
    <definedName name="assfee2" localSheetId="0">[3]Amort!#REF!</definedName>
    <definedName name="assfee2">[3]Amort!#REF!</definedName>
    <definedName name="asss" localSheetId="0" hidden="1">{"rtn",#N/A,FALSE,"RTN";"tables",#N/A,FALSE,"RTN";"cf",#N/A,FALSE,"CF";"stats",#N/A,FALSE,"Stats";"prop",#N/A,FALSE,"Prop"}</definedName>
    <definedName name="asss" hidden="1">{"rtn",#N/A,FALSE,"RTN";"tables",#N/A,FALSE,"RTN";"cf",#N/A,FALSE,"CF";"stats",#N/A,FALSE,"Stats";"prop",#N/A,FALSE,"Prop"}</definedName>
    <definedName name="asssssss" localSheetId="0" hidden="1">'[7]Annual Report'!#REF!</definedName>
    <definedName name="asssssss" hidden="1">'[7]Annual Report'!#REF!</definedName>
    <definedName name="aswd" localSheetId="0" hidden="1">{#N/A,#N/A,FALSE,"Loan Summary";#N/A,#N/A,FALSE,"NOI";"RR and Expir",#N/A,FALSE,"Rental";"Sales History",#N/A,FALSE,"Rental";#N/A,#N/A,FALSE,"Reserves"}</definedName>
    <definedName name="aswd" hidden="1">{#N/A,#N/A,FALSE,"Loan Summary";#N/A,#N/A,FALSE,"NOI";"RR and Expir",#N/A,FALSE,"Rental";"Sales History",#N/A,FALSE,"Rental";#N/A,#N/A,FALSE,"Reserves"}</definedName>
    <definedName name="atotalcc" localSheetId="0">'[10]A CC'!#REF!</definedName>
    <definedName name="atotalcc">'[10]A CC'!#REF!</definedName>
    <definedName name="aunits">'[10]A UW'!$H$28</definedName>
    <definedName name="AUTO" localSheetId="0">#REF!</definedName>
    <definedName name="AUTO">#REF!</definedName>
    <definedName name="awsdsd" localSheetId="0" hidden="1">'[7]Annual Report'!#REF!</definedName>
    <definedName name="awsdsd" hidden="1">'[7]Annual Report'!#REF!</definedName>
    <definedName name="b" localSheetId="0" hidden="1">{#N/A,#N/A,FALSE,"ExitStratigy"}</definedName>
    <definedName name="b" hidden="1">{#N/A,#N/A,FALSE,"ExitStratigy"}</definedName>
    <definedName name="b_Key1" localSheetId="0" hidden="1">'[10]B Inc &amp; Exp'!#REF!</definedName>
    <definedName name="b_Key1" hidden="1">'[10]B Inc &amp; Exp'!#REF!</definedName>
    <definedName name="b_Key2" localSheetId="0" hidden="1">'[10]B Inc &amp; Exp'!#REF!</definedName>
    <definedName name="b_Key2" hidden="1">'[10]B Inc &amp; Exp'!#REF!</definedName>
    <definedName name="B_S_Assumptions" localSheetId="0">#REF!</definedName>
    <definedName name="B_S_Assumptions">#REF!</definedName>
    <definedName name="B_S_Toggle" localSheetId="0">#REF!</definedName>
    <definedName name="B_S_Toggle">#REF!</definedName>
    <definedName name="Backfill" localSheetId="0">#REF!</definedName>
    <definedName name="Backfill">#REF!</definedName>
    <definedName name="bacres" localSheetId="0">'[10]B UW'!#REF!</definedName>
    <definedName name="bacres">'[10]B UW'!#REF!</definedName>
    <definedName name="Balance_Sheet" localSheetId="0">#REF!</definedName>
    <definedName name="Balance_Sheet">#REF!</definedName>
    <definedName name="BalType" hidden="1">TRUE</definedName>
    <definedName name="Bancos" localSheetId="0" hidden="1">{#N/A,#N/A,FALSE,"Aging Summary";#N/A,#N/A,FALSE,"Ratio Analysis";#N/A,#N/A,FALSE,"Test 120 Day Accts";#N/A,#N/A,FALSE,"Tickmarks"}</definedName>
    <definedName name="Bancos" hidden="1">{#N/A,#N/A,FALSE,"Aging Summary";#N/A,#N/A,FALSE,"Ratio Analysis";#N/A,#N/A,FALSE,"Test 120 Day Accts";#N/A,#N/A,FALSE,"Tickmarks"}</definedName>
    <definedName name="BASE">[22]Hoja1!$A$8:$M$443</definedName>
    <definedName name="Base_Rents" localSheetId="0">#REF!</definedName>
    <definedName name="Base_Rents">#REF!</definedName>
    <definedName name="BaseDate" localSheetId="0">#REF!</definedName>
    <definedName name="BaseDate">#REF!</definedName>
    <definedName name="BaseDay" localSheetId="0">#REF!</definedName>
    <definedName name="BaseDay">#REF!</definedName>
    <definedName name="_xlnm.Database">#N/A</definedName>
    <definedName name="BaseMonth" localSheetId="0">#REF!</definedName>
    <definedName name="BaseMonth">#REF!</definedName>
    <definedName name="BaseYear" localSheetId="0">#REF!</definedName>
    <definedName name="BaseYear">#REF!</definedName>
    <definedName name="bAssFee" localSheetId="0">'[10]Hotel Amort'!#REF!</definedName>
    <definedName name="bAssFee">'[10]Hotel Amort'!#REF!</definedName>
    <definedName name="bb" localSheetId="0" hidden="1">{#N/A,#N/A,FALSE,"ExitStratigy"}</definedName>
    <definedName name="bb" hidden="1">{#N/A,#N/A,FALSE,"ExitStratigy"}</definedName>
    <definedName name="BBB">[11]Sheet1!$A$1</definedName>
    <definedName name="bbbbbb" localSheetId="0" hidden="1">{#N/A,#N/A,FALSE,"Services Summary";#N/A,#N/A,FALSE,"Emmes Summary";#N/A,#N/A,FALSE,"Northstar"}</definedName>
    <definedName name="bbbbbb" hidden="1">{#N/A,#N/A,FALSE,"Services Summary";#N/A,#N/A,FALSE,"Emmes Summary";#N/A,#N/A,FALSE,"Northstar"}</definedName>
    <definedName name="bcity" localSheetId="0">'[10]B UW'!#REF!</definedName>
    <definedName name="bcity">'[10]B UW'!#REF!</definedName>
    <definedName name="Beds" localSheetId="0">#REF!</definedName>
    <definedName name="Beds">#REF!</definedName>
    <definedName name="BG_Del" hidden="1">15</definedName>
    <definedName name="BG_Ins" hidden="1">4</definedName>
    <definedName name="BG_Mod" hidden="1">6</definedName>
    <definedName name="BidAskRates" localSheetId="0">#REF!</definedName>
    <definedName name="BidAskRates">#REF!</definedName>
    <definedName name="bIsCircular" localSheetId="0">#REF!</definedName>
    <definedName name="bIsCircular">#REF!</definedName>
    <definedName name="Blended_Increase_11">'[23]LTL (T)'!$E$19</definedName>
    <definedName name="bloancc" localSheetId="0">'[10]B CC'!#REF!</definedName>
    <definedName name="bloancc">'[10]B CC'!#REF!</definedName>
    <definedName name="BloombergIndex" localSheetId="0">#REF!</definedName>
    <definedName name="BloombergIndex">#REF!</definedName>
    <definedName name="BloombergRates" localSheetId="0">#REF!</definedName>
    <definedName name="BloombergRates">#REF!</definedName>
    <definedName name="BlueMoonFee" localSheetId="0">#REF!</definedName>
    <definedName name="BlueMoonFee">#REF!</definedName>
    <definedName name="BlueMoonPer" localSheetId="0">#REF!</definedName>
    <definedName name="BlueMoonPer">#REF!</definedName>
    <definedName name="BMA" localSheetId="0">#REF!</definedName>
    <definedName name="BMA">#REF!</definedName>
    <definedName name="BMACaps" localSheetId="0">#REF!</definedName>
    <definedName name="BMACaps">#REF!</definedName>
    <definedName name="BMACapsIO" localSheetId="0">#REF!</definedName>
    <definedName name="BMACapsIO">#REF!</definedName>
    <definedName name="BMACollars" localSheetId="0">#REF!</definedName>
    <definedName name="BMACollars">#REF!</definedName>
    <definedName name="BMACollarsIO" localSheetId="0">#REF!</definedName>
    <definedName name="BMACollarsIO">#REF!</definedName>
    <definedName name="BMASwap" localSheetId="0">#REF!</definedName>
    <definedName name="BMASwap">#REF!</definedName>
    <definedName name="BMASwap20" localSheetId="0">#REF!</definedName>
    <definedName name="BMASwap20">#REF!</definedName>
    <definedName name="BMASwaps" localSheetId="0">#REF!</definedName>
    <definedName name="BMASwaps">#REF!</definedName>
    <definedName name="BMASwapsIO" localSheetId="0">#REF!</definedName>
    <definedName name="BMASwapsIO">#REF!</definedName>
    <definedName name="Body">[24]Template!$A$12:$O$54</definedName>
    <definedName name="botherinc">'[10]B Inc &amp; Exp'!$J$18</definedName>
    <definedName name="bPP">'[10]B UW'!$C$27</definedName>
    <definedName name="breakeven" localSheetId="0">#REF!</definedName>
    <definedName name="breakeven">#REF!</definedName>
    <definedName name="breim" localSheetId="0">'[10]B Inc &amp; Exp'!#REF!</definedName>
    <definedName name="breim">'[10]B Inc &amp; Exp'!#REF!</definedName>
    <definedName name="brentpot" localSheetId="0">'[10]B Inc &amp; Exp'!#REF!</definedName>
    <definedName name="brentpot">'[10]B Inc &amp; Exp'!#REF!</definedName>
    <definedName name="breserve" localSheetId="0">'[10]B UW'!#REF!</definedName>
    <definedName name="breserve">'[10]B UW'!#REF!</definedName>
    <definedName name="brm" localSheetId="0">'[10]B Inc &amp; Exp'!#REF!</definedName>
    <definedName name="brm">'[10]B Inc &amp; Exp'!#REF!</definedName>
    <definedName name="brokers">[3]Underwriting!$C$29</definedName>
    <definedName name="BS_Data_Col" localSheetId="0" hidden="1">#REF!</definedName>
    <definedName name="BS_Data_Col" hidden="1">#REF!</definedName>
    <definedName name="BSpb" localSheetId="0" hidden="1">#REF!</definedName>
    <definedName name="BSpb" hidden="1">#REF!</definedName>
    <definedName name="btotalcc" localSheetId="0">'[10]B CC'!#REF!</definedName>
    <definedName name="btotalcc">'[10]B CC'!#REF!</definedName>
    <definedName name="BUDGET2004">'[25]BUDGET 2004'!$A$6:$AG$94</definedName>
    <definedName name="BudStart" localSheetId="0">#REF!</definedName>
    <definedName name="BudStart">#REF!</definedName>
    <definedName name="BudYear" localSheetId="0">#REF!</definedName>
    <definedName name="BudYear">#REF!</definedName>
    <definedName name="built" localSheetId="0">[13]Underwriting!#REF!</definedName>
    <definedName name="built">[13]Underwriting!#REF!</definedName>
    <definedName name="bunits">'[10]B UW'!$H$16</definedName>
    <definedName name="BuySell" localSheetId="0">'[21]Indication Grid'!#REF!</definedName>
    <definedName name="BuySell">'[21]Indication Grid'!#REF!</definedName>
    <definedName name="BuysOrSells">[26]Controls!$C$16:$C$17</definedName>
    <definedName name="CABI_CyP_Abi" localSheetId="0">'[27]Cascada TRE CB anual 70-30'!#REF!</definedName>
    <definedName name="CABI_CyP_Abi">'[27]Cascada TRE CB anual 70-30'!#REF!</definedName>
    <definedName name="CABI_CyP_Epc" localSheetId="0">'[27]Cascada TRE CB anual 70-30'!#REF!</definedName>
    <definedName name="CABI_CyP_Epc">'[27]Cascada TRE CB anual 70-30'!#REF!</definedName>
    <definedName name="CABI_feeadq_Epc" localSheetId="0">'[27]Cascada TRE CB anual 70-30'!#REF!</definedName>
    <definedName name="CABI_feeadq_Epc">'[27]Cascada TRE CB anual 70-30'!#REF!</definedName>
    <definedName name="CABI_feedev_Epc" localSheetId="0">'[27]Cascada TRE CB anual 70-30'!#REF!</definedName>
    <definedName name="CABI_feedev_Epc">'[27]Cascada TRE CB anual 70-30'!#REF!</definedName>
    <definedName name="CABI_FN_Abi" localSheetId="0">'[27]Cascada TRE CB anual 70-30'!#REF!</definedName>
    <definedName name="CABI_FN_Abi">'[27]Cascada TRE CB anual 70-30'!#REF!</definedName>
    <definedName name="CABI_FN_Epc" localSheetId="0">'[27]Cascada TRE CB anual 70-30'!#REF!</definedName>
    <definedName name="CABI_FN_Epc">'[27]Cascada TRE CB anual 70-30'!#REF!</definedName>
    <definedName name="CABI_manfee" localSheetId="0">'[27]Cascada TRE CB anual 70-30'!#REF!</definedName>
    <definedName name="CABI_manfee">'[27]Cascada TRE CB anual 70-30'!#REF!</definedName>
    <definedName name="CABI_Netfee_Epc" localSheetId="0">'[27]Cascada TRE CB anual 70-30'!#REF!</definedName>
    <definedName name="CABI_Netfee_Epc">'[27]Cascada TRE CB anual 70-30'!#REF!</definedName>
    <definedName name="CABI_Netfeemang_Epc" localSheetId="0">'[27]Cascada TRE CB anual 70-30'!#REF!</definedName>
    <definedName name="CABI_Netfeemang_Epc">'[27]Cascada TRE CB anual 70-30'!#REF!</definedName>
    <definedName name="CABI_Promote">'[27]Cascada TRE CB anual 70-30'!$C$40</definedName>
    <definedName name="CABI_shareCyP_Abi" localSheetId="0">'[27]Cascada TRE CB anual 70-30'!#REF!</definedName>
    <definedName name="CABI_shareCyP_Abi">'[27]Cascada TRE CB anual 70-30'!#REF!</definedName>
    <definedName name="CABI_shareCyP_Epc" localSheetId="0">'[27]Cascada TRE CB anual 70-30'!#REF!</definedName>
    <definedName name="CABI_shareCyP_Epc">'[27]Cascada TRE CB anual 70-30'!#REF!</definedName>
    <definedName name="CABI_shareFN_Abi" localSheetId="0">'[27]Cascada TRE CB anual 70-30'!#REF!</definedName>
    <definedName name="CABI_shareFN_Abi">'[27]Cascada TRE CB anual 70-30'!#REF!</definedName>
    <definedName name="CABI_shareFN_EPC" localSheetId="0">'[27]Cascada TRE CB anual 70-30'!#REF!</definedName>
    <definedName name="CABI_shareFN_EPC">'[27]Cascada TRE CB anual 70-30'!#REF!</definedName>
    <definedName name="CABI_Shareinv_Abi" localSheetId="0">'[27]Cascada TRE CB anual 70-30'!#REF!</definedName>
    <definedName name="CABI_Shareinv_Abi">'[27]Cascada TRE CB anual 70-30'!#REF!</definedName>
    <definedName name="CABI_Shareinv_EPC" localSheetId="0">'[27]Cascada TRE CB anual 70-30'!#REF!</definedName>
    <definedName name="CABI_Shareinv_EPC">'[27]Cascada TRE CB anual 70-30'!#REF!</definedName>
    <definedName name="CABI_sumfees_epc" localSheetId="0">'[27]Cascada TRE CB anual 70-30'!#REF!</definedName>
    <definedName name="CABI_sumfees_epc">'[27]Cascada TRE CB anual 70-30'!#REF!</definedName>
    <definedName name="CABI_Tirpostfee_Abi" localSheetId="0">'[27]Cascada TRE CB anual 70-30'!#REF!</definedName>
    <definedName name="CABI_Tirpostfee_Abi">'[27]Cascada TRE CB anual 70-30'!#REF!</definedName>
    <definedName name="CABI_Tirpostfee_Epc" localSheetId="0">'[27]Cascada TRE CB anual 70-30'!#REF!</definedName>
    <definedName name="CABI_Tirpostfee_Epc">'[27]Cascada TRE CB anual 70-30'!#REF!</definedName>
    <definedName name="CABI_Tirprefee_Abi" localSheetId="0">'[27]Cascada TRE CB anual 70-30'!#REF!</definedName>
    <definedName name="CABI_Tirprefee_Abi">'[27]Cascada TRE CB anual 70-30'!#REF!</definedName>
    <definedName name="CABI_Tirprefee_Epc" localSheetId="0">'[27]Cascada TRE CB anual 70-30'!#REF!</definedName>
    <definedName name="CABI_Tirprefee_Epc">'[27]Cascada TRE CB anual 70-30'!#REF!</definedName>
    <definedName name="CABI_unidades" localSheetId="0">'[27]Cascada TRE CB anual 70-30'!#REF!</definedName>
    <definedName name="CABI_unidades">'[27]Cascada TRE CB anual 70-30'!#REF!</definedName>
    <definedName name="cabl" localSheetId="0">#REF!</definedName>
    <definedName name="cabl">#REF!</definedName>
    <definedName name="cable">'[3]Inc &amp; Exp Assump (1)'!$J$14</definedName>
    <definedName name="cables" localSheetId="0">#REF!</definedName>
    <definedName name="cables">#REF!</definedName>
    <definedName name="CalcBudEnd" localSheetId="0">#REF!</definedName>
    <definedName name="CalcBudEnd">#REF!</definedName>
    <definedName name="CalcDispEnd" localSheetId="0">#REF!</definedName>
    <definedName name="CalcDispEnd">#REF!</definedName>
    <definedName name="CalcMsg">[28]Chart!$BX$1</definedName>
    <definedName name="Cap_Structure" localSheetId="0">#REF!</definedName>
    <definedName name="Cap_Structure">#REF!</definedName>
    <definedName name="CapAccrual1" localSheetId="0">#REF!</definedName>
    <definedName name="CapAccrual1">#REF!</definedName>
    <definedName name="CapAccrual2" localSheetId="0">#REF!</definedName>
    <definedName name="CapAccrual2">#REF!</definedName>
    <definedName name="CapBaseCCY" localSheetId="0">#REF!</definedName>
    <definedName name="CapBaseCCY">#REF!</definedName>
    <definedName name="CapBasis1" localSheetId="0">#REF!</definedName>
    <definedName name="CapBasis1">#REF!</definedName>
    <definedName name="CapBasis2" localSheetId="0">#REF!</definedName>
    <definedName name="CapBasis2">#REF!</definedName>
    <definedName name="CapBidAsk1" localSheetId="0">#REF!</definedName>
    <definedName name="CapBidAsk1">#REF!</definedName>
    <definedName name="CapBidAsk2" localSheetId="0">#REF!</definedName>
    <definedName name="CapBidAsk2">#REF!</definedName>
    <definedName name="CapBuySell1" localSheetId="0">#REF!</definedName>
    <definedName name="CapBuySell1">#REF!</definedName>
    <definedName name="CapBuySell2" localSheetId="0">#REF!</definedName>
    <definedName name="CapBuySell2">#REF!</definedName>
    <definedName name="CapCalcStatus" localSheetId="0">#REF!</definedName>
    <definedName name="CapCalcStatus">#REF!</definedName>
    <definedName name="CapComponent1" localSheetId="0">#REF!</definedName>
    <definedName name="CapComponent1">#REF!</definedName>
    <definedName name="CapComponent2" localSheetId="0">#REF!</definedName>
    <definedName name="CapComponent2">#REF!</definedName>
    <definedName name="CapCurr1" localSheetId="0">#REF!</definedName>
    <definedName name="CapCurr1">#REF!</definedName>
    <definedName name="CapCurr2" localSheetId="0">#REF!</definedName>
    <definedName name="CapCurr2">#REF!</definedName>
    <definedName name="CapCurve1" localSheetId="0">#REF!</definedName>
    <definedName name="CapCurve1">#REF!</definedName>
    <definedName name="CapCurve2" localSheetId="0">#REF!</definedName>
    <definedName name="CapCurve2">#REF!</definedName>
    <definedName name="CapDateShift" localSheetId="0">#REF!</definedName>
    <definedName name="CapDateShift">#REF!</definedName>
    <definedName name="CapDV011" localSheetId="0">#REF!</definedName>
    <definedName name="CapDV011">#REF!</definedName>
    <definedName name="CapDV012" localSheetId="0">#REF!</definedName>
    <definedName name="CapDV012">#REF!</definedName>
    <definedName name="CapEffDt" localSheetId="0">#REF!</definedName>
    <definedName name="CapEffDt">#REF!</definedName>
    <definedName name="CapEffFt" localSheetId="0">#REF!</definedName>
    <definedName name="CapEffFt">#REF!</definedName>
    <definedName name="CapFairValue" localSheetId="0">#REF!</definedName>
    <definedName name="CapFairValue">#REF!</definedName>
    <definedName name="CapFilterCells" localSheetId="0">#REF!</definedName>
    <definedName name="CapFilterCells">#REF!</definedName>
    <definedName name="CapFreq1" localSheetId="0">#REF!</definedName>
    <definedName name="CapFreq1">#REF!</definedName>
    <definedName name="CapFreq2" localSheetId="0">#REF!</definedName>
    <definedName name="CapFreq2">#REF!</definedName>
    <definedName name="CapFX1" localSheetId="0">#REF!</definedName>
    <definedName name="CapFX1">#REF!</definedName>
    <definedName name="CapFX2" localSheetId="0">#REF!</definedName>
    <definedName name="CapFX2">#REF!</definedName>
    <definedName name="CapHeader" localSheetId="0">#REF!</definedName>
    <definedName name="CapHeader">#REF!</definedName>
    <definedName name="CapIndex1" localSheetId="0">#REF!</definedName>
    <definedName name="CapIndex1">#REF!</definedName>
    <definedName name="CapIndex2" localSheetId="0">#REF!</definedName>
    <definedName name="CapIndex2">#REF!</definedName>
    <definedName name="CapIndexName1" localSheetId="0">#REF!</definedName>
    <definedName name="CapIndexName1">#REF!</definedName>
    <definedName name="CapIndexName2" localSheetId="0">#REF!</definedName>
    <definedName name="CapIndexName2">#REF!</definedName>
    <definedName name="CapIntrinsic" localSheetId="0">#REF!</definedName>
    <definedName name="CapIntrinsic">#REF!</definedName>
    <definedName name="Capitalpb" localSheetId="0" hidden="1">#REF!</definedName>
    <definedName name="Capitalpb" hidden="1">#REF!</definedName>
    <definedName name="CapitalStructure" localSheetId="0">#REF!</definedName>
    <definedName name="CapitalStructure">#REF!</definedName>
    <definedName name="CapKeyRate" localSheetId="0">#REF!</definedName>
    <definedName name="CapKeyRate">#REF!</definedName>
    <definedName name="CapLastUpdate" localSheetId="0">#REF!</definedName>
    <definedName name="CapLastUpdate">#REF!</definedName>
    <definedName name="CapLength">[11]Sheet1!$C$11</definedName>
    <definedName name="CapMultiplier1" localSheetId="0">#REF!</definedName>
    <definedName name="CapMultiplier1">#REF!</definedName>
    <definedName name="CapMultiplier2" localSheetId="0">#REF!</definedName>
    <definedName name="CapMultiplier2">#REF!</definedName>
    <definedName name="CapNetAccrued" localSheetId="0">#REF!</definedName>
    <definedName name="CapNetAccrued">#REF!</definedName>
    <definedName name="CapNetDV01" localSheetId="0">#REF!</definedName>
    <definedName name="CapNetDV01">#REF!</definedName>
    <definedName name="CapNetVega" localSheetId="0">#REF!</definedName>
    <definedName name="CapNetVega">#REF!</definedName>
    <definedName name="CapNotional1" localSheetId="0">#REF!</definedName>
    <definedName name="CapNotional1">#REF!</definedName>
    <definedName name="CapNotional2" localSheetId="0">#REF!</definedName>
    <definedName name="CapNotional2">#REF!</definedName>
    <definedName name="CapProduct1" localSheetId="0">#REF!</definedName>
    <definedName name="CapProduct1">#REF!</definedName>
    <definedName name="CapProduct2" localSheetId="0">#REF!</definedName>
    <definedName name="CapProduct2">#REF!</definedName>
    <definedName name="CapPV01" localSheetId="0">'[21]Cap Calculator'!#REF!</definedName>
    <definedName name="CapPV01">'[21]Cap Calculator'!#REF!</definedName>
    <definedName name="CapPVPmt1" localSheetId="0">#REF!</definedName>
    <definedName name="CapPVPmt1">#REF!</definedName>
    <definedName name="CapPVPmt2" localSheetId="0">#REF!</definedName>
    <definedName name="CapPVPmt2">#REF!</definedName>
    <definedName name="CapQuoteId" localSheetId="0">#REF!</definedName>
    <definedName name="CapQuoteId">#REF!</definedName>
    <definedName name="CapReset1" localSheetId="0">#REF!</definedName>
    <definedName name="CapReset1">#REF!</definedName>
    <definedName name="CapReset2" localSheetId="0">#REF!</definedName>
    <definedName name="CapReset2">#REF!</definedName>
    <definedName name="CapRunTime" localSheetId="0">#REF!</definedName>
    <definedName name="CapRunTime">#REF!</definedName>
    <definedName name="Caps" localSheetId="0">#REF!</definedName>
    <definedName name="Caps">#REF!</definedName>
    <definedName name="CapShock" localSheetId="0">#REF!</definedName>
    <definedName name="CapShock">#REF!</definedName>
    <definedName name="CapSpread1" localSheetId="0">#REF!</definedName>
    <definedName name="CapSpread1">#REF!</definedName>
    <definedName name="CapSpread2" localSheetId="0">#REF!</definedName>
    <definedName name="CapSpread2">#REF!</definedName>
    <definedName name="Capstartdate" localSheetId="0">[11]Sheet1!#REF!</definedName>
    <definedName name="Capstartdate">[11]Sheet1!#REF!</definedName>
    <definedName name="CapStrike1" localSheetId="0">#REF!</definedName>
    <definedName name="CapStrike1">#REF!</definedName>
    <definedName name="CapStrike2" localSheetId="0">#REF!</definedName>
    <definedName name="CapStrike2">#REF!</definedName>
    <definedName name="CapTime" localSheetId="0">#REF!</definedName>
    <definedName name="CapTime">#REF!</definedName>
    <definedName name="Captotal_requerido" localSheetId="0">'[27]Cascada TRE CB anual 70-30'!#REF!</definedName>
    <definedName name="Captotal_requerido">'[27]Cascada TRE CB anual 70-30'!#REF!</definedName>
    <definedName name="CapValue" localSheetId="0">#REF!</definedName>
    <definedName name="CapValue">#REF!</definedName>
    <definedName name="CapValueDate" localSheetId="0">#REF!</definedName>
    <definedName name="CapValueDate">#REF!</definedName>
    <definedName name="CapVEGA1" localSheetId="0">#REF!</definedName>
    <definedName name="CapVEGA1">#REF!</definedName>
    <definedName name="CapVEGA2" localSheetId="0">#REF!</definedName>
    <definedName name="CapVEGA2">#REF!</definedName>
    <definedName name="CapVolShock" localSheetId="0">#REF!</definedName>
    <definedName name="CapVolShock">#REF!</definedName>
    <definedName name="CASE" localSheetId="0">#REF!</definedName>
    <definedName name="CASE">#REF!</definedName>
    <definedName name="Cash_Flow" localSheetId="0">#REF!</definedName>
    <definedName name="Cash_Flow">#REF!</definedName>
    <definedName name="CASHFLOW" localSheetId="0">#REF!</definedName>
    <definedName name="CASHFLOW">#REF!</definedName>
    <definedName name="Cashflow_Summary">[29]cashflow!$Z$176:$AM$210</definedName>
    <definedName name="Cashpb" localSheetId="0" hidden="1">#REF!</definedName>
    <definedName name="Cashpb" hidden="1">#REF!</definedName>
    <definedName name="catalogo" localSheetId="0">#REF!</definedName>
    <definedName name="catalogo">#REF!</definedName>
    <definedName name="cc">'[3]Closing Costs'!$F$34</definedName>
    <definedName name="ccc" localSheetId="0" hidden="1">{#N/A,#N/A,FALSE,"LoanAssumptions"}</definedName>
    <definedName name="ccc" hidden="1">{#N/A,#N/A,FALSE,"LoanAssumptions"}</definedName>
    <definedName name="CENTREVILLE" localSheetId="0">[16]EastLoudoungrdnA!#REF!</definedName>
    <definedName name="CENTREVILLE">[16]EastLoudoungrdnA!#REF!</definedName>
    <definedName name="CEPC_CyP_Abi" localSheetId="0">'[27]Cascada TRE CB anual 70-30'!#REF!</definedName>
    <definedName name="CEPC_CyP_Abi">'[27]Cascada TRE CB anual 70-30'!#REF!</definedName>
    <definedName name="CEPC_CyP_Epc" localSheetId="0">'[27]Cascada TRE CB anual 70-30'!#REF!</definedName>
    <definedName name="CEPC_CyP_Epc">'[27]Cascada TRE CB anual 70-30'!#REF!</definedName>
    <definedName name="CEPC_feeadq_Epc" localSheetId="0">'[27]Cascada TRE CB anual 70-30'!#REF!</definedName>
    <definedName name="CEPC_feeadq_Epc">'[27]Cascada TRE CB anual 70-30'!#REF!</definedName>
    <definedName name="CEPC_feedev_Epc" localSheetId="0">'[27]Cascada TRE CB anual 70-30'!#REF!</definedName>
    <definedName name="CEPC_feedev_Epc">'[27]Cascada TRE CB anual 70-30'!#REF!</definedName>
    <definedName name="CEPC_FN_Abi" localSheetId="0">'[27]Cascada TRE CB anual 70-30'!#REF!</definedName>
    <definedName name="CEPC_FN_Abi">'[27]Cascada TRE CB anual 70-30'!#REF!</definedName>
    <definedName name="CEPC_FN_Epc" localSheetId="0">'[27]Cascada TRE CB anual 70-30'!#REF!</definedName>
    <definedName name="CEPC_FN_Epc">'[27]Cascada TRE CB anual 70-30'!#REF!</definedName>
    <definedName name="CEPC_Netfee_Epc" localSheetId="0">'[27]Cascada TRE CB anual 70-30'!#REF!</definedName>
    <definedName name="CEPC_Netfee_Epc">'[27]Cascada TRE CB anual 70-30'!#REF!</definedName>
    <definedName name="CEPC_Netfeemang_Epc" localSheetId="0">'[27]Cascada TRE CB anual 70-30'!#REF!</definedName>
    <definedName name="CEPC_Netfeemang_Epc">'[27]Cascada TRE CB anual 70-30'!#REF!</definedName>
    <definedName name="CEPC_promote" localSheetId="0">'[27]Cascada TRE CB anual 70-30'!#REF!</definedName>
    <definedName name="CEPC_promote">'[27]Cascada TRE CB anual 70-30'!#REF!</definedName>
    <definedName name="CEPC_shareCyP_Abi" localSheetId="0">'[27]Cascada TRE CB anual 70-30'!#REF!</definedName>
    <definedName name="CEPC_shareCyP_Abi">'[27]Cascada TRE CB anual 70-30'!#REF!</definedName>
    <definedName name="CEPC_shareCyP_Epc" localSheetId="0">'[27]Cascada TRE CB anual 70-30'!#REF!</definedName>
    <definedName name="CEPC_shareCyP_Epc">'[27]Cascada TRE CB anual 70-30'!#REF!</definedName>
    <definedName name="CEPC_shareFN_Abi" localSheetId="0">'[27]Cascada TRE CB anual 70-30'!#REF!</definedName>
    <definedName name="CEPC_shareFN_Abi">'[27]Cascada TRE CB anual 70-30'!#REF!</definedName>
    <definedName name="CEPC_shareFN_EPC" localSheetId="0">'[27]Cascada TRE CB anual 70-30'!#REF!</definedName>
    <definedName name="CEPC_shareFN_EPC">'[27]Cascada TRE CB anual 70-30'!#REF!</definedName>
    <definedName name="CEPC_Shareinv_Abi" localSheetId="0">'[27]Cascada TRE CB anual 70-30'!#REF!</definedName>
    <definedName name="CEPC_Shareinv_Abi">'[27]Cascada TRE CB anual 70-30'!#REF!</definedName>
    <definedName name="CEPC_Shareinv_EPC" localSheetId="0">'[27]Cascada TRE CB anual 70-30'!#REF!</definedName>
    <definedName name="CEPC_Shareinv_EPC">'[27]Cascada TRE CB anual 70-30'!#REF!</definedName>
    <definedName name="CEPC_sumfees_epc" localSheetId="0">'[27]Cascada TRE CB anual 70-30'!#REF!</definedName>
    <definedName name="CEPC_sumfees_epc">'[27]Cascada TRE CB anual 70-30'!#REF!</definedName>
    <definedName name="CEPC_Tirpostfee_Abi" localSheetId="0">'[27]Cascada TRE CB anual 70-30'!#REF!</definedName>
    <definedName name="CEPC_Tirpostfee_Abi">'[27]Cascada TRE CB anual 70-30'!#REF!</definedName>
    <definedName name="CEPC_Tirpostfee_EPC" localSheetId="0">'[27]Cascada TRE CB anual 70-30'!#REF!</definedName>
    <definedName name="CEPC_Tirpostfee_EPC">'[27]Cascada TRE CB anual 70-30'!#REF!</definedName>
    <definedName name="CEPC_Tirprefee_Abi" localSheetId="0">'[27]Cascada TRE CB anual 70-30'!#REF!</definedName>
    <definedName name="CEPC_Tirprefee_Abi">'[27]Cascada TRE CB anual 70-30'!#REF!</definedName>
    <definedName name="CEPC_Tirprefee_Epc" localSheetId="0">'[27]Cascada TRE CB anual 70-30'!#REF!</definedName>
    <definedName name="CEPC_Tirprefee_Epc">'[27]Cascada TRE CB anual 70-30'!#REF!</definedName>
    <definedName name="cfloafterdebt1" localSheetId="0">#REF!</definedName>
    <definedName name="cfloafterdebt1">#REF!</definedName>
    <definedName name="cflobeforedebt" localSheetId="0">#REF!</definedName>
    <definedName name="cflobeforedebt">#REF!</definedName>
    <definedName name="Change_in_Cash" localSheetId="0" hidden="1">#REF!</definedName>
    <definedName name="Change_in_Cash" hidden="1">#REF!</definedName>
    <definedName name="charleston_price">'[23]Assumptions (C)'!$E$23</definedName>
    <definedName name="Check_to_Cash" localSheetId="0" hidden="1">#REF!</definedName>
    <definedName name="Check_to_Cash" hidden="1">#REF!</definedName>
    <definedName name="CHEQUES" localSheetId="0">#REF!</definedName>
    <definedName name="CHEQUES">#REF!</definedName>
    <definedName name="city" localSheetId="0">[13]Underwriting!#REF!</definedName>
    <definedName name="city">[13]Underwriting!#REF!</definedName>
    <definedName name="citystate">[3]Underwriting!$B$3</definedName>
    <definedName name="client" localSheetId="0">'[23]Assumptions (C)'!#REF!</definedName>
    <definedName name="client">'[23]Assumptions (C)'!#REF!</definedName>
    <definedName name="COAWhich" localSheetId="0">#REF!</definedName>
    <definedName name="COAWhich">#REF!</definedName>
    <definedName name="COBERTURA" localSheetId="0">#REF!</definedName>
    <definedName name="COBERTURA">#REF!</definedName>
    <definedName name="CollarLIBORGrid" localSheetId="0">#REF!</definedName>
    <definedName name="CollarLIBORGrid">#REF!</definedName>
    <definedName name="CollarPrimeGrid" localSheetId="0">#REF!</definedName>
    <definedName name="CollarPrimeGrid">#REF!</definedName>
    <definedName name="Collars" localSheetId="0">#REF!</definedName>
    <definedName name="Collars">#REF!</definedName>
    <definedName name="CombineBurden" localSheetId="0">#REF!</definedName>
    <definedName name="CombineBurden">#REF!</definedName>
    <definedName name="comision" localSheetId="0">#REF!</definedName>
    <definedName name="comision">#REF!</definedName>
    <definedName name="commercial_growth" localSheetId="0">[30]Assumptions!#REF!</definedName>
    <definedName name="commercial_growth">[30]Assumptions!#REF!</definedName>
    <definedName name="Comparativo_Volumen" localSheetId="0">#REF!</definedName>
    <definedName name="Comparativo_Volumen">#REF!</definedName>
    <definedName name="Conc_Upfront_MoveIn_Logic" localSheetId="0">#REF!</definedName>
    <definedName name="Conc_Upfront_MoveIn_Logic">#REF!</definedName>
    <definedName name="Conc_Upfront_Renewal_Logic" localSheetId="0">#REF!</definedName>
    <definedName name="Conc_Upfront_Renewal_Logic">#REF!</definedName>
    <definedName name="CondoConvert" localSheetId="0">#REF!</definedName>
    <definedName name="CondoConvert">#REF!</definedName>
    <definedName name="conflicto" localSheetId="0" hidden="1">{#N/A,#N/A,FALSE,"Aging Summary";#N/A,#N/A,FALSE,"Ratio Analysis";#N/A,#N/A,FALSE,"Test 120 Day Accts";#N/A,#N/A,FALSE,"Tickmarks"}</definedName>
    <definedName name="conflicto" hidden="1">{#N/A,#N/A,FALSE,"Aging Summary";#N/A,#N/A,FALSE,"Ratio Analysis";#N/A,#N/A,FALSE,"Test 120 Day Accts";#N/A,#N/A,FALSE,"Tickmarks"}</definedName>
    <definedName name="conflicto_1" localSheetId="0" hidden="1">{#N/A,#N/A,FALSE,"Aging Summary";#N/A,#N/A,FALSE,"Ratio Analysis";#N/A,#N/A,FALSE,"Test 120 Day Accts";#N/A,#N/A,FALSE,"Tickmarks"}</definedName>
    <definedName name="conflicto_1" hidden="1">{#N/A,#N/A,FALSE,"Aging Summary";#N/A,#N/A,FALSE,"Ratio Analysis";#N/A,#N/A,FALSE,"Test 120 Day Accts";#N/A,#N/A,FALSE,"Tickmarks"}</definedName>
    <definedName name="conflicto1" localSheetId="0" hidden="1">{#N/A,#N/A,FALSE,"Aging Summary";#N/A,#N/A,FALSE,"Ratio Analysis";#N/A,#N/A,FALSE,"Test 120 Day Accts";#N/A,#N/A,FALSE,"Tickmarks"}</definedName>
    <definedName name="conflicto1" hidden="1">{#N/A,#N/A,FALSE,"Aging Summary";#N/A,#N/A,FALSE,"Ratio Analysis";#N/A,#N/A,FALSE,"Test 120 Day Accts";#N/A,#N/A,FALSE,"Tickmarks"}</definedName>
    <definedName name="conflicto1_1" localSheetId="0" hidden="1">{#N/A,#N/A,FALSE,"Aging Summary";#N/A,#N/A,FALSE,"Ratio Analysis";#N/A,#N/A,FALSE,"Test 120 Day Accts";#N/A,#N/A,FALSE,"Tickmarks"}</definedName>
    <definedName name="conflicto1_1" hidden="1">{#N/A,#N/A,FALSE,"Aging Summary";#N/A,#N/A,FALSE,"Ratio Analysis";#N/A,#N/A,FALSE,"Test 120 Day Accts";#N/A,#N/A,FALSE,"Tickmarks"}</definedName>
    <definedName name="conflicto3" localSheetId="0" hidden="1">{#N/A,#N/A,FALSE,"Aging Summary";#N/A,#N/A,FALSE,"Ratio Analysis";#N/A,#N/A,FALSE,"Test 120 Day Accts";#N/A,#N/A,FALSE,"Tickmarks"}</definedName>
    <definedName name="conflicto3" hidden="1">{#N/A,#N/A,FALSE,"Aging Summary";#N/A,#N/A,FALSE,"Ratio Analysis";#N/A,#N/A,FALSE,"Test 120 Day Accts";#N/A,#N/A,FALSE,"Tickmarks"}</definedName>
    <definedName name="conflicto3_1" localSheetId="0" hidden="1">{#N/A,#N/A,FALSE,"Aging Summary";#N/A,#N/A,FALSE,"Ratio Analysis";#N/A,#N/A,FALSE,"Test 120 Day Accts";#N/A,#N/A,FALSE,"Tickmarks"}</definedName>
    <definedName name="conflicto3_1" hidden="1">{#N/A,#N/A,FALSE,"Aging Summary";#N/A,#N/A,FALSE,"Ratio Analysis";#N/A,#N/A,FALSE,"Test 120 Day Accts";#N/A,#N/A,FALSE,"Tickmarks"}</definedName>
    <definedName name="Constr_period">[31]Input!$F$271</definedName>
    <definedName name="CONTRIBUCION_2" localSheetId="0">#REF!</definedName>
    <definedName name="CONTRIBUCION_2">#REF!</definedName>
    <definedName name="CONTRIBUCION_4" localSheetId="0">#REF!</definedName>
    <definedName name="CONTRIBUCION_4">#REF!</definedName>
    <definedName name="CONTRIBUCIONMARGINAL" localSheetId="0">'[32]Venta Costo E O'!#REF!</definedName>
    <definedName name="CONTRIBUCIONMARGINAL">'[32]Venta Costo E O'!#REF!</definedName>
    <definedName name="Control_Number">#N/A</definedName>
    <definedName name="Controlled" localSheetId="0">#REF!</definedName>
    <definedName name="Controlled">#REF!</definedName>
    <definedName name="COOPER" localSheetId="0">#REF!</definedName>
    <definedName name="COOPER">#REF!</definedName>
    <definedName name="corporate_growth" localSheetId="0">[30]Assumptions!#REF!</definedName>
    <definedName name="corporate_growth">[30]Assumptions!#REF!</definedName>
    <definedName name="cost">'[23]Assumptions (C)'!$E$36</definedName>
    <definedName name="Costo" localSheetId="0">#REF!</definedName>
    <definedName name="Costo">#REF!</definedName>
    <definedName name="COSTO_DE_MATERIA_PRIMA_MERCADO_EXPORTACION" localSheetId="0">#REF!</definedName>
    <definedName name="COSTO_DE_MATERIA_PRIMA_MERCADO_EXPORTACION">#REF!</definedName>
    <definedName name="COSTOS_FACTOR_DE_PITEX_A_NACIONAL" localSheetId="0">#REF!</definedName>
    <definedName name="COSTOS_FACTOR_DE_PITEX_A_NACIONAL">#REF!</definedName>
    <definedName name="COUNT">[33]Underwriting!$H$32</definedName>
    <definedName name="Cover" localSheetId="0">#REF!</definedName>
    <definedName name="Cover">#REF!</definedName>
    <definedName name="Credit_loss">#N/A</definedName>
    <definedName name="CreditSpread" localSheetId="0">#REF!</definedName>
    <definedName name="CreditSpread">#REF!</definedName>
    <definedName name="_xlnm.Criteria">#N/A</definedName>
    <definedName name="CRYST_PENTCITY" localSheetId="0">[16]EastLoudoungrdnA!#REF!</definedName>
    <definedName name="CRYST_PENTCITY">[16]EastLoudoungrdnA!#REF!</definedName>
    <definedName name="cuca" localSheetId="0">#REF!</definedName>
    <definedName name="cuca">#REF!</definedName>
    <definedName name="cuca2" localSheetId="0">#REF!</definedName>
    <definedName name="cuca2">#REF!</definedName>
    <definedName name="cuca3" localSheetId="0">#REF!</definedName>
    <definedName name="cuca3">#REF!</definedName>
    <definedName name="cuentas" localSheetId="0">#REF!</definedName>
    <definedName name="cuentas">#REF!</definedName>
    <definedName name="CurrBps" localSheetId="0">#REF!</definedName>
    <definedName name="CurrBps">#REF!</definedName>
    <definedName name="Currency" localSheetId="0">[34]Data!#REF!</definedName>
    <definedName name="Currency">[34]Data!#REF!</definedName>
    <definedName name="CurrencyList" localSheetId="0">#REF!</definedName>
    <definedName name="CurrencyList">#REF!</definedName>
    <definedName name="Current" localSheetId="0">'[21]Indication Grid'!#REF!</definedName>
    <definedName name="Current">'[21]Indication Grid'!#REF!</definedName>
    <definedName name="Current_Rent">'[19]RENT ROLL'!$Y$8:$Y$167</definedName>
    <definedName name="CurrMonth">[35]Traffic!$AL$110</definedName>
    <definedName name="CurrYr">[36]H_Lists!$B$1</definedName>
    <definedName name="CurveAvailable" localSheetId="0">#REF!</definedName>
    <definedName name="CurveAvailable">#REF!</definedName>
    <definedName name="CustomMacro1" localSheetId="0">#REF!</definedName>
    <definedName name="CustomMacro1">#REF!</definedName>
    <definedName name="CustomPayments" localSheetId="0">#REF!</definedName>
    <definedName name="CustomPayments">#REF!</definedName>
    <definedName name="d" localSheetId="0" hidden="1">{#N/A,#N/A,FALSE,"LoanAssumptions"}</definedName>
    <definedName name="d" hidden="1">{#N/A,#N/A,FALSE,"LoanAssumptions"}</definedName>
    <definedName name="DASDGJYT" localSheetId="0">[37]CPC31!#REF!</definedName>
    <definedName name="DASDGJYT">[37]CPC31!#REF!</definedName>
    <definedName name="data" localSheetId="0" hidden="1">{"data",#N/A,FALSE,"INPUT"}</definedName>
    <definedName name="data" hidden="1">{"data",#N/A,FALSE,"INPUT"}</definedName>
    <definedName name="date" localSheetId="0">#REF!</definedName>
    <definedName name="date">#REF!</definedName>
    <definedName name="DatePeriods" localSheetId="0">#REF!</definedName>
    <definedName name="DatePeriods">#REF!</definedName>
    <definedName name="DATO" localSheetId="0">#REF!</definedName>
    <definedName name="DATO">#REF!</definedName>
    <definedName name="Datos" localSheetId="0">'[38]Edo Resultados'!#REF!</definedName>
    <definedName name="Datos">'[38]Edo Resultados'!#REF!</definedName>
    <definedName name="DayCountConventions" localSheetId="0">#REF!</definedName>
    <definedName name="DayCountConventions">#REF!</definedName>
    <definedName name="DaysBaseYear">[39]Ref!$G$25</definedName>
    <definedName name="DaysHistYear2">[39]Ref!$F$25</definedName>
    <definedName name="DaysHistYear3">[39]Ref!$E$25</definedName>
    <definedName name="DaysHistYear4">[39]Ref!$D$25</definedName>
    <definedName name="DaysHistYear5">[39]Ref!$C$25</definedName>
    <definedName name="DaysProjYr10SP">[39]Ref!$P$56</definedName>
    <definedName name="DaysProjYr1SP">[39]Ref!$G$56</definedName>
    <definedName name="DaysProjYr2SP">[39]Ref!$H$56</definedName>
    <definedName name="DaysProjYr3SP">[39]Ref!$I$56</definedName>
    <definedName name="DaysProjYr4SP">[39]Ref!$J$56</definedName>
    <definedName name="DaysProjYr5SP">[39]Ref!$K$56</definedName>
    <definedName name="DaysProjYr6SP">[39]Ref!$L$56</definedName>
    <definedName name="DaysProjYr7SP">[39]Ref!$M$56</definedName>
    <definedName name="DaysProjYr8SP">[39]Ref!$N$56</definedName>
    <definedName name="DaysVacant" localSheetId="0">#REF!</definedName>
    <definedName name="DaysVacant">#REF!</definedName>
    <definedName name="dd" localSheetId="0" hidden="1">{"MonthlyRentRoll",#N/A,FALSE,"RentRoll"}</definedName>
    <definedName name="dd" hidden="1">{"MonthlyRentRoll",#N/A,FALSE,"RentRoll"}</definedName>
    <definedName name="ddd" localSheetId="0" hidden="1">{"MonthlyRentRoll",#N/A,FALSE,"RentRoll"}</definedName>
    <definedName name="ddd" hidden="1">{"MonthlyRentRoll",#N/A,FALSE,"RentRoll"}</definedName>
    <definedName name="dddddd" localSheetId="0" hidden="1">{#N/A,#N/A,FALSE,"CAPREIT"}</definedName>
    <definedName name="dddddd" hidden="1">{#N/A,#N/A,FALSE,"CAPREIT"}</definedName>
    <definedName name="ddddddd" localSheetId="0" hidden="1">{#N/A,#N/A,FALSE,"CAPREIT"}</definedName>
    <definedName name="ddddddd" hidden="1">{#N/A,#N/A,FALSE,"CAPREIT"}</definedName>
    <definedName name="Deal_Sheet" localSheetId="0">#REF!</definedName>
    <definedName name="Deal_Sheet">#REF!</definedName>
    <definedName name="Dealpb" localSheetId="0" hidden="1">#REF!</definedName>
    <definedName name="Dealpb" hidden="1">#REF!</definedName>
    <definedName name="debt">[3]Underwriting!$D$38</definedName>
    <definedName name="Depreciation" localSheetId="0" hidden="1">#REF!</definedName>
    <definedName name="Depreciation" hidden="1">#REF!</definedName>
    <definedName name="DepreciationPB" localSheetId="0" hidden="1">#REF!</definedName>
    <definedName name="DepreciationPB" hidden="1">#REF!</definedName>
    <definedName name="DEUDAdolares">'[40]DEBT PTAR'!$C$1:$V$39,'[40]DEBT PTAR'!$C$51:$V$81</definedName>
    <definedName name="dfd" localSheetId="0" hidden="1">{#N/A,#N/A,FALSE,"Aging Summary";#N/A,#N/A,FALSE,"Ratio Analysis";#N/A,#N/A,FALSE,"Test 120 Day Accts";#N/A,#N/A,FALSE,"Tickmarks"}</definedName>
    <definedName name="dfd" hidden="1">{#N/A,#N/A,FALSE,"Aging Summary";#N/A,#N/A,FALSE,"Ratio Analysis";#N/A,#N/A,FALSE,"Test 120 Day Accts";#N/A,#N/A,FALSE,"Tickmarks"}</definedName>
    <definedName name="DFDSFYHT" localSheetId="0" hidden="1">[15]CODA98!#REF!</definedName>
    <definedName name="DFDSFYHT" hidden="1">[15]CODA98!#REF!</definedName>
    <definedName name="DHGFF" localSheetId="0" hidden="1">{#N/A,#N/A,FALSE,"Aging Summary";#N/A,#N/A,FALSE,"Ratio Analysis";#N/A,#N/A,FALSE,"Test 120 Day Accts";#N/A,#N/A,FALSE,"Tickmarks"}</definedName>
    <definedName name="DHGFF" hidden="1">{#N/A,#N/A,FALSE,"Aging Summary";#N/A,#N/A,FALSE,"Ratio Analysis";#N/A,#N/A,FALSE,"Test 120 Day Accts";#N/A,#N/A,FALSE,"Tickmarks"}</definedName>
    <definedName name="DHRInterest" localSheetId="0">#REF!</definedName>
    <definedName name="DHRInterest">#REF!</definedName>
    <definedName name="diez" localSheetId="0" hidden="1">{#N/A,#N/A,FALSE,"Aging Summary";#N/A,#N/A,FALSE,"Ratio Analysis";#N/A,#N/A,FALSE,"Test 120 Day Accts";#N/A,#N/A,FALSE,"Tickmarks"}</definedName>
    <definedName name="diez" hidden="1">{#N/A,#N/A,FALSE,"Aging Summary";#N/A,#N/A,FALSE,"Ratio Analysis";#N/A,#N/A,FALSE,"Test 120 Day Accts";#N/A,#N/A,FALSE,"Tickmarks"}</definedName>
    <definedName name="DISC" localSheetId="0">#REF!</definedName>
    <definedName name="DISC">#REF!</definedName>
    <definedName name="DISCOUNTrate">#N/A</definedName>
    <definedName name="Discountrate1" localSheetId="0">#REF!</definedName>
    <definedName name="Discountrate1">#REF!</definedName>
    <definedName name="discountrate2" localSheetId="0">#REF!</definedName>
    <definedName name="discountrate2">#REF!</definedName>
    <definedName name="DisplayColumns" localSheetId="0">#REF!</definedName>
    <definedName name="DisplayColumns">#REF!</definedName>
    <definedName name="DisplayDNU" localSheetId="0">#REF!</definedName>
    <definedName name="DisplayDNU">#REF!</definedName>
    <definedName name="DisplayDoNotUse" localSheetId="0">#REF!</definedName>
    <definedName name="DisplayDoNotUse">#REF!</definedName>
    <definedName name="DisplayWholeRange" localSheetId="0">#REF!</definedName>
    <definedName name="DisplayWholeRange">#REF!</definedName>
    <definedName name="DispStartInput" localSheetId="0">#REF!</definedName>
    <definedName name="DispStartInput">#REF!</definedName>
    <definedName name="DIV" localSheetId="0">#REF!</definedName>
    <definedName name="DIV">#REF!</definedName>
    <definedName name="Div_Inc_pb" localSheetId="0" hidden="1">#REF!</definedName>
    <definedName name="Div_Inc_pb" hidden="1">#REF!</definedName>
    <definedName name="DivApb" localSheetId="0" hidden="1">#REF!</definedName>
    <definedName name="DivApb" hidden="1">#REF!</definedName>
    <definedName name="DivBpb" localSheetId="0" hidden="1">#REF!</definedName>
    <definedName name="DivBpb" hidden="1">#REF!</definedName>
    <definedName name="DivCpb" localSheetId="0" hidden="1">#REF!</definedName>
    <definedName name="DivCpb" hidden="1">#REF!</definedName>
    <definedName name="DivDpb" localSheetId="0" hidden="1">#REF!</definedName>
    <definedName name="DivDpb" hidden="1">#REF!</definedName>
    <definedName name="DivEpb" localSheetId="0" hidden="1">#REF!</definedName>
    <definedName name="DivEpb" hidden="1">#REF!</definedName>
    <definedName name="DivFpb" localSheetId="0" hidden="1">#REF!</definedName>
    <definedName name="DivFpb" hidden="1">#REF!</definedName>
    <definedName name="DivGpb" localSheetId="0" hidden="1">#REF!</definedName>
    <definedName name="DivGpb" hidden="1">#REF!</definedName>
    <definedName name="DivHpb" localSheetId="0" hidden="1">#REF!</definedName>
    <definedName name="DivHpb" hidden="1">#REF!</definedName>
    <definedName name="Division_A" localSheetId="0">#REF!</definedName>
    <definedName name="Division_A">#REF!</definedName>
    <definedName name="Division_B" localSheetId="0">#REF!</definedName>
    <definedName name="Division_B">#REF!</definedName>
    <definedName name="Division_C" localSheetId="0">#REF!</definedName>
    <definedName name="Division_C">#REF!</definedName>
    <definedName name="Division_D" localSheetId="0">#REF!</definedName>
    <definedName name="Division_D">#REF!</definedName>
    <definedName name="Division_E" localSheetId="0">#REF!</definedName>
    <definedName name="Division_E">#REF!</definedName>
    <definedName name="Division_F" localSheetId="0">#REF!</definedName>
    <definedName name="Division_F">#REF!</definedName>
    <definedName name="Division_G" localSheetId="0">#REF!</definedName>
    <definedName name="Division_G">#REF!</definedName>
    <definedName name="Division_H" localSheetId="0">#REF!</definedName>
    <definedName name="Division_H">#REF!</definedName>
    <definedName name="Divisional_Toggle" localSheetId="0" hidden="1">#REF!</definedName>
    <definedName name="Divisional_Toggle" hidden="1">#REF!</definedName>
    <definedName name="Divisions">[36]H_Lists!$B$12:$D$21</definedName>
    <definedName name="DivSel">[36]H_Lists!$B$2</definedName>
    <definedName name="doce" localSheetId="0" hidden="1">{#N/A,#N/A,FALSE,"Aging Summary";#N/A,#N/A,FALSE,"Ratio Analysis";#N/A,#N/A,FALSE,"Test 120 Day Accts";#N/A,#N/A,FALSE,"Tickmarks"}</definedName>
    <definedName name="doce" hidden="1">{#N/A,#N/A,FALSE,"Aging Summary";#N/A,#N/A,FALSE,"Ratio Analysis";#N/A,#N/A,FALSE,"Test 120 Day Accts";#N/A,#N/A,FALSE,"Tickmarks"}</definedName>
    <definedName name="done">[41]Underwriting!$H$99</definedName>
    <definedName name="Down_Time">#N/A</definedName>
    <definedName name="drate">[3]Underwriting!$C$300</definedName>
    <definedName name="DropDownNoi" localSheetId="0">#REF!</definedName>
    <definedName name="DropDownNoi">#REF!</definedName>
    <definedName name="DSCR" localSheetId="0">[18]Property!#REF!</definedName>
    <definedName name="DSCR">[18]Property!#REF!</definedName>
    <definedName name="DZ.Main" localSheetId="0" hidden="1">#REF!</definedName>
    <definedName name="DZ.Main" hidden="1">#REF!</definedName>
    <definedName name="e" localSheetId="0" hidden="1">{"MonthlyRentRoll",#N/A,FALSE,"RentRoll"}</definedName>
    <definedName name="e" hidden="1">{"MonthlyRentRoll",#N/A,FALSE,"RentRoll"}</definedName>
    <definedName name="ebitda" localSheetId="0">#REF!</definedName>
    <definedName name="ebitda">#REF!</definedName>
    <definedName name="ebitdaporcentual" localSheetId="0">#REF!</definedName>
    <definedName name="ebitdaporcentual">#REF!</definedName>
    <definedName name="EconomicCaps" localSheetId="0">#REF!</definedName>
    <definedName name="EconomicCaps">#REF!</definedName>
    <definedName name="EconomicCollars" localSheetId="0">#REF!</definedName>
    <definedName name="EconomicCollars">#REF!</definedName>
    <definedName name="EconomicSwaps" localSheetId="0">#REF!</definedName>
    <definedName name="EconomicSwaps">#REF!</definedName>
    <definedName name="EconomicUpdate" localSheetId="0">#REF!</definedName>
    <definedName name="EconomicUpdate">#REF!</definedName>
    <definedName name="Edos_Fins_Pto_Revisado" localSheetId="0">#REF!</definedName>
    <definedName name="Edos_Fins_Pto_Revisado">#REF!</definedName>
    <definedName name="ee">'[23]LTL (T)'!$F$16</definedName>
    <definedName name="eee" localSheetId="0" hidden="1">{#N/A,#N/A,TRUE,"Income statement";#N/A,#N/A,TRUE,"Annual Drivers ";#N/A,#N/A,TRUE,"Annual Roll up";#N/A,#N/A,TRUE,"Emmes income";#N/A,#N/A,TRUE,"Blackacre income statement";#N/A,#N/A,TRUE,"FULL COMPANY INCOME STAT";#N/A,#N/A,TRUE,"Valuation";#N/A,#N/A,TRUE,"NPV Calcs"}</definedName>
    <definedName name="eee" hidden="1">{#N/A,#N/A,TRUE,"Income statement";#N/A,#N/A,TRUE,"Annual Drivers ";#N/A,#N/A,TRUE,"Annual Roll up";#N/A,#N/A,TRUE,"Emmes income";#N/A,#N/A,TRUE,"Blackacre income statement";#N/A,#N/A,TRUE,"FULL COMPANY INCOME STAT";#N/A,#N/A,TRUE,"Valuation";#N/A,#N/A,TRUE,"NPV Calcs"}</definedName>
    <definedName name="EmailAccounts" localSheetId="0">#REF!</definedName>
    <definedName name="EmailAccounts">#REF!</definedName>
    <definedName name="Empresa">'[42]Información solicitada'!$B$6</definedName>
    <definedName name="EmpUnitDisc" localSheetId="0">#REF!</definedName>
    <definedName name="EmpUnitDisc">#REF!</definedName>
    <definedName name="EmpUnits" localSheetId="0">#REF!</definedName>
    <definedName name="EmpUnits">#REF!</definedName>
    <definedName name="end" localSheetId="0">IF(Loan_Amount*Interest_Rate*Loan_Years*Loan_Start&gt;0,1,0)</definedName>
    <definedName name="end">IF(Loan_Amount*Interest_Rate*Loan_Years*Loan_Start&gt;0,1,0)</definedName>
    <definedName name="EnterPayCode" localSheetId="0">#REF!</definedName>
    <definedName name="EnterPayCode">#REF!</definedName>
    <definedName name="EOD" localSheetId="0">'[43]Vol Precio Costo'!#REF!</definedName>
    <definedName name="EOD">'[43]Vol Precio Costo'!#REF!</definedName>
    <definedName name="EOEI" localSheetId="0">'[43]Vol Precio Costo'!#REF!</definedName>
    <definedName name="EOEI">'[43]Vol Precio Costo'!#REF!</definedName>
    <definedName name="EOP_MSA_Sort_MSA">#N/A</definedName>
    <definedName name="EOP_MSA_sort_NOI">#N/A</definedName>
    <definedName name="EOP_MSA_sort_SQFT">#N/A</definedName>
    <definedName name="EPRINCEWILL" localSheetId="0">[16]EastLoudoungrdnA!#REF!</definedName>
    <definedName name="EPRINCEWILL">[16]EastLoudoungrdnA!#REF!</definedName>
    <definedName name="EqualAdj2">'[44]Swap Calculator'!$AK$27</definedName>
    <definedName name="equity">[3]Underwriting!$D$37</definedName>
    <definedName name="Equity_Invested">#N/A</definedName>
    <definedName name="ER_60_MSA_Reit" localSheetId="0">#REF!</definedName>
    <definedName name="ER_60_MSA_Reit">#REF!</definedName>
    <definedName name="Error" localSheetId="0">[26]CAP!#REF!</definedName>
    <definedName name="Error">[26]CAP!#REF!</definedName>
    <definedName name="ErrorCap" localSheetId="0">#REF!</definedName>
    <definedName name="ErrorCap">#REF!</definedName>
    <definedName name="EsbApplication1" localSheetId="0">#REF!</definedName>
    <definedName name="EsbApplication1">#REF!</definedName>
    <definedName name="EsbDatabase1" localSheetId="0">#REF!</definedName>
    <definedName name="EsbDatabase1">#REF!</definedName>
    <definedName name="EsbDetail1" localSheetId="0">#REF!</definedName>
    <definedName name="EsbDetail1">#REF!</definedName>
    <definedName name="EsbHeader1" localSheetId="0">#REF!</definedName>
    <definedName name="EsbHeader1">#REF!</definedName>
    <definedName name="EsbRetrieve1" localSheetId="0">#REF!</definedName>
    <definedName name="EsbRetrieve1">#REF!</definedName>
    <definedName name="ESTADOS_FINANC_INGLES">[45]EFIN_INGLES!$A$1:$O$246</definedName>
    <definedName name="ESTATAL" localSheetId="0">#REF!</definedName>
    <definedName name="ESTATAL">#REF!</definedName>
    <definedName name="ev.Calculation" hidden="1">-4135</definedName>
    <definedName name="ev.Initialized" hidden="1">FALSE</definedName>
    <definedName name="Evalerrodiciembre" localSheetId="0" hidden="1">{#N/A,#N/A,FALSE,"Aging Summary";#N/A,#N/A,FALSE,"Ratio Analysis";#N/A,#N/A,FALSE,"Test 120 Day Accts";#N/A,#N/A,FALSE,"Tickmarks"}</definedName>
    <definedName name="Evalerrodiciembre" hidden="1">{#N/A,#N/A,FALSE,"Aging Summary";#N/A,#N/A,FALSE,"Ratio Analysis";#N/A,#N/A,FALSE,"Test 120 Day Accts";#N/A,#N/A,FALSE,"Tickmarks"}</definedName>
    <definedName name="Evalerrodiciembre_1" localSheetId="0" hidden="1">{#N/A,#N/A,FALSE,"Aging Summary";#N/A,#N/A,FALSE,"Ratio Analysis";#N/A,#N/A,FALSE,"Test 120 Day Accts";#N/A,#N/A,FALSE,"Tickmarks"}</definedName>
    <definedName name="Evalerrodiciembre_1" hidden="1">{#N/A,#N/A,FALSE,"Aging Summary";#N/A,#N/A,FALSE,"Ratio Analysis";#N/A,#N/A,FALSE,"Test 120 Day Accts";#N/A,#N/A,FALSE,"Tickmarks"}</definedName>
    <definedName name="Executive_Summary" localSheetId="0">#REF!</definedName>
    <definedName name="Executive_Summary">#REF!</definedName>
    <definedName name="Executivepb" localSheetId="0" hidden="1">#REF!</definedName>
    <definedName name="Executivepb" hidden="1">#REF!</definedName>
    <definedName name="Exhibit_A" localSheetId="0">#REF!</definedName>
    <definedName name="Exhibit_A">#REF!</definedName>
    <definedName name="exit_cap_rate">'[23]Assumptions (C)'!$M$35</definedName>
    <definedName name="EXITcap">#N/A</definedName>
    <definedName name="Expiration_Date" localSheetId="0">#REF!</definedName>
    <definedName name="Expiration_Date">#REF!</definedName>
    <definedName name="Fact_Sheet" localSheetId="0">#REF!</definedName>
    <definedName name="Fact_Sheet">#REF!</definedName>
    <definedName name="Factpb" localSheetId="0" hidden="1">#REF!</definedName>
    <definedName name="Factpb" hidden="1">#REF!</definedName>
    <definedName name="Factpb2" localSheetId="0" hidden="1">#REF!</definedName>
    <definedName name="Factpb2" hidden="1">#REF!</definedName>
    <definedName name="FAIROAKS" localSheetId="0">[16]EastLoudoungrdnA!#REF!</definedName>
    <definedName name="FAIROAKS">[16]EastLoudoungrdnA!#REF!</definedName>
    <definedName name="fcosts">[3]Amort!$G$26</definedName>
    <definedName name="fdfdfd" localSheetId="0" hidden="1">{#N/A,#N/A,FALSE,"CAPREIT"}</definedName>
    <definedName name="fdfdfd" hidden="1">{#N/A,#N/A,FALSE,"CAPREIT"}</definedName>
    <definedName name="fdfdfdf" localSheetId="0" hidden="1">{#N/A,#N/A,FALSE,"CAPREIT"}</definedName>
    <definedName name="fdfdfdf" hidden="1">{#N/A,#N/A,FALSE,"CAPREIT"}</definedName>
    <definedName name="Fee_Adqui" localSheetId="0">'[27]Cascada TRE CB anual 70-30'!#REF!</definedName>
    <definedName name="Fee_Adqui">'[27]Cascada TRE CB anual 70-30'!#REF!</definedName>
    <definedName name="ff" localSheetId="0" hidden="1">{#N/A,#N/A,TRUE,"Summary";"AnnualRentRoll",#N/A,TRUE,"RentRoll";#N/A,#N/A,TRUE,"ExitStratigy";#N/A,#N/A,TRUE,"OperatingAssumptions"}</definedName>
    <definedName name="ff" hidden="1">{#N/A,#N/A,TRUE,"Summary";"AnnualRentRoll",#N/A,TRUE,"RentRoll";#N/A,#N/A,TRUE,"ExitStratigy";#N/A,#N/A,TRUE,"OperatingAssumptions"}</definedName>
    <definedName name="fff" localSheetId="0" hidden="1">{#N/A,#N/A,TRUE,"Property Annual";#N/A,#N/A,TRUE,"Property Monthly";#N/A,#N/A,TRUE,"NRRM Annual";#N/A,#N/A,TRUE,"NRRM Monthly";#N/A,#N/A,TRUE,"NRRM Revenues";#N/A,#N/A,TRUE,"NRRM  OH Costs";#N/A,#N/A,TRUE,"NRRM Direct Costs";#N/A,#N/A,TRUE,"Property Balt"}</definedName>
    <definedName name="fff" hidden="1">{#N/A,#N/A,TRUE,"Property Annual";#N/A,#N/A,TRUE,"Property Monthly";#N/A,#N/A,TRUE,"NRRM Annual";#N/A,#N/A,TRUE,"NRRM Monthly";#N/A,#N/A,TRUE,"NRRM Revenues";#N/A,#N/A,TRUE,"NRRM  OH Costs";#N/A,#N/A,TRUE,"NRRM Direct Costs";#N/A,#N/A,TRUE,"Property Balt"}</definedName>
    <definedName name="FileName" localSheetId="0">#REF!</definedName>
    <definedName name="FileName">#REF!</definedName>
    <definedName name="finalvalue1" localSheetId="0">#REF!</definedName>
    <definedName name="finalvalue1">#REF!</definedName>
    <definedName name="finalvalue2" localSheetId="0">#REF!</definedName>
    <definedName name="finalvalue2">#REF!</definedName>
    <definedName name="Financialpb" localSheetId="0" hidden="1">#REF!</definedName>
    <definedName name="Financialpb" hidden="1">#REF!</definedName>
    <definedName name="Financialpb2" localSheetId="0" hidden="1">#REF!</definedName>
    <definedName name="Financialpb2" hidden="1">#REF!</definedName>
    <definedName name="First_payment_due">#N/A</definedName>
    <definedName name="FISCAL" localSheetId="0">#REF!</definedName>
    <definedName name="FISCAL">#REF!</definedName>
    <definedName name="Five_Yr_UST" localSheetId="0">[18]Property!#REF!</definedName>
    <definedName name="Five_Yr_UST">[18]Property!#REF!</definedName>
    <definedName name="Fixed1" localSheetId="0">#REF!</definedName>
    <definedName name="Fixed1">#REF!</definedName>
    <definedName name="Fixed5" localSheetId="0">#REF!</definedName>
    <definedName name="Fixed5">#REF!</definedName>
    <definedName name="fldfjlsd" localSheetId="0" hidden="1">#REF!</definedName>
    <definedName name="fldfjlsd" hidden="1">#REF!</definedName>
    <definedName name="Floor" localSheetId="0">#REF!</definedName>
    <definedName name="Floor">#REF!</definedName>
    <definedName name="Floor_Break_Max" localSheetId="0">[19]ASSUMPTIONS!#REF!</definedName>
    <definedName name="Floor_Break_Max">[19]ASSUMPTIONS!#REF!</definedName>
    <definedName name="Floor_Break_Min" localSheetId="0">[19]ASSUMPTIONS!#REF!</definedName>
    <definedName name="Floor_Break_Min">[19]ASSUMPTIONS!#REF!</definedName>
    <definedName name="FOR" localSheetId="0" hidden="1">#REF!</definedName>
    <definedName name="FOR" hidden="1">#REF!</definedName>
    <definedName name="FORM1" localSheetId="0" hidden="1">#REF!</definedName>
    <definedName name="FORM1" hidden="1">#REF!</definedName>
    <definedName name="Form5" localSheetId="0">#REF!</definedName>
    <definedName name="Form5">#REF!</definedName>
    <definedName name="ForwardLength" localSheetId="0">#REF!</definedName>
    <definedName name="ForwardLength">#REF!</definedName>
    <definedName name="ForwardRate" localSheetId="0">#REF!</definedName>
    <definedName name="ForwardRate">#REF!</definedName>
    <definedName name="ForwardRateOutput" localSheetId="0">#REF!</definedName>
    <definedName name="ForwardRateOutput">#REF!</definedName>
    <definedName name="Forwards" localSheetId="0">#REF!</definedName>
    <definedName name="Forwards">#REF!</definedName>
    <definedName name="FREDERICKSBURG" localSheetId="0">[16]EastLoudoungrdnA!#REF!</definedName>
    <definedName name="FREDERICKSBURG">[16]EastLoudoungrdnA!#REF!</definedName>
    <definedName name="FUERZA" localSheetId="0">#REF!</definedName>
    <definedName name="FUERZA">#REF!</definedName>
    <definedName name="FUTURE_AFF" localSheetId="0">#REF!</definedName>
    <definedName name="FUTURE_AFF">#REF!</definedName>
    <definedName name="FUTURE_MARKET" localSheetId="0">#REF!</definedName>
    <definedName name="FUTURE_MARKET">#REF!</definedName>
    <definedName name="garages" localSheetId="0">#REF!</definedName>
    <definedName name="garages">#REF!</definedName>
    <definedName name="garpot">'[3]Inc &amp; Exp Assump (1)'!$J$10</definedName>
    <definedName name="GATLINBURG" localSheetId="0">#REF!</definedName>
    <definedName name="GATLINBURG">#REF!</definedName>
    <definedName name="GC3_Cash_Equity" localSheetId="0">#REF!</definedName>
    <definedName name="GC3_Cash_Equity">#REF!</definedName>
    <definedName name="gg" localSheetId="0" hidden="1">{#N/A,#N/A,FALSE,"PropertyInfo"}</definedName>
    <definedName name="gg" hidden="1">{#N/A,#N/A,FALSE,"PropertyInfo"}</definedName>
    <definedName name="ggg" localSheetId="0" hidden="1">{#N/A,#N/A,FALSE,"PropertyInfo"}</definedName>
    <definedName name="ggg" hidden="1">{#N/A,#N/A,FALSE,"PropertyInfo"}</definedName>
    <definedName name="glid" localSheetId="0">#REF!</definedName>
    <definedName name="glid">#REF!</definedName>
    <definedName name="Global_CPI">#N/A</definedName>
    <definedName name="Global_Inflation">#N/A</definedName>
    <definedName name="GoIn_Cap">#N/A</definedName>
    <definedName name="GridAnchor" localSheetId="0">'[21]Indication Grid'!#REF!</definedName>
    <definedName name="GridAnchor">'[21]Indication Grid'!#REF!</definedName>
    <definedName name="GridBase" localSheetId="0">#REF!</definedName>
    <definedName name="GridBase">#REF!</definedName>
    <definedName name="gross_price">'[23]Assumptions (C)'!$E$36</definedName>
    <definedName name="GROUP" localSheetId="0">#REF!</definedName>
    <definedName name="GROUP">#REF!</definedName>
    <definedName name="GrpAcct1" hidden="1">"5610.4"</definedName>
    <definedName name="GrpAcct2" hidden="1">"5610.5"</definedName>
    <definedName name="GrpAcct3" hidden="1">"5610.6"</definedName>
    <definedName name="GrpInsRate" localSheetId="0">#REF!</definedName>
    <definedName name="GrpInsRate">#REF!</definedName>
    <definedName name="GrpLevel" hidden="1">2</definedName>
    <definedName name="h" localSheetId="0" hidden="1">{#N/A,#N/A,FALSE,"PropertyInfo"}</definedName>
    <definedName name="h" hidden="1">{#N/A,#N/A,FALSE,"PropertyInfo"}</definedName>
    <definedName name="hacqfee">'[10]Hotel UW'!$O$10</definedName>
    <definedName name="head" localSheetId="0">#REF!</definedName>
    <definedName name="head">#REF!</definedName>
    <definedName name="Hedge_Advantage" localSheetId="0">#REF!</definedName>
    <definedName name="Hedge_Advantage">#REF!</definedName>
    <definedName name="Hedge10" localSheetId="0">#REF!</definedName>
    <definedName name="Hedge10">#REF!</definedName>
    <definedName name="Hedge120" localSheetId="0">#REF!</definedName>
    <definedName name="Hedge120">#REF!</definedName>
    <definedName name="Hedge50" localSheetId="0">#REF!</definedName>
    <definedName name="Hedge50">#REF!</definedName>
    <definedName name="Hedge520" localSheetId="0">#REF!</definedName>
    <definedName name="Hedge520">#REF!</definedName>
    <definedName name="help" localSheetId="0" hidden="1">{#N/A,#N/A,FALSE,"ZLDebtMaturity";#N/A,#N/A,FALSE,"FCDebtMaturity";#N/A,#N/A,FALSE,"ZM3DebtMaturity";#N/A,#N/A,FALSE,"ZM2DebtMaturity";#N/A,#N/A,FALSE,"zm1DebtMaturity";#N/A,#N/A,FALSE,"ConsZM123DebtMaturity"}</definedName>
    <definedName name="help" hidden="1">{#N/A,#N/A,FALSE,"ZLDebtMaturity";#N/A,#N/A,FALSE,"FCDebtMaturity";#N/A,#N/A,FALSE,"ZM3DebtMaturity";#N/A,#N/A,FALSE,"ZM2DebtMaturity";#N/A,#N/A,FALSE,"zm1DebtMaturity";#N/A,#N/A,FALSE,"ConsZM123DebtMaturity"}</definedName>
    <definedName name="help1" localSheetId="0" hidden="1">{#N/A,#N/A,FALSE,"ZLDebtMaturity";#N/A,#N/A,FALSE,"FCDebtMaturity";#N/A,#N/A,FALSE,"ZM3DebtMaturity";#N/A,#N/A,FALSE,"ZM2DebtMaturity";#N/A,#N/A,FALSE,"zm1DebtMaturity";#N/A,#N/A,FALSE,"ConsZM123DebtMaturity"}</definedName>
    <definedName name="help1" hidden="1">{#N/A,#N/A,FALSE,"ZLDebtMaturity";#N/A,#N/A,FALSE,"FCDebtMaturity";#N/A,#N/A,FALSE,"ZM3DebtMaturity";#N/A,#N/A,FALSE,"ZM2DebtMaturity";#N/A,#N/A,FALSE,"zm1DebtMaturity";#N/A,#N/A,FALSE,"ConsZM123DebtMaturity"}</definedName>
    <definedName name="hh" localSheetId="0" hidden="1">{#N/A,#N/A,FALSE,"Summary"}</definedName>
    <definedName name="hh" hidden="1">{#N/A,#N/A,FALSE,"Summary"}</definedName>
    <definedName name="hhh" localSheetId="0" hidden="1">{#N/A,#N/A,FALSE,"Summary"}</definedName>
    <definedName name="hhh" hidden="1">{#N/A,#N/A,FALSE,"Summary"}</definedName>
    <definedName name="HiddenRows" localSheetId="0">#REF!</definedName>
    <definedName name="HiddenRows">#REF!</definedName>
    <definedName name="hinitialK">'[10]Hotel UW'!$O$8</definedName>
    <definedName name="HistoricalRate" localSheetId="0">'[46]Forward Curve'!#REF!</definedName>
    <definedName name="HistoricalRate">'[46]Forward Curve'!#REF!</definedName>
    <definedName name="HistoricalRateOutput" localSheetId="0">#REF!</definedName>
    <definedName name="HistoricalRateOutput">#REF!</definedName>
    <definedName name="HistYear1">[39]Ref!$G$24</definedName>
    <definedName name="HistYear2">[39]Ref!$F$24</definedName>
    <definedName name="HistYear3">[39]Ref!$E$24</definedName>
    <definedName name="HistYear4">[39]Ref!$D$24</definedName>
    <definedName name="HistYear5">[39]Ref!$C$24</definedName>
    <definedName name="HisYear_0" localSheetId="0" hidden="1">#REF!</definedName>
    <definedName name="HisYear_0" hidden="1">#REF!</definedName>
    <definedName name="HisYear_1" localSheetId="0" hidden="1">#REF!</definedName>
    <definedName name="HisYear_1" hidden="1">#REF!</definedName>
    <definedName name="HisYear_2" localSheetId="0" hidden="1">#REF!</definedName>
    <definedName name="HisYear_2" hidden="1">#REF!</definedName>
    <definedName name="HisYear_3" localSheetId="0" hidden="1">#REF!</definedName>
    <definedName name="HisYear_3" hidden="1">#REF!</definedName>
    <definedName name="hn.Aggregate" localSheetId="0" hidden="1">#REF!</definedName>
    <definedName name="hn.Aggregate" hidden="1">#REF!</definedName>
    <definedName name="hn.CompanyInfo" localSheetId="0" hidden="1">#REF!</definedName>
    <definedName name="hn.CompanyInfo" hidden="1">#REF!</definedName>
    <definedName name="hn.CompanyName" localSheetId="0" hidden="1">#REF!</definedName>
    <definedName name="hn.CompanyName" hidden="1">#REF!</definedName>
    <definedName name="hn.CompanyUCN" localSheetId="0" hidden="1">#REF!</definedName>
    <definedName name="hn.CompanyUCN" hidden="1">#REF!</definedName>
    <definedName name="hn.ConvertZero1" hidden="1">[47]LTM!$G$22:$J$22,[47]LTM!$G$24:$J$25,[47]LTM!$G$29:$J$30,[47]LTM!$G$34:$J$36,[47]LTM!$G$41:$J$41,[47]LTM!$G$45:$J$46,[47]LTM!$G$51:$J$51,[47]LTM!$G$75:$J$79,[47]LTM!$G$86:$J$87,[47]LTM!$G$93:$J$98</definedName>
    <definedName name="hn.ConvertZero2" hidden="1">[47]LTM!$G$121:$J$121,[47]LTM!$H$151:$J$152,[47]LTM!$H$175:$J$175,[47]LTM!$H$196:$J$197,[47]LTM!$G$237:$J$241,[47]LTM!$G$247:$J$247,[47]LTM!$G$249:$J$255,[47]LTM!$G$242:$J$243</definedName>
    <definedName name="hn.ConvertZero3" hidden="1">[47]LTM!$G$260:$J$267,[47]LTM!$G$271:$J$275,[47]LTM!$G$278:$J$295,[47]LTM!$G$299:$J$299,[47]LTM!$G$306:$J$312</definedName>
    <definedName name="hn.ConvertZero4" hidden="1">[47]LTM!$G$398:$J$399,[47]LTM!$H$406:$J$406,[47]LTM!$G$407:$J$407,[47]LTM!$J$409:$J$412,[47]LTM!$G$413:$J$416,[47]LTM!$J$417,[47]LTM!$J$418,[47]LTM!$G$423:$J$424</definedName>
    <definedName name="hn.ConvertZeroUnhide1" hidden="1">[47]LTM!$G$424:$J$424,[47]LTM!$L$424:$N$424,[47]LTM!$H$406:$J$406</definedName>
    <definedName name="hn.Delete015" hidden="1">'[47]CREDIT STATS'!$B$9:$K$11,'[47]CREDIT STATS'!$O$11:$X$14,'[47]CREDIT STATS'!$B$25:$K$30,'[47]CREDIT STATS'!$O$25:$X$26</definedName>
    <definedName name="hn.DomesticFlag" localSheetId="0" hidden="1">#REF!</definedName>
    <definedName name="hn.DomesticFlag" hidden="1">#REF!</definedName>
    <definedName name="hn.DZ_MultByFXRates" hidden="1">[47]DropZone!$B$2:$I$118,[47]DropZone!$B$120:$I$132,[47]DropZone!$B$134:$I$136,[47]DropZone!$B$138:$I$146</definedName>
    <definedName name="hn.dz_ThouToMil" hidden="1">[47]DropZone!$B$2:$I$119,[47]DropZone!$E$120:$I$123,[47]DropZone!$B$124:$I$126,[47]DropZone!$B$131:$I$132,[47]DropZone!$B$137:$I$147</definedName>
    <definedName name="hn.ExtDb" hidden="1">FALSE</definedName>
    <definedName name="hn.IssuerID" localSheetId="0" hidden="1">#REF!</definedName>
    <definedName name="hn.IssuerID" hidden="1">#REF!</definedName>
    <definedName name="hn.IssuerNameShort" localSheetId="0" hidden="1">#REF!</definedName>
    <definedName name="hn.IssuerNameShort" hidden="1">#REF!</definedName>
    <definedName name="hn.LTM_CS" hidden="1">[47]LTM!$H$121:$J$121,[47]LTM!$I$146:$J$146,[47]LTM!$I$151:$J$152,[47]LTM!$I$175:$J$192,[47]LTM!$I$196:$J$197,[47]LTM!$I$204:$J$221</definedName>
    <definedName name="hn.LTM_Misc" hidden="1">[47]LTM!$H$398:$J$407,[47]LTM!$H$413:$J$416,[47]LTM!$H$423:$J$424</definedName>
    <definedName name="hn.LTM_MultByFXRates" hidden="1">[47]LTM!$G$22:$N$38,[47]LTM!$G$41:$N$100,[47]LTM!$G$109:$N$228,[47]LTM!$G$237:$N$406,[47]LTM!$G$409:$N$416,[47]LTM!$G$418:$N$420,[47]LTM!$G$423:$N$424</definedName>
    <definedName name="hn.ModelType" hidden="1">"DEAL"</definedName>
    <definedName name="hn.ModelVersion" hidden="1">1</definedName>
    <definedName name="hn.MultbyFXRates" hidden="1">[47]LTM!$G$22:$N$38,[47]LTM!$G$41:$N$100,[47]LTM!$G$109:$N$228,[47]LTM!$G$237:$N$406,[47]LTM!$G$409:$N$416,[47]LTM!$G$418:$N$420,[47]LTM!$G$423:$N$424</definedName>
    <definedName name="hn.MultByFXRates1" hidden="1">[47]LTM!$G$22:$G$38,[47]LTM!$G$41:$G$100,[47]LTM!$G$109:$G$123,[47]LTM!$G$237:$G$401,[47]LTM!$G$409:$G$424</definedName>
    <definedName name="hn.MultByFXRates2" hidden="1">[47]LTM!$H$22:$H$38,[47]LTM!$H$41:$H$100,[47]LTM!$H$109:$H$228,[47]LTM!$H$237:$H$406,[47]LTM!$H$409:$H$424</definedName>
    <definedName name="hn.MultByFXRates3" hidden="1">[47]LTM!$I$22:$I$38,[47]LTM!$I$41:$I$100,[47]LTM!$I$109:$I$228,[47]LTM!$I$237:$I$406,[47]LTM!$I$409:$I$424</definedName>
    <definedName name="hn.MultbyFxrates4" hidden="1">[47]LTM!$J$22:$J$38,[47]LTM!$J$41:$J$100,[47]LTM!$J$109:$J$229,[47]LTM!$J$237:$J$406,[47]LTM!$J$409:$J$416,[47]LTM!$J$418:$J$420,[47]LTM!$J$423</definedName>
    <definedName name="hn.multbyfxrates5" hidden="1">[47]LTM!$L$22:$L$38,[47]LTM!$L$41:$L$100,[47]LTM!$L$109:$L$123,[47]LTM!$L$237:$L$401,[47]LTM!$L$409:$L$424</definedName>
    <definedName name="hn.multbyfxrates6" hidden="1">[47]LTM!$M$22:$M$38,[47]LTM!$M$41:$M$100,[47]LTM!$M$109:$M$229,[47]LTM!$M$237:$M$406,[47]LTM!$M$409:$M$424</definedName>
    <definedName name="hn.multbyfxrates7" hidden="1">[47]LTM!$N$22:$N$38,[47]LTM!$N$41:$N$100,[47]LTM!$N$109:$N$228,[47]LTM!$N$237:$N$406,[47]LTM!$N$409:$N$424</definedName>
    <definedName name="hn.MultByFXRatesBot1" hidden="1">[47]LTM!$G$237:$G$243,[47]LTM!$G$247,[47]LTM!$G$249:$G$255,[47]LTM!$G$260:$G$267,[47]LTM!$G$271:$G$275,[47]LTM!$G$278:$G$295,[47]LTM!$G$299,[47]LTM!$G$299,[47]LTM!$G$306:$G$312,[47]LTM!$G$401,[47]LTM!$G$409:$G$416,[47]LTM!$G$423:$G$424</definedName>
    <definedName name="hn.MultByFXRatesBot2" hidden="1">[47]LTM!$H$237:$H$243,[47]LTM!$H$247,[47]LTM!$H$249:$H$255,[47]LTM!$H$260:$H$267,[47]LTM!$H$271:$H$275,[47]LTM!$H$278:$H$295,[47]LTM!$H$299,[47]LTM!$H$306:$H$312,[47]LTM!$H$401,[47]LTM!$H$406,[47]LTM!$H$409:$H$416,[47]LTM!$H$423:$H$424</definedName>
    <definedName name="hn.MultByFXRatesBot3" hidden="1">[47]LTM!$I$237:$I$243,[47]LTM!$I$247,[47]LTM!$I$249:$I$255,[47]LTM!$I$260:$I$267,[47]LTM!$I$271:$I$275,[47]LTM!$I$278:$I$295,[47]LTM!$I$299,[47]LTM!$I$306:$I$312,[47]LTM!$I$401,[47]LTM!$I$406,[47]LTM!$I$409:$I$416,[47]LTM!$I$423:$I$424</definedName>
    <definedName name="hn.MultByFXRatesBot4" hidden="1">[47]LTM!$J$237:$J$243,[47]LTM!$J$247,[47]LTM!$J$249:$J$255,[47]LTM!$J$260:$J$267,[47]LTM!$J$271:$J$275,[47]LTM!$J$278:$J$295,[47]LTM!$J$299,[47]LTM!$J$306:$J$312,[47]LTM!$J$401,[47]LTM!$J$406,[47]LTM!$J$409:$J$416,[47]LTM!$J$418:$J$420,[47]LTM!$J$423</definedName>
    <definedName name="hn.MultByFXRatesBot5" hidden="1">[47]LTM!$L$237:$L$243,[47]LTM!$L$247,[47]LTM!$L$249:$L$255,[47]LTM!$L$260:$L$267,[47]LTM!$L$271:$L$275,[47]LTM!$L$278:$L$295,[47]LTM!$L$299,[47]LTM!$L$306:$L$312,[47]LTM!$L$398:$L$399,[47]LTM!$L$409:$L$413,[47]LTM!$L$423:$L$424</definedName>
    <definedName name="hn.MultByFXRatesBot6" hidden="1">[47]LTM!$M$237:$M$243,[47]LTM!$M$247,[47]LTM!$M$249:$M$255,[47]LTM!$M$260:$M$267,[47]LTM!$M$271:$M$275,[47]LTM!$M$278:$M$295,[47]LTM!$M$299,[47]LTM!$M$306:$M$312,[47]LTM!$M$398:$M$399,[47]LTM!$M$409:$M$413,[47]LTM!$M$423:$M$424</definedName>
    <definedName name="hn.MultByFXRatesBot7" hidden="1">[47]LTM!$N$237:$N$243,[47]LTM!$N$247,[47]LTM!$N$249:$N$255,[47]LTM!$N$260:$N$267,[47]LTM!$N$271:$N$275,[47]LTM!$N$278:$N$295,[47]LTM!$N$299,[47]LTM!$N$306:$N$312,[47]LTM!$N$398:$N$399,[47]LTM!$N$409:$N$413,[47]LTM!$N$423:$N$424</definedName>
    <definedName name="hn.MultByFXRatesTop1" hidden="1">[47]LTM!$G$22,[47]LTM!$G$24:$G$25,[47]LTM!$G$29:$G$30,[47]LTM!$G$34:$G$36,[47]LTM!$G$41,[47]LTM!$G$45:$G$46,[47]LTM!$G$51:$G$70,[47]LTM!$G$73,[47]LTM!$G$75:$G$79,[47]LTM!$G$86:$G$87,[47]LTM!$G$93:$G$98,[47]LTM!$G$121</definedName>
    <definedName name="hn.MultByFXRatesTop2" hidden="1">[47]LTM!$H$22,[47]LTM!$H$24:$H$25,[47]LTM!$H$29:$H$30,[47]LTM!$H$34:$H$36,[47]LTM!$H$41,[47]LTM!$H$45:$H$46,[47]LTM!$H$51:$H$70,[47]LTM!$H$73,[47]LTM!$H$75:$H$79,[47]LTM!$H$86:$H$87,[47]LTM!$H$93:$H$98,[47]LTM!$H$121,[47]LTM!$H$151:$H$152,[47]LTM!$H$175:$H$192,[47]LTM!$H$196:$H$197</definedName>
    <definedName name="hn.MultByFXRatesTop3" hidden="1">[47]LTM!$I$22,[47]LTM!$I$24:$I$25,[47]LTM!$I$29:$I$30,[47]LTM!$I$34:$I$36,[47]LTM!$I$41,[47]LTM!$I$45:$I$46,[47]LTM!$I$51:$I$70,[47]LTM!$I$73,[47]LTM!$I$75:$I$79,[47]LTM!$I$86:$I$87,[47]LTM!$I$93:$I$98,[47]LTM!$I$121,[47]LTM!$I$151:$I$152,[47]LTM!$I$175:$I$192,[47]LTM!$I$196:$I$197</definedName>
    <definedName name="hn.MultByFXRatesTop4" hidden="1">[47]LTM!$J$22,[47]LTM!$J$24:$J$25,[47]LTM!$J$29:$J$30,[47]LTM!$J$34:$J$36,[47]LTM!$J$41,[47]LTM!$J$45:$J$46,[47]LTM!$J$51:$J$70,[47]LTM!$J$73,[47]LTM!$J$75:$J$79,[47]LTM!$J$86:$J$87,[47]LTM!$J$93:$J$98,[47]LTM!$J$121,[47]LTM!$J$151:$J$152,[47]LTM!$J$175:$J$192,[47]LTM!$J$196:$J$197</definedName>
    <definedName name="hn.MultByFXRatesTop5" hidden="1">[47]LTM!$L$22,[47]LTM!$L$24:$L$25,[47]LTM!$L$29:$L$30,[47]LTM!$L$34:$L$36,[47]LTM!$L$41,[47]LTM!$L$45:$L$46,[47]LTM!$L$51:$L$70,[47]LTM!$L$73,[47]LTM!$L$75:$L$79,[47]LTM!$L$86:$L$87,[47]LTM!$L$93:$L$98,[47]LTM!$L$121</definedName>
    <definedName name="hn.MultByFXRatesTop6" hidden="1">[47]LTM!$M$22,[47]LTM!$M$24:$M$25,[47]LTM!$M$29:$M$30,[47]LTM!$M$34:$M$36,[47]LTM!$M$41,[47]LTM!$M$45:$M$46,[47]LTM!$M$51:$M$70,[47]LTM!$M$73,[47]LTM!$M$75:$M$79,[47]LTM!$M$86:$M$87,[47]LTM!$M$93:$M$98,[47]LTM!$M$121,[47]LTM!$M$151:$M$152,[47]LTM!$M$175:$M$192,[47]LTM!$M$196:$M$197</definedName>
    <definedName name="hn.MultByFXRatesTop7" hidden="1">[47]LTM!$N$22,[47]LTM!$N$24:$N$25,[47]LTM!$N$29:$N$30,[47]LTM!$N$34:$N$36,[47]LTM!$N$41,[47]LTM!$N$45:$N$46,[47]LTM!$N$51:$N$70,[47]LTM!$N$73,[47]LTM!$N$75:$N$79,[47]LTM!$N$86:$N$87,[47]LTM!$N$93:$N$98,[47]LTM!$N$121,[47]LTM!$N$151:$N$152,[47]LTM!$N$175:$N$192,[47]LTM!$N$196:$N$197</definedName>
    <definedName name="hn.NoUpload" hidden="1">0</definedName>
    <definedName name="hn.ObligorGrade" localSheetId="0" hidden="1">#REF!</definedName>
    <definedName name="hn.ObligorGrade" hidden="1">#REF!</definedName>
    <definedName name="hn.ParentName" localSheetId="0" hidden="1">#REF!</definedName>
    <definedName name="hn.ParentName" hidden="1">#REF!</definedName>
    <definedName name="hn.ParentUCN" localSheetId="0" hidden="1">#REF!</definedName>
    <definedName name="hn.ParentUCN" hidden="1">#REF!</definedName>
    <definedName name="hn.PrivateEndMonth" localSheetId="0" hidden="1">#REF!</definedName>
    <definedName name="hn.PrivateEndMonth" hidden="1">#REF!</definedName>
    <definedName name="hn.PrivateLTM" localSheetId="0" hidden="1">#REF!</definedName>
    <definedName name="hn.PrivateLTM" hidden="1">#REF!</definedName>
    <definedName name="hn.PrivateQuarter" localSheetId="0" hidden="1">#REF!</definedName>
    <definedName name="hn.PrivateQuarter" hidden="1">#REF!</definedName>
    <definedName name="hn.PrivateYear" localSheetId="0" hidden="1">#REF!</definedName>
    <definedName name="hn.PrivateYear" hidden="1">#REF!</definedName>
    <definedName name="hn.PrivateYearEnd" localSheetId="0" hidden="1">#REF!</definedName>
    <definedName name="hn.PrivateYearEnd" hidden="1">#REF!</definedName>
    <definedName name="hn.PublicFlag" localSheetId="0" hidden="1">#REF!</definedName>
    <definedName name="hn.PublicFlag" hidden="1">#REF!</definedName>
    <definedName name="hn.ReviewDescription" localSheetId="0" hidden="1">#REF!</definedName>
    <definedName name="hn.ReviewDescription" hidden="1">#REF!</definedName>
    <definedName name="hn.ReviewID" localSheetId="0" hidden="1">#REF!</definedName>
    <definedName name="hn.ReviewID" hidden="1">#REF!</definedName>
    <definedName name="hn.ReviewYear" localSheetId="0" hidden="1">#REF!</definedName>
    <definedName name="hn.ReviewYear" hidden="1">#REF!</definedName>
    <definedName name="hn.RolledForward" hidden="1">FALSE</definedName>
    <definedName name="hn.Segment" localSheetId="0" hidden="1">#REF!</definedName>
    <definedName name="hn.Segment" hidden="1">#REF!</definedName>
    <definedName name="hn.SegmentDesc" localSheetId="0" hidden="1">#REF!</definedName>
    <definedName name="hn.SegmentDesc" hidden="1">#REF!</definedName>
    <definedName name="hn.SegmentID" localSheetId="0" hidden="1">#REF!</definedName>
    <definedName name="hn.SegmentID" hidden="1">#REF!</definedName>
    <definedName name="hn.Ticker" localSheetId="0" hidden="1">#REF!</definedName>
    <definedName name="hn.Ticker" hidden="1">#REF!</definedName>
    <definedName name="hn.UserLogin" localSheetId="0" hidden="1">#REF!</definedName>
    <definedName name="hn.UserLogin" hidden="1">#REF!</definedName>
    <definedName name="hn.Version">"Version 3"</definedName>
    <definedName name="hn.YearLabel" localSheetId="0" hidden="1">#REF!</definedName>
    <definedName name="hn.YearLabel" hidden="1">#REF!</definedName>
    <definedName name="hold">'[23]Assumptions (C)'!$M$23</definedName>
    <definedName name="hold_Cons">'[23]Assumptions Cons.'!$M$23</definedName>
    <definedName name="holdtorrey">'[23]Assumptions (T)'!$M$23</definedName>
    <definedName name="hoops" localSheetId="0">#REF!</definedName>
    <definedName name="hoops">#REF!</definedName>
    <definedName name="hpp" localSheetId="0">'[13]Executive Summary'!#REF!</definedName>
    <definedName name="hpp">'[13]Executive Summary'!#REF!</definedName>
    <definedName name="hrev" localSheetId="0">'[13]Executive Summary'!#REF!</definedName>
    <definedName name="hrev">'[13]Executive Summary'!#REF!</definedName>
    <definedName name="hrevdate" localSheetId="0">'[13]Executive Summary'!#REF!</definedName>
    <definedName name="hrevdate">'[13]Executive Summary'!#REF!</definedName>
    <definedName name="I" localSheetId="0" hidden="1">'[8]Anal Fact'!#REF!</definedName>
    <definedName name="I" hidden="1">'[8]Anal Fact'!#REF!</definedName>
    <definedName name="IC" localSheetId="0" hidden="1">{"Texas Sub_Consolidation",#N/A,TRUE,"Texas";"Texas Trial Balances",#N/A,TRUE,"Texas";"Texas Investment Analysis",#N/A,TRUE,"Texas";"Texas AJEs",#N/A,TRUE,"Texas";"Texas AJE Summary",#N/A,TRUE,"Texas";"Texas_P_L_Minority",#N/A,TRUE,"Texas"}</definedName>
    <definedName name="IC" hidden="1">{"Texas Sub_Consolidation",#N/A,TRUE,"Texas";"Texas Trial Balances",#N/A,TRUE,"Texas";"Texas Investment Analysis",#N/A,TRUE,"Texas";"Texas AJEs",#N/A,TRUE,"Texas";"Texas AJE Summary",#N/A,TRUE,"Texas";"Texas_P_L_Minority",#N/A,TRUE,"Texas"}</definedName>
    <definedName name="ICap" localSheetId="0">[13]Underwriting!#REF!</definedName>
    <definedName name="ICap">[13]Underwriting!#REF!</definedName>
    <definedName name="IMPR_DatosLP" localSheetId="0">#REF!</definedName>
    <definedName name="IMPR_DatosLP">#REF!</definedName>
    <definedName name="IMPRES_EDOS_FINANC_MENSUALES">[48]UM3!$A$1:$Q$73,[48]UM3!$A$81:$Q$140,[48]UM3!$A$147:$Q$211,[48]UM3!$A$216:$Q$250,[48]UM3!$A$257:$Q$280</definedName>
    <definedName name="IMPRESION_ANEXO1_B10">'[45]ANEXO 1'!$A$1:$O$52</definedName>
    <definedName name="IMPRESION_ANEXO12">[45]ANEXO12!$A$1:$O$27</definedName>
    <definedName name="IMPRESION_ANTICIPO_A_ENTERAR_ANEXO5">'[48]ANEXO 5'!$A$1:$Q$51,'[48]ANEXO 5'!$A$55:$Q$104,'[48]ANEXO 5'!$A$108:$Q$159</definedName>
    <definedName name="IMPRESION_COMP_INFLACIONARIOS_ANEXO6">'[45]ANEXO 6,7'!$A$1:$P$126</definedName>
    <definedName name="IMPRESION_INDEXADO">[45]EDO_RESUL_INDEXADO!$A$1:$O$250</definedName>
    <definedName name="IMPRESION_INVERS_CAPITAL_TRAB_ANEXO9">[45]ANEXO9!$A$1:$P$38</definedName>
    <definedName name="IMPRESION_ISR_CAUSADO_ANEXO2">'[45]ANEXO 2'!$A$1:$Q$72</definedName>
    <definedName name="IMPRESION_PROYECCION_DEL_IMPAC_ANEXO8">[45]ANEXO8!$A$1:$Q$50</definedName>
    <definedName name="IMPRESION_RAZONES_FIN_ANEXO10">'[45]ANEXO 10'!$A$1:$P$47</definedName>
    <definedName name="IMPRESION_RESUMEN">[45]RESUMEN!$A$1:$P$62</definedName>
    <definedName name="IMPRESION_ROI_ANEXO11">'[45]ANEXO 11'!$A$1:$Q$41</definedName>
    <definedName name="IMPRESION_TRIMESTRAL">[45]TRIMESTRAL!$A$1:$G$72</definedName>
    <definedName name="IncludeSweepInInterest" localSheetId="0">#REF!</definedName>
    <definedName name="IncludeSweepInInterest">#REF!</definedName>
    <definedName name="Income_Statement" localSheetId="0">#REF!</definedName>
    <definedName name="Income_Statement">#REF!</definedName>
    <definedName name="Income_Stmt_Assumptions" localSheetId="0">#REF!</definedName>
    <definedName name="Income_Stmt_Assumptions">#REF!</definedName>
    <definedName name="Incomepb" localSheetId="0" hidden="1">#REF!</definedName>
    <definedName name="Incomepb" hidden="1">#REF!</definedName>
    <definedName name="INCP" localSheetId="0" hidden="1">[15]CODA98!#REF!</definedName>
    <definedName name="INCP" hidden="1">[15]CODA98!#REF!</definedName>
    <definedName name="IND">'[49]I.N.P.C.'!$A$4:$B$735</definedName>
    <definedName name="Index">[26]Controls!$C$5:$C$14</definedName>
    <definedName name="IndexId" localSheetId="0">'[21]Indication Grid'!#REF!</definedName>
    <definedName name="IndexId">'[21]Indication Grid'!#REF!</definedName>
    <definedName name="IndexList" localSheetId="0">#REF!</definedName>
    <definedName name="IndexList">#REF!</definedName>
    <definedName name="IndexLookup" localSheetId="0">#REF!</definedName>
    <definedName name="IndexLookup">#REF!</definedName>
    <definedName name="IndexName" localSheetId="0">'[21]Indication Grid'!#REF!</definedName>
    <definedName name="IndexName">'[21]Indication Grid'!#REF!</definedName>
    <definedName name="Indicators">[31]Lists!$B$4:$B$6</definedName>
    <definedName name="INDICE" localSheetId="0">#REF!</definedName>
    <definedName name="INDICE">#REF!</definedName>
    <definedName name="indices">'[49]I.N.P.C.'!$A$4:$B$735</definedName>
    <definedName name="Inflation">[39]Assumptions!$H$7</definedName>
    <definedName name="ingresos2" localSheetId="0" hidden="1">{#N/A,#N/A,FALSE,"Aging Summary";#N/A,#N/A,FALSE,"Ratio Analysis";#N/A,#N/A,FALSE,"Test 120 Day Accts";#N/A,#N/A,FALSE,"Tickmarks"}</definedName>
    <definedName name="ingresos2" hidden="1">{#N/A,#N/A,FALSE,"Aging Summary";#N/A,#N/A,FALSE,"Ratio Analysis";#N/A,#N/A,FALSE,"Test 120 Day Accts";#N/A,#N/A,FALSE,"Tickmarks"}</definedName>
    <definedName name="ingresos2_1" localSheetId="0" hidden="1">{#N/A,#N/A,FALSE,"Aging Summary";#N/A,#N/A,FALSE,"Ratio Analysis";#N/A,#N/A,FALSE,"Test 120 Day Accts";#N/A,#N/A,FALSE,"Tickmarks"}</definedName>
    <definedName name="ingresos2_1" hidden="1">{#N/A,#N/A,FALSE,"Aging Summary";#N/A,#N/A,FALSE,"Ratio Analysis";#N/A,#N/A,FALSE,"Test 120 Day Accts";#N/A,#N/A,FALSE,"Tickmarks"}</definedName>
    <definedName name="ingresos3" localSheetId="0" hidden="1">{#N/A,#N/A,FALSE,"Aging Summary";#N/A,#N/A,FALSE,"Ratio Analysis";#N/A,#N/A,FALSE,"Test 120 Day Accts";#N/A,#N/A,FALSE,"Tickmarks"}</definedName>
    <definedName name="ingresos3" hidden="1">{#N/A,#N/A,FALSE,"Aging Summary";#N/A,#N/A,FALSE,"Ratio Analysis";#N/A,#N/A,FALSE,"Test 120 Day Accts";#N/A,#N/A,FALSE,"Tickmarks"}</definedName>
    <definedName name="ingresos3_1" localSheetId="0" hidden="1">{#N/A,#N/A,FALSE,"Aging Summary";#N/A,#N/A,FALSE,"Ratio Analysis";#N/A,#N/A,FALSE,"Test 120 Day Accts";#N/A,#N/A,FALSE,"Tickmarks"}</definedName>
    <definedName name="ingresos3_1" hidden="1">{#N/A,#N/A,FALSE,"Aging Summary";#N/A,#N/A,FALSE,"Ratio Analysis";#N/A,#N/A,FALSE,"Test 120 Day Accts";#N/A,#N/A,FALSE,"Tickmarks"}</definedName>
    <definedName name="Initial_rent_incr">'[31]Trended Cash Flow'!$E$24</definedName>
    <definedName name="InitialK">[3]Underwriting!$C$28</definedName>
    <definedName name="INPC" localSheetId="0">#REF!</definedName>
    <definedName name="INPC">#REF!</definedName>
    <definedName name="INPC1" localSheetId="0">#REF!</definedName>
    <definedName name="INPC1">#REF!</definedName>
    <definedName name="INPC2" localSheetId="0">#REF!</definedName>
    <definedName name="INPC2">#REF!</definedName>
    <definedName name="INPC2003" localSheetId="0">#REF!</definedName>
    <definedName name="INPC2003">#REF!</definedName>
    <definedName name="INPC3" localSheetId="0">#REF!</definedName>
    <definedName name="INPC3">#REF!</definedName>
    <definedName name="InPlace">'[20]Year 1 Pro Forma'!$S$38</definedName>
    <definedName name="input" localSheetId="0">#REF!</definedName>
    <definedName name="input">#REF!</definedName>
    <definedName name="ins">'[3]Inc &amp; Exp Assump (1)'!$H$144</definedName>
    <definedName name="InsTable" localSheetId="0">#REF!</definedName>
    <definedName name="InsTable">#REF!</definedName>
    <definedName name="Int_Rate" localSheetId="0">[18]Property!#REF!</definedName>
    <definedName name="Int_Rate">[18]Property!#REF!</definedName>
    <definedName name="INTEREST">#N/A</definedName>
    <definedName name="INVE" localSheetId="0" hidden="1">{#N/A,#N/A,FALSE,"Aging Summary";#N/A,#N/A,FALSE,"Ratio Analysis";#N/A,#N/A,FALSE,"Test 120 Day Accts";#N/A,#N/A,FALSE,"Tickmarks"}</definedName>
    <definedName name="INVE" hidden="1">{#N/A,#N/A,FALSE,"Aging Summary";#N/A,#N/A,FALSE,"Ratio Analysis";#N/A,#N/A,FALSE,"Test 120 Day Accts";#N/A,#N/A,FALSE,"Tickmarks"}</definedName>
    <definedName name="IO_Period" localSheetId="0">[18]Property!#REF!</definedName>
    <definedName name="IO_Period">[18]Property!#REF!</definedName>
    <definedName name="IP">[3]Underwriting!$C$32</definedName>
    <definedName name="IQ_ACCOUNT_CHANGE" hidden="1">"c413"</definedName>
    <definedName name="IQ_ACCOUNTS_PAY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"c8"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"c7"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"c39"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"c16"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"c1471"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"c65"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"c88"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"c100"</definedName>
    <definedName name="IQ_BV_SHARE" hidden="1">"c100"</definedName>
    <definedName name="IQ_BV_SHARE_ACT_OR_EST" hidden="1">"c3587"</definedName>
    <definedName name="IQ_BV_SHARE_EST" hidden="1">"c3541"</definedName>
    <definedName name="IQ_BV_SHARE_HIGH_EST" hidden="1">"c3542"</definedName>
    <definedName name="IQ_BV_SHARE_LOW_EST" hidden="1">"c3543"</definedName>
    <definedName name="IQ_BV_SHARE_MEDIAN_EST" hidden="1">"c3544"</definedName>
    <definedName name="IQ_BV_SHARE_NUM_EST" hidden="1">"c3539"</definedName>
    <definedName name="IQ_BV_SHARE_STDDEV_EST" hidden="1">"c3540"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ACT_OR_EST" hidden="1">"c3584"</definedName>
    <definedName name="IQ_CAPEX_BNK" hidden="1">"c110"</definedName>
    <definedName name="IQ_CAPEX_BR" hidden="1">"c111"</definedName>
    <definedName name="IQ_CAPEX_EST" hidden="1">"c3523"</definedName>
    <definedName name="IQ_CAPEX_FIN" hidden="1">"c112"</definedName>
    <definedName name="IQ_CAPEX_HIGH_EST" hidden="1">"c3524"</definedName>
    <definedName name="IQ_CAPEX_INS" hidden="1">"c113"</definedName>
    <definedName name="IQ_CAPEX_LOW_EST" hidden="1">"c3525"</definedName>
    <definedName name="IQ_CAPEX_MEDIAN_EST" hidden="1">"c3526"</definedName>
    <definedName name="IQ_CAPEX_NUM_EST" hidden="1">"c3521"</definedName>
    <definedName name="IQ_CAPEX_STDDEV_EST" hidden="1">"c3522"</definedName>
    <definedName name="IQ_CAPEX_UTI" hidden="1">"c114"</definedName>
    <definedName name="IQ_CAPITAL_LEASE" hidden="1">"c115"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"c118"</definedName>
    <definedName name="IQ_CASH_ACQUIRE_CF" hidden="1">"c1630"</definedName>
    <definedName name="IQ_CASH_CONVERSION" hidden="1">"c117"</definedName>
    <definedName name="IQ_CASH_DUE_BANKS" hidden="1">"c118"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"c124"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"c161"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"c182"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"c226"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"c274"</definedName>
    <definedName name="IQ_DAYS_PAYABLE_OUT" hidden="1">"c274"</definedName>
    <definedName name="IQ_DAYS_SALES_OUT" hidden="1">"c275"</definedName>
    <definedName name="IQ_DAYS_SALES_OUTST" hidden="1">"c275"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"c315"</definedName>
    <definedName name="IQ_DEFERRED_TAXES" hidden="1">"c147"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"c247"</definedName>
    <definedName name="IQ_DEPRE_AMORT_SUPPL" hidden="1">"c1593"</definedName>
    <definedName name="IQ_DEPRE_DEPLE" hidden="1">"c261"</definedName>
    <definedName name="IQ_DEPRE_SUPP" hidden="1">"c1443"</definedName>
    <definedName name="IQ_DESCRIPTION_LONG" hidden="1">"c322"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"c333"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"c330"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"c360"</definedName>
    <definedName name="IQ_EBIT_SBC_ACT_OR_EST" hidden="1">"c4316"</definedName>
    <definedName name="IQ_EBIT_SBC_GW_ACT_OR_EST" hidden="1">"c4320"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"c368"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"c373"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"c84"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EST_REUT" hidden="1">"c5453"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NUM_EST_REUT" hidden="1">"c5451"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"c552"</definedName>
    <definedName name="IQ_EQUITY_METHOD" hidden="1">"c404"</definedName>
    <definedName name="IQ_EQV_OVER_BV" hidden="1">"c1596"</definedName>
    <definedName name="IQ_EQV_OVER_LTM_PRETAX_INC" hidden="1">"c739"</definedName>
    <definedName name="IQ_ESOP_DEBT" hidden="1">"c1597"</definedName>
    <definedName name="IQ_EST_ACT_BV_SHARE" hidden="1">"c3549"</definedName>
    <definedName name="IQ_EST_ACT_CAPEX" hidden="1">"c3546"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ET_DEBT" hidden="1">"c3545"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TURN_ASSETS" hidden="1">"c3547"</definedName>
    <definedName name="IQ_EST_ACT_RETURN_EQUITY" hidden="1">"c3548"</definedName>
    <definedName name="IQ_EST_ACT_REV" hidden="1">"c2113"</definedName>
    <definedName name="IQ_EST_CAPEX_GROWTH_1YR" hidden="1">"c3588"</definedName>
    <definedName name="IQ_EST_CAPEX_GROWTH_2YR" hidden="1">"c3589"</definedName>
    <definedName name="IQ_EST_CAPEX_GROWTH_Q_1YR" hidden="1">"c3590"</definedName>
    <definedName name="IQ_EST_CAPEX_SEQ_GROWTH_Q" hidden="1">"c3591"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REUT" hidden="1">"c3633"</definedName>
    <definedName name="IQ_EST_EPS_GROWTH_5YR_STDDEV" hidden="1">"c1660"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_VENDOR" hidden="1">"c5564"</definedName>
    <definedName name="IQ_EV_OVER_EMPLOYEE" hidden="1">"c1225"</definedName>
    <definedName name="IQ_EV_OVER_LTM_EBIT" hidden="1">"c1221"</definedName>
    <definedName name="IQ_EV_OVER_LTM_EBITDA" hidden="1">"c1223"</definedName>
    <definedName name="IQ_EV_OVER_LTM_REVENUE" hidden="1">"c1227"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"c406"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"c413"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SHARE_ACT_OR_EST" hidden="1">"c4446"</definedName>
    <definedName name="IQ_FFO_STDDEV_EST" hidden="1">"c422"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"c893"</definedName>
    <definedName name="IQ_FINANCING_CASH_SUPPL" hidden="1">"c899"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"c451"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"c452"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"c530"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"c192"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"c511"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"c789"</definedName>
    <definedName name="IQ_INC_AVAIL_INCL" hidden="1">"c791"</definedName>
    <definedName name="IQ_INC_BEFORE_TAX" hidden="1">"c386"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"c907"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"c618"</definedName>
    <definedName name="IQ_INTEREST_EXP_SUPPL" hidden="1">"c1460"</definedName>
    <definedName name="IQ_INTEREST_INC" hidden="1">"c769"</definedName>
    <definedName name="IQ_INTEREST_INC_NON" hidden="1">"c619"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"c751"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"c656"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"c674"</definedName>
    <definedName name="IQ_LONG_TERM_DEBT_OVER_TOTAL_CAP" hidden="1">"c677"</definedName>
    <definedName name="IQ_LONG_TERM_GROWTH" hidden="1">"c671"</definedName>
    <definedName name="IQ_LONG_TERM_INV" hidden="1">"c697"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"c1304"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HIGH_EST" hidden="1">"c3518"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MEDIAN_EST" hidden="1">"c3520"</definedName>
    <definedName name="IQ_NET_DEBT_NUM_EST" hidden="1">"c3515"</definedName>
    <definedName name="IQ_NET_DEBT_STDDEV_EST" hidden="1">"c3516"</definedName>
    <definedName name="IQ_NET_EARNED" hidden="1">"c2734"</definedName>
    <definedName name="IQ_NET_INC" hidden="1">"c781"</definedName>
    <definedName name="IQ_NET_INC_BEFORE" hidden="1">"c344"</definedName>
    <definedName name="IQ_NET_INC_CF" hidden="1">"c793"</definedName>
    <definedName name="IQ_NET_INC_MARGIN" hidden="1">"c794"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GW_ACT_OR_EST" hidden="1">"c4478"</definedName>
    <definedName name="IQ_NI_SFAS" hidden="1">"c795"</definedName>
    <definedName name="IQ_NI_STDDEV_EST" hidden="1">"c1721"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"c797"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"c801"</definedName>
    <definedName name="IQ_NON_INTEREST_INC" hidden="1">"c802"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"c1176"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"c362"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"c868"</definedName>
    <definedName name="IQ_OTHER_CURRENT_LIAB" hidden="1">"c877"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"c916"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"c959"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"c1010"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"c1022"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"c8"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"c1034"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"c1052"</definedName>
    <definedName name="IQ_PREF_TOT" hidden="1">"c1044"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"c1068"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"c1026"</definedName>
    <definedName name="IQ_PRICE_OVER_LTM_EPS" hidden="1">"c1029"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"c795"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"c518"</definedName>
    <definedName name="IQ_PROPERTY_MGMT_FEE" hidden="1">"c1074"</definedName>
    <definedName name="IQ_PROPERTY_NET" hidden="1">"c829"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"c1059"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"c1090"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"c1092"</definedName>
    <definedName name="IQ_RETURN_ASSETS" hidden="1">"c1113"</definedName>
    <definedName name="IQ_RETURN_ASSETS_ACT_OR_EST" hidden="1">"c3585"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FS" hidden="1">"c1116"</definedName>
    <definedName name="IQ_RETURN_ASSETS_HIGH_EST" hidden="1">"c3530"</definedName>
    <definedName name="IQ_RETURN_ASSETS_LOW_EST" hidden="1">"c3531"</definedName>
    <definedName name="IQ_RETURN_ASSETS_MEDIAN_EST" hidden="1">"c3532"</definedName>
    <definedName name="IQ_RETURN_ASSETS_NUM_EST" hidden="1">"c3527"</definedName>
    <definedName name="IQ_RETURN_ASSETS_STDDEV_EST" hidden="1">"c3528"</definedName>
    <definedName name="IQ_RETURN_CAPITAL" hidden="1">"c1117"</definedName>
    <definedName name="IQ_RETURN_EQUITY" hidden="1">"c1118"</definedName>
    <definedName name="IQ_RETURN_EQUITY_ACT_OR_EST" hidden="1">"c3586"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FS" hidden="1">"c1121"</definedName>
    <definedName name="IQ_RETURN_EQUITY_HIGH_EST" hidden="1">"c3536"</definedName>
    <definedName name="IQ_RETURN_EQUITY_LOW_EST" hidden="1">"c3537"</definedName>
    <definedName name="IQ_RETURN_EQUITY_MEDIAN_EST" hidden="1">"c3538"</definedName>
    <definedName name="IQ_RETURN_EQUITY_NUM_EST" hidden="1">"c3533"</definedName>
    <definedName name="IQ_RETURN_EQUITY_STDDEV_EST" hidden="1">"c3534"</definedName>
    <definedName name="IQ_RETURN_INVESTMENT" hidden="1">"c1117"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"c1122"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38968.6239236111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"c83"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"c1197"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"c1266"</definedName>
    <definedName name="IQ_TOTAL_CASH_FINAN" hidden="1">"c119"</definedName>
    <definedName name="IQ_TOTAL_CASH_INVEST" hidden="1">"c121"</definedName>
    <definedName name="IQ_TOTAL_CASH_OPER" hidden="1">"c122"</definedName>
    <definedName name="IQ_TOTAL_CHURN" hidden="1">"c2122"</definedName>
    <definedName name="IQ_TOTAL_CL" hidden="1">"c1245"</definedName>
    <definedName name="IQ_TOTAL_COMMON" hidden="1">"c1022"</definedName>
    <definedName name="IQ_TOTAL_COMMON_EQUITY" hidden="1">"c1246"</definedName>
    <definedName name="IQ_TOTAL_CURRENT_ASSETS" hidden="1">"c1243"</definedName>
    <definedName name="IQ_TOTAL_CURRENT_LIAB" hidden="1">"c1245"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"c1249"</definedName>
    <definedName name="IQ_TOTAL_DEBT_OVER_TOTAL_BV" hidden="1">"c1250"</definedName>
    <definedName name="IQ_TOTAL_DEBT_OVER_TOTAL_CAP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"c591"</definedName>
    <definedName name="IQ_TOTAL_INVENTORY" hidden="1">"c622"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"c1279"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"c1294"</definedName>
    <definedName name="IQ_TOTAL_SPECIAL" hidden="1">"c1618"</definedName>
    <definedName name="IQ_TOTAL_ST_BORROW" hidden="1">"c1177"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"c40"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"c1311"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Budget" localSheetId="0">#REF!</definedName>
    <definedName name="IsBudget">#REF!</definedName>
    <definedName name="IsColHidden" hidden="1">FALSE</definedName>
    <definedName name="IsDisplay" localSheetId="0">#REF!</definedName>
    <definedName name="IsDisplay">#REF!</definedName>
    <definedName name="isFood" localSheetId="0">#REF!</definedName>
    <definedName name="isFood">#REF!</definedName>
    <definedName name="isFurnished" localSheetId="0">#REF!</definedName>
    <definedName name="isFurnished">#REF!</definedName>
    <definedName name="IsLTMColHidden" hidden="1">FALSE</definedName>
    <definedName name="IsSecureRevolver" localSheetId="0" hidden="1">#REF!</definedName>
    <definedName name="IsSecureRevolver" hidden="1">#REF!</definedName>
    <definedName name="IsSecureSenior1" localSheetId="0" hidden="1">#REF!</definedName>
    <definedName name="IsSecureSenior1" hidden="1">#REF!</definedName>
    <definedName name="IsSecureSenior2" localSheetId="0" hidden="1">#REF!</definedName>
    <definedName name="IsSecureSenior2" hidden="1">#REF!</definedName>
    <definedName name="IsSecureSenior3" localSheetId="0" hidden="1">#REF!</definedName>
    <definedName name="IsSecureSenior3" hidden="1">#REF!</definedName>
    <definedName name="IsSecureSenior4" localSheetId="0" hidden="1">#REF!</definedName>
    <definedName name="IsSecureSenior4" hidden="1">#REF!</definedName>
    <definedName name="IsSecureSenior5" localSheetId="0" hidden="1">#REF!</definedName>
    <definedName name="IsSecureSenior5" hidden="1">#REF!</definedName>
    <definedName name="IsSecureSenior6" localSheetId="0" hidden="1">#REF!</definedName>
    <definedName name="IsSecureSenior6" hidden="1">#REF!</definedName>
    <definedName name="IsSecureSenior7" localSheetId="0" hidden="1">#REF!</definedName>
    <definedName name="IsSecureSenior7" hidden="1">#REF!</definedName>
    <definedName name="IsSimpleTaxes" localSheetId="0">#REF!</definedName>
    <definedName name="IsSimpleTaxes">#REF!</definedName>
    <definedName name="IsStudent" localSheetId="0">#REF!</definedName>
    <definedName name="IsStudent">#REF!</definedName>
    <definedName name="IsYieldStar" localSheetId="0">#REF!</definedName>
    <definedName name="IsYieldStar">#REF!</definedName>
    <definedName name="j" localSheetId="0">#REF!</definedName>
    <definedName name="j">#REF!</definedName>
    <definedName name="jjj" hidden="1">#N/A</definedName>
    <definedName name="julio">[50]cuentas!$A$1:$E$228</definedName>
    <definedName name="JULIO1">[51]BALANZA!$S$335:$T$412</definedName>
    <definedName name="jun" localSheetId="0" hidden="1">[15]CODA98!#REF!</definedName>
    <definedName name="jun" hidden="1">[15]CODA98!#REF!</definedName>
    <definedName name="junio333" localSheetId="0" hidden="1">[15]CODA98!#REF!</definedName>
    <definedName name="junio333" hidden="1">[15]CODA98!#REF!</definedName>
    <definedName name="jz" hidden="1">#N/A</definedName>
    <definedName name="K2_WBEVMODE" hidden="1">-1</definedName>
    <definedName name="KeepA" localSheetId="0">#REF!</definedName>
    <definedName name="KeepA">#REF!</definedName>
    <definedName name="KeepB" localSheetId="0">#REF!</definedName>
    <definedName name="KeepB">#REF!</definedName>
    <definedName name="KeepC" localSheetId="0">#REF!</definedName>
    <definedName name="KeepC">#REF!</definedName>
    <definedName name="KeepD" localSheetId="0">#REF!</definedName>
    <definedName name="KeepD">#REF!</definedName>
    <definedName name="KeepE" localSheetId="0">#REF!</definedName>
    <definedName name="KeepE">#REF!</definedName>
    <definedName name="KeepF" localSheetId="0">#REF!</definedName>
    <definedName name="KeepF">#REF!</definedName>
    <definedName name="KeepG" localSheetId="0">#REF!</definedName>
    <definedName name="KeepG">#REF!</definedName>
    <definedName name="KeepH" localSheetId="0">#REF!</definedName>
    <definedName name="KeepH">#REF!</definedName>
    <definedName name="kyd.ChngCell.01." localSheetId="0" hidden="1">#REF!</definedName>
    <definedName name="kyd.ChngCell.01." hidden="1">#REF!</definedName>
    <definedName name="kyd.CounterLimitCell.01." hidden="1">"x"</definedName>
    <definedName name="kyd.Dim.01." hidden="1">"tm1serv:company"</definedName>
    <definedName name="kyd.ElementList.01." localSheetId="0" hidden="1">#REF!</definedName>
    <definedName name="kyd.ElementList.01." hidden="1">#REF!</definedName>
    <definedName name="kyd.ElementType.01." hidden="1">1</definedName>
    <definedName name="kyd.ItemType.01." hidden="1">2</definedName>
    <definedName name="kyd.MacroAtEnd." hidden="1">""</definedName>
    <definedName name="kyd.MacroEachCycle." hidden="1">""</definedName>
    <definedName name="kyd.MacroEndOfEachCycle." hidden="1">""</definedName>
    <definedName name="kyd.NumLevels.01." hidden="1">999</definedName>
    <definedName name="kyd.PanicStop." hidden="1">FALSE</definedName>
    <definedName name="kyd.ParentName.01." hidden="1">""</definedName>
    <definedName name="kyd.PreScreenData." hidden="1">FALSE</definedName>
    <definedName name="kyd.PrintParent.01." hidden="1">TRUE</definedName>
    <definedName name="kyd.PrintStdWhen." hidden="1">1</definedName>
    <definedName name="kyd.SaveAsFile." hidden="1">FALSE</definedName>
    <definedName name="kyd.SelectString.01." hidden="1">"*"</definedName>
    <definedName name="kyd.StdSortHide." hidden="1">FALSE</definedName>
    <definedName name="Last_Row">#N/A</definedName>
    <definedName name="laundry_growth" localSheetId="0">[30]Assumptions!#REF!</definedName>
    <definedName name="laundry_growth">[30]Assumptions!#REF!</definedName>
    <definedName name="Lease_Start_Date" localSheetId="0">#REF!</definedName>
    <definedName name="Lease_Start_Date">#REF!</definedName>
    <definedName name="leased">+OFFSET([52]MarketTrend!$B$51,0,0,COUNTA([52]MarketTrend!$B$51:$B$98),1)</definedName>
    <definedName name="LeaseUp" localSheetId="0">#REF!</definedName>
    <definedName name="LeaseUp">#REF!</definedName>
    <definedName name="Leaseup_schedule" localSheetId="0">#REF!</definedName>
    <definedName name="Leaseup_schedule">#REF!</definedName>
    <definedName name="Leasing_Report" localSheetId="0">#REF!</definedName>
    <definedName name="Leasing_Report">#REF!</definedName>
    <definedName name="Ledger" localSheetId="0">#REF!</definedName>
    <definedName name="Ledger">#REF!</definedName>
    <definedName name="Left_Header" localSheetId="0" hidden="1">#REF!</definedName>
    <definedName name="Left_Header" hidden="1">#REF!</definedName>
    <definedName name="Leg1Override">'[53]Swap Calculator'!$B$33</definedName>
    <definedName name="Leg2Override">'[53]Swap Calculator'!$B$34</definedName>
    <definedName name="legend" localSheetId="0">#REF!</definedName>
    <definedName name="legend">#REF!</definedName>
    <definedName name="LIBOR" localSheetId="0">#REF!</definedName>
    <definedName name="LIBOR">#REF!</definedName>
    <definedName name="LIBORCap1" localSheetId="0">#REF!</definedName>
    <definedName name="LIBORCap1">#REF!</definedName>
    <definedName name="LiborCap2" localSheetId="0">#REF!</definedName>
    <definedName name="LiborCap2">#REF!</definedName>
    <definedName name="LiborSwap" localSheetId="0">#REF!</definedName>
    <definedName name="LiborSwap">#REF!</definedName>
    <definedName name="LiborSwap20" localSheetId="0">#REF!</definedName>
    <definedName name="LiborSwap20">#REF!</definedName>
    <definedName name="limcount" hidden="1">1</definedName>
    <definedName name="Line" localSheetId="0">#REF!</definedName>
    <definedName name="Line">#REF!</definedName>
    <definedName name="List_Concessions" localSheetId="0">#REF!</definedName>
    <definedName name="List_Concessions">#REF!</definedName>
    <definedName name="lll" localSheetId="0" hidden="1">{"Outflow 1",#N/A,FALSE,"Outflows-Inflows";"Outflow 2",#N/A,FALSE,"Outflows-Inflows";"Inflow 1",#N/A,FALSE,"Outflows-Inflows";"Inflow 2",#N/A,FALSE,"Outflows-Inflows"}</definedName>
    <definedName name="lll" hidden="1">{"Outflow 1",#N/A,FALSE,"Outflows-Inflows";"Outflow 2",#N/A,FALSE,"Outflows-Inflows";"Inflow 1",#N/A,FALSE,"Outflows-Inflows";"Inflow 2",#N/A,FALSE,"Outflows-Inflows"}</definedName>
    <definedName name="Loan_Term" localSheetId="0">[18]Property!#REF!</definedName>
    <definedName name="Loan_Term">[18]Property!#REF!</definedName>
    <definedName name="Loan1_Amt">#N/A</definedName>
    <definedName name="Loan1_FDate">#N/A</definedName>
    <definedName name="Loan1_IntRate">#N/A</definedName>
    <definedName name="Loan1_Points">#N/A</definedName>
    <definedName name="Loan2_FDate">#N/A</definedName>
    <definedName name="Loan3_FDate">#N/A</definedName>
    <definedName name="Loan3_Name">#N/A</definedName>
    <definedName name="Loan3_PMO">#N/A</definedName>
    <definedName name="loanAMOUNT">#N/A</definedName>
    <definedName name="loancc" localSheetId="0">'[13]Closing Costs'!#REF!</definedName>
    <definedName name="loancc">'[13]Closing Costs'!#REF!</definedName>
    <definedName name="Loantype" localSheetId="0">#REF!</definedName>
    <definedName name="Loantype">#REF!</definedName>
    <definedName name="Location" localSheetId="0">#REF!</definedName>
    <definedName name="Location">#REF!</definedName>
    <definedName name="Lse_Term">#N/A</definedName>
    <definedName name="LY">#N/A</definedName>
    <definedName name="macqfee">'[10]Marinas UW'!$C$9</definedName>
    <definedName name="Management_Fee">[19]ASSUMPTIONS!$D$145</definedName>
    <definedName name="MANTENIMIENTO" localSheetId="0">#REF!</definedName>
    <definedName name="MANTENIMIENTO">#REF!</definedName>
    <definedName name="MapBudMos" localSheetId="0">#REF!</definedName>
    <definedName name="MapBudMos">#REF!</definedName>
    <definedName name="MapBudStart" localSheetId="0">#REF!</definedName>
    <definedName name="MapBudStart">#REF!</definedName>
    <definedName name="MapDispMos" localSheetId="0">#REF!</definedName>
    <definedName name="MapDispMos">#REF!</definedName>
    <definedName name="MapDispStart" localSheetId="0">#REF!</definedName>
    <definedName name="MapDispStart">#REF!</definedName>
    <definedName name="MapDispStartInput" localSheetId="0">#REF!</definedName>
    <definedName name="MapDispStartInput">#REF!</definedName>
    <definedName name="marinasf">[9]Underwriting!$J$19</definedName>
    <definedName name="Market" localSheetId="0">#REF!</definedName>
    <definedName name="Market">#REF!</definedName>
    <definedName name="MarketUpdate" localSheetId="0">#REF!</definedName>
    <definedName name="MarketUpdate">#REF!</definedName>
    <definedName name="MARZO">[54]Hoja2!$A$8:$G$392</definedName>
    <definedName name="MatchPayCode" localSheetId="0">#REF!</definedName>
    <definedName name="MatchPayCode">#REF!</definedName>
    <definedName name="maturity">#N/A</definedName>
    <definedName name="Max_Incr">#N/A</definedName>
    <definedName name="Max_LTV" localSheetId="0">[18]Property!#REF!</definedName>
    <definedName name="Max_LTV">[18]Property!#REF!</definedName>
    <definedName name="MAYO">'[55]AUX P BAL'!$A$1:$F$234</definedName>
    <definedName name="memo_description">[31]Lists!$D$4:$D$10</definedName>
    <definedName name="MENU" localSheetId="0">#REF!</definedName>
    <definedName name="MENU">#REF!</definedName>
    <definedName name="mf">[3]Underwriting!$C$122</definedName>
    <definedName name="mgmt_fee">'[23]Assumptions (C)'!$E$49</definedName>
    <definedName name="MgmtBadDebt" localSheetId="0">#REF!</definedName>
    <definedName name="MgmtBadDebt">#REF!</definedName>
    <definedName name="MgmtConcierge" localSheetId="0">#REF!</definedName>
    <definedName name="MgmtConcierge">#REF!</definedName>
    <definedName name="MgmtElectric" localSheetId="0">#REF!</definedName>
    <definedName name="MgmtElectric">#REF!</definedName>
    <definedName name="MgmtGas" localSheetId="0">#REF!</definedName>
    <definedName name="MgmtGas">#REF!</definedName>
    <definedName name="MgmtOfficer" localSheetId="0">#REF!</definedName>
    <definedName name="MgmtOfficer">#REF!</definedName>
    <definedName name="MgmtPest" localSheetId="0">#REF!</definedName>
    <definedName name="MgmtPest">#REF!</definedName>
    <definedName name="MgmtTrash" localSheetId="0">#REF!</definedName>
    <definedName name="MgmtTrash">#REF!</definedName>
    <definedName name="MgmtWater" localSheetId="0">#REF!</definedName>
    <definedName name="MgmtWater">#REF!</definedName>
    <definedName name="minitialK">'[10]Marina 5-Yr Cap'!$D$56</definedName>
    <definedName name="misc_growth" localSheetId="0">[30]Assumptions!#REF!</definedName>
    <definedName name="misc_growth">[30]Assumptions!#REF!</definedName>
    <definedName name="MissingText" localSheetId="0">#REF!</definedName>
    <definedName name="MissingText">#REF!</definedName>
    <definedName name="MKRows" localSheetId="0">#REF!</definedName>
    <definedName name="MKRows">#REF!</definedName>
    <definedName name="Mkt_Rnt_Data">#N/A</definedName>
    <definedName name="Mkt_Rnt_Tbl">#N/A</definedName>
    <definedName name="mnum" localSheetId="0">#REF!</definedName>
    <definedName name="mnum">#REF!</definedName>
    <definedName name="mpp" localSheetId="0">'[13]Executive Summary'!#REF!</definedName>
    <definedName name="mpp">'[13]Executive Summary'!#REF!</definedName>
    <definedName name="mrevdate" localSheetId="0">'[13]Executive Summary'!#REF!</definedName>
    <definedName name="mrevdate">'[13]Executive Summary'!#REF!</definedName>
    <definedName name="Mta_act" localSheetId="0">[56]Mta_act!#REF!</definedName>
    <definedName name="Mta_act">[56]Mta_act!#REF!</definedName>
    <definedName name="MULTIPLE" localSheetId="0">#REF!</definedName>
    <definedName name="MULTIPLE">#REF!</definedName>
    <definedName name="MV" localSheetId="0" hidden="1">{"Texas Sub_Consolidation",#N/A,TRUE,"Texas";"Texas Trial Balances",#N/A,TRUE,"Texas";"Texas Investment Analysis",#N/A,TRUE,"Texas";"Texas AJEs",#N/A,TRUE,"Texas";"Texas AJE Summary",#N/A,TRUE,"Texas";"Texas_P_L_Minority",#N/A,TRUE,"Texas"}</definedName>
    <definedName name="MV" hidden="1">{"Texas Sub_Consolidation",#N/A,TRUE,"Texas";"Texas Trial Balances",#N/A,TRUE,"Texas";"Texas Investment Analysis",#N/A,TRUE,"Texas";"Texas AJEs",#N/A,TRUE,"Texas";"Texas AJE Summary",#N/A,TRUE,"Texas";"Texas_P_L_Minority",#N/A,TRUE,"Texas"}</definedName>
    <definedName name="name">[14]Underwriting!$B$1</definedName>
    <definedName name="NASHVILLE_HI" localSheetId="0">#REF!</definedName>
    <definedName name="NASHVILLE_HI">#REF!</definedName>
    <definedName name="negocios" localSheetId="0">#REF!</definedName>
    <definedName name="negocios">#REF!</definedName>
    <definedName name="Net.Asset.Value">#N/A</definedName>
    <definedName name="net_price">'[23]Assumptions (C)'!$E$23</definedName>
    <definedName name="netassetvalue2" localSheetId="0">#REF!</definedName>
    <definedName name="netassetvalue2">#REF!</definedName>
    <definedName name="NEToperatingINCOME">#N/A</definedName>
    <definedName name="new">[33]Underwriting!$H$32</definedName>
    <definedName name="Nivel1" localSheetId="0">#REF!</definedName>
    <definedName name="Nivel1">#REF!</definedName>
    <definedName name="Nivel2" localSheetId="0">#REF!</definedName>
    <definedName name="Nivel2">#REF!</definedName>
    <definedName name="Nivel3" localSheetId="0">#REF!</definedName>
    <definedName name="Nivel3">#REF!</definedName>
    <definedName name="NOTE10iii_ALLCO" localSheetId="0">#REF!</definedName>
    <definedName name="NOTE10iii_ALLCO">#REF!</definedName>
    <definedName name="NOTE10iii_CONSOL" localSheetId="0">#REF!</definedName>
    <definedName name="NOTE10iii_CONSOL">#REF!</definedName>
    <definedName name="Notional" localSheetId="0">'[21]Indication Grid'!#REF!</definedName>
    <definedName name="Notional">'[21]Indication Grid'!#REF!</definedName>
    <definedName name="NUEVA" localSheetId="0" hidden="1">{#N/A,#N/A,FALSE,"Aging Summary";#N/A,#N/A,FALSE,"Ratio Analysis";#N/A,#N/A,FALSE,"Test 120 Day Accts";#N/A,#N/A,FALSE,"Tickmarks"}</definedName>
    <definedName name="NUEVA" hidden="1">{#N/A,#N/A,FALSE,"Aging Summary";#N/A,#N/A,FALSE,"Ratio Analysis";#N/A,#N/A,FALSE,"Test 120 Day Accts";#N/A,#N/A,FALSE,"Tickmarks"}</definedName>
    <definedName name="Number" localSheetId="0">#REF!</definedName>
    <definedName name="Number">#REF!</definedName>
    <definedName name="Number_of_Payments" localSheetId="0">MATCH(0.01,End_Bal,-1)+1</definedName>
    <definedName name="Number_of_Payments">MATCH(0.01,End_Bal,-1)+1</definedName>
    <definedName name="numberINTonlyPAYMENTS">#N/A</definedName>
    <definedName name="NumberYears" localSheetId="0">#REF!</definedName>
    <definedName name="NumberYears">#REF!</definedName>
    <definedName name="NumGrids" localSheetId="0">#REF!</definedName>
    <definedName name="NumGrids">#REF!</definedName>
    <definedName name="NumofGrpAccts" hidden="1">3</definedName>
    <definedName name="NvsASD">"V2007-12-31"</definedName>
    <definedName name="NvsAutoDrillOk">"VN"</definedName>
    <definedName name="NvsElapsedTime">0.0000578703693463467</definedName>
    <definedName name="NvsEndTime">36465.4707604167</definedName>
    <definedName name="NvsInstLang">"VENG"</definedName>
    <definedName name="NvsInstSpec">"%,FDEPTID,V ,FOPERATING_UNIT,VVA04302"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"%,X,RZF..comma [0],CZF.."</definedName>
    <definedName name="NvsPanelBusUnit">"V"</definedName>
    <definedName name="NvsPanelEffdt">"V2006-12-01"</definedName>
    <definedName name="NvsPanelSetid">"V04000"</definedName>
    <definedName name="NvsReqBU">"V04000"</definedName>
    <definedName name="NvsReqBUOnly">"VN"</definedName>
    <definedName name="NvsTransLed">"VN"</definedName>
    <definedName name="NvsTreeASD">"V2007-12-31"</definedName>
    <definedName name="NvsValTbl.ACCOUNT">"GL_ACCOUNT_TBL"</definedName>
    <definedName name="NvsValTbl.STATISTICS_CODE">"STAT_TBL"</definedName>
    <definedName name="OBS_Data_Col" localSheetId="0" hidden="1">#REF!</definedName>
    <definedName name="OBS_Data_Col" hidden="1">#REF!</definedName>
    <definedName name="old" localSheetId="0" hidden="1">{"Texas Sub_Consolidation",#N/A,TRUE,"Texas";"Texas Trial Balances",#N/A,TRUE,"Texas";"Texas Investment Analysis",#N/A,TRUE,"Texas";"Texas AJEs",#N/A,TRUE,"Texas";"Texas AJE Summary",#N/A,TRUE,"Texas";"Texas_P_L_Minority",#N/A,TRUE,"Texas"}</definedName>
    <definedName name="old" hidden="1">{"Texas Sub_Consolidation",#N/A,TRUE,"Texas";"Texas Trial Balances",#N/A,TRUE,"Texas";"Texas Investment Analysis",#N/A,TRUE,"Texas";"Texas AJEs",#N/A,TRUE,"Texas";"Texas AJE Summary",#N/A,TRUE,"Texas";"Texas_P_L_Minority",#N/A,TRUE,"Texas"}</definedName>
    <definedName name="oldfile2" localSheetId="0" hidden="1">{#N/A,#N/A,FALSE,"Summary";#N/A,#N/A,FALSE,"Buckets";#N/A,#N/A,FALSE,"Northstar";#N/A,#N/A,FALSE,"Comp"}</definedName>
    <definedName name="oldfile2" hidden="1">{#N/A,#N/A,FALSE,"Summary";#N/A,#N/A,FALSE,"Buckets";#N/A,#N/A,FALSE,"Northstar";#N/A,#N/A,FALSE,"Comp"}</definedName>
    <definedName name="once" localSheetId="0" hidden="1">{#N/A,#N/A,FALSE,"Aging Summary";#N/A,#N/A,FALSE,"Ratio Analysis";#N/A,#N/A,FALSE,"Test 120 Day Accts";#N/A,#N/A,FALSE,"Tickmarks"}</definedName>
    <definedName name="once" hidden="1">{#N/A,#N/A,FALSE,"Aging Summary";#N/A,#N/A,FALSE,"Ratio Analysis";#N/A,#N/A,FALSE,"Test 120 Day Accts";#N/A,#N/A,FALSE,"Tickmarks"}</definedName>
    <definedName name="Opening_Balance" localSheetId="0">#REF!</definedName>
    <definedName name="Opening_Balance">#REF!</definedName>
    <definedName name="Openingpb" localSheetId="0" hidden="1">#REF!</definedName>
    <definedName name="Openingpb" hidden="1">#REF!</definedName>
    <definedName name="OPIC">[57]H_Variables!$A$17:$C$19</definedName>
    <definedName name="order" localSheetId="0">#REF!</definedName>
    <definedName name="order">#REF!</definedName>
    <definedName name="other.income." localSheetId="0" hidden="1">{#N/A,#N/A,FALSE,"Exec Sum 10Yr";#N/A,#N/A,FALSE,"Assumptions";#N/A,#N/A,FALSE,"Operating Stmts";#N/A,#N/A,FALSE,"Year One Pro Forma";#N/A,#N/A,FALSE,"Rent Roll Summary";#N/A,#N/A,FALSE,"Market Rent Detail";#N/A,#N/A,FALSE,"Effective Rental Income Detail";#N/A,#N/A,FALSE,"Cash Flow Projections";#N/A,#N/A,FALSE,"Net Residual Value"}</definedName>
    <definedName name="other.income." hidden="1">{#N/A,#N/A,FALSE,"Exec Sum 10Yr";#N/A,#N/A,FALSE,"Assumptions";#N/A,#N/A,FALSE,"Operating Stmts";#N/A,#N/A,FALSE,"Year One Pro Forma";#N/A,#N/A,FALSE,"Rent Roll Summary";#N/A,#N/A,FALSE,"Market Rent Detail";#N/A,#N/A,FALSE,"Effective Rental Income Detail";#N/A,#N/A,FALSE,"Cash Flow Projections";#N/A,#N/A,FALSE,"Net Residual Value"}</definedName>
    <definedName name="other.whatever." localSheetId="0" hidden="1">{#N/A,#N/A,FALSE,"Pricing Matrix";#N/A,#N/A,FALSE,"Assumptions";#N/A,#N/A,FALSE,"Year One Pro Forma";#N/A,#N/A,FALSE,"Operating Stmts";#N/A,#N/A,FALSE,"Cash Flow Projections";#N/A,#N/A,FALSE,"Rent Roll Summary";#N/A,#N/A,FALSE,"Market Rent Detail";#N/A,#N/A,FALSE,"Effective Rental Income Detail"}</definedName>
    <definedName name="other.whatever." hidden="1">{#N/A,#N/A,FALSE,"Pricing Matrix";#N/A,#N/A,FALSE,"Assumptions";#N/A,#N/A,FALSE,"Year One Pro Forma";#N/A,#N/A,FALSE,"Operating Stmts";#N/A,#N/A,FALSE,"Cash Flow Projections";#N/A,#N/A,FALSE,"Rent Roll Summary";#N/A,#N/A,FALSE,"Market Rent Detail";#N/A,#N/A,FALSE,"Effective Rental Income Detail"}</definedName>
    <definedName name="otherinc">'[3]Inc &amp; Exp Assump (1)'!$J$18</definedName>
    <definedName name="OWNER" localSheetId="0" hidden="1">#REF!</definedName>
    <definedName name="OWNER" hidden="1">#REF!</definedName>
    <definedName name="owner_reserve">[58]Assumptions!$E$123</definedName>
    <definedName name="p.BS" localSheetId="0" hidden="1">#REF!</definedName>
    <definedName name="p.BS" hidden="1">#REF!</definedName>
    <definedName name="p.BSAssumptions" localSheetId="0" hidden="1">#REF!</definedName>
    <definedName name="p.BSAssumptions" hidden="1">#REF!</definedName>
    <definedName name="p.CapStructure" localSheetId="0" hidden="1">#REF!</definedName>
    <definedName name="p.CapStructure" hidden="1">#REF!</definedName>
    <definedName name="p.CashFlow" localSheetId="0" hidden="1">#REF!</definedName>
    <definedName name="p.CashFlow" hidden="1">#REF!</definedName>
    <definedName name="p.Covenants" localSheetId="0" hidden="1">#REF!</definedName>
    <definedName name="p.Covenants" hidden="1">#REF!</definedName>
    <definedName name="p.Covenants_Titles" localSheetId="0" hidden="1">#REF!</definedName>
    <definedName name="p.Covenants_Titles" hidden="1">#REF!</definedName>
    <definedName name="p.Cover" localSheetId="0" hidden="1">#REF!</definedName>
    <definedName name="p.Cover" hidden="1">#REF!</definedName>
    <definedName name="p.DCF" localSheetId="0" hidden="1">#REF!</definedName>
    <definedName name="p.DCF" hidden="1">#REF!</definedName>
    <definedName name="p.DCF_Titles" localSheetId="0" hidden="1">#REF!</definedName>
    <definedName name="p.DCF_Titles" hidden="1">#REF!</definedName>
    <definedName name="p.Depreciation" localSheetId="0" hidden="1">#REF!</definedName>
    <definedName name="p.Depreciation" hidden="1">#REF!</definedName>
    <definedName name="p.DivisionA" localSheetId="0" hidden="1">#REF!</definedName>
    <definedName name="p.DivisionA" hidden="1">#REF!</definedName>
    <definedName name="p.DivisionB" localSheetId="0" hidden="1">#REF!</definedName>
    <definedName name="p.DivisionB" hidden="1">#REF!</definedName>
    <definedName name="p.DivisionC" localSheetId="0" hidden="1">#REF!</definedName>
    <definedName name="p.DivisionC" hidden="1">#REF!</definedName>
    <definedName name="p.DivisionD" localSheetId="0" hidden="1">#REF!</definedName>
    <definedName name="p.DivisionD" hidden="1">#REF!</definedName>
    <definedName name="p.DivisionE" localSheetId="0" hidden="1">#REF!</definedName>
    <definedName name="p.DivisionE" hidden="1">#REF!</definedName>
    <definedName name="p.DivisionF" localSheetId="0" hidden="1">#REF!</definedName>
    <definedName name="p.DivisionF" hidden="1">#REF!</definedName>
    <definedName name="p.DivisionG" localSheetId="0" hidden="1">#REF!</definedName>
    <definedName name="p.DivisionG" hidden="1">#REF!</definedName>
    <definedName name="p.DivisionH" localSheetId="0" hidden="1">#REF!</definedName>
    <definedName name="p.DivisionH" hidden="1">#REF!</definedName>
    <definedName name="p.Executive" localSheetId="0" hidden="1">#REF!</definedName>
    <definedName name="p.Executive" hidden="1">#REF!</definedName>
    <definedName name="p.FactSheet" localSheetId="0" hidden="1">#REF!</definedName>
    <definedName name="p.FactSheet" hidden="1">#REF!</definedName>
    <definedName name="p.IRR" localSheetId="0" hidden="1">#REF!</definedName>
    <definedName name="p.IRR" hidden="1">#REF!</definedName>
    <definedName name="p.IRR_Titles" localSheetId="0" hidden="1">#REF!</definedName>
    <definedName name="p.IRR_Titles" hidden="1">#REF!</definedName>
    <definedName name="p.IS" localSheetId="0" hidden="1">#REF!</definedName>
    <definedName name="p.IS" hidden="1">#REF!</definedName>
    <definedName name="p.ISAssumptions" localSheetId="0" hidden="1">#REF!</definedName>
    <definedName name="p.ISAssumptions" hidden="1">#REF!</definedName>
    <definedName name="p.OpeningBS" localSheetId="0" hidden="1">#REF!</definedName>
    <definedName name="p.OpeningBS" hidden="1">#REF!</definedName>
    <definedName name="p.SP" localSheetId="0" hidden="1">#REF!</definedName>
    <definedName name="p.SP" hidden="1">#REF!</definedName>
    <definedName name="p.Summary" localSheetId="0" hidden="1">#REF!</definedName>
    <definedName name="p.Summary" hidden="1">#REF!</definedName>
    <definedName name="p.Summary_Titles" localSheetId="0" hidden="1">#REF!</definedName>
    <definedName name="p.Summary_Titles" hidden="1">#REF!</definedName>
    <definedName name="p.TaxCalculation" localSheetId="0" hidden="1">#REF!</definedName>
    <definedName name="p.TaxCalculation" hidden="1">#REF!</definedName>
    <definedName name="PadAmount" localSheetId="0">'[21]Indication Grid'!#REF!</definedName>
    <definedName name="PadAmount">'[21]Indication Grid'!#REF!</definedName>
    <definedName name="PaddingAmounts" localSheetId="0">#REF!</definedName>
    <definedName name="PaddingAmounts">#REF!</definedName>
    <definedName name="PAG_1">[45]EDO_RESUL_INDEXADO!$A$1</definedName>
    <definedName name="PALM" localSheetId="0">#REF!</definedName>
    <definedName name="PALM">#REF!</definedName>
    <definedName name="parking">#N/A</definedName>
    <definedName name="parking_growth" localSheetId="0">[30]Assumptions!#REF!</definedName>
    <definedName name="parking_growth">[30]Assumptions!#REF!</definedName>
    <definedName name="pasivo" localSheetId="0">#REF!</definedName>
    <definedName name="pasivo">#REF!</definedName>
    <definedName name="PayDetail" localSheetId="0">#REF!</definedName>
    <definedName name="PayDetail">#REF!</definedName>
    <definedName name="Payment_Date" localSheetId="0">DATE(YEAR(Loan_Start),MONTH(Loan_Start)+Payment_Number,DAY(Loan_Start))</definedName>
    <definedName name="Payment_Date">DATE(YEAR(Loan_Start),MONTH(Loan_Start)+Payment_Number,DAY(Loan_Start))</definedName>
    <definedName name="PaymentFrequency">[26]Controls!$C$22:$C$25</definedName>
    <definedName name="payments_per_year">#N/A</definedName>
    <definedName name="PaymentsAnchor" localSheetId="0">#REF!</definedName>
    <definedName name="PaymentsAnchor">#REF!</definedName>
    <definedName name="payroll">'[3]Inc &amp; Exp Assump (1)'!$F$49</definedName>
    <definedName name="PayrollPage1" localSheetId="0">#REF!</definedName>
    <definedName name="PayrollPage1">#REF!</definedName>
    <definedName name="PayrollPage2" localSheetId="0">#REF!</definedName>
    <definedName name="PayrollPage2">#REF!</definedName>
    <definedName name="PayrollPage3" localSheetId="0">#REF!</definedName>
    <definedName name="PayrollPage3">#REF!</definedName>
    <definedName name="PayRows" localSheetId="0">#REF!</definedName>
    <definedName name="PayRows">#REF!</definedName>
    <definedName name="PaySpread" localSheetId="0">#REF!</definedName>
    <definedName name="PaySpread">#REF!</definedName>
    <definedName name="paysvc" localSheetId="0">#REF!</definedName>
    <definedName name="paysvc">#REF!</definedName>
    <definedName name="PD" localSheetId="0">#REF!</definedName>
    <definedName name="PD">#REF!</definedName>
    <definedName name="Percent" localSheetId="0">#REF!</definedName>
    <definedName name="Percent">#REF!</definedName>
    <definedName name="percent_multiplier">100</definedName>
    <definedName name="PerformanceAndForecasts_Comp" localSheetId="0">#REF!</definedName>
    <definedName name="PerformanceAndForecasts_Comp">#REF!</definedName>
    <definedName name="PerformanceAndForecasts_Reit" localSheetId="0">#REF!</definedName>
    <definedName name="PerformanceAndForecasts_Reit">#REF!</definedName>
    <definedName name="Period_Size">#N/A</definedName>
    <definedName name="pie" localSheetId="0">#REF!</definedName>
    <definedName name="pie">#REF!</definedName>
    <definedName name="pipeline_status">[31]Lists!$F$4:$F$8</definedName>
    <definedName name="PITTSBURG" localSheetId="0">#REF!</definedName>
    <definedName name="PITTSBURG">#REF!</definedName>
    <definedName name="PLUG" localSheetId="0" hidden="1">#REF!</definedName>
    <definedName name="PLUG" hidden="1">#REF!</definedName>
    <definedName name="PP">[14]Underwriting!$C$27</definedName>
    <definedName name="PRECIOS_DE_VENTA_MERCADO_EXPORTACION" localSheetId="0">#REF!</definedName>
    <definedName name="PRECIOS_DE_VENTA_MERCADO_EXPORTACION">#REF!</definedName>
    <definedName name="PRECIOS_EOEI" localSheetId="0">#REF!</definedName>
    <definedName name="PRECIOS_EOEI">#REF!</definedName>
    <definedName name="Premium" localSheetId="0">#REF!</definedName>
    <definedName name="Premium">#REF!</definedName>
    <definedName name="Presentation" localSheetId="0">[11]Sheet1!#REF!</definedName>
    <definedName name="Presentation">[11]Sheet1!#REF!</definedName>
    <definedName name="price">'[23]Assumptions (C)'!$E$23</definedName>
    <definedName name="PrimaryShockingCell">[11]Sheet1!$B$1</definedName>
    <definedName name="PrimeCap1" localSheetId="0">#REF!</definedName>
    <definedName name="PrimeCap1">#REF!</definedName>
    <definedName name="PrimeSwap" localSheetId="0">#REF!</definedName>
    <definedName name="PrimeSwap">#REF!</definedName>
    <definedName name="PrimeSwap20" localSheetId="0">#REF!</definedName>
    <definedName name="PrimeSwap20">#REF!</definedName>
    <definedName name="PRINCIPAL">#N/A</definedName>
    <definedName name="Print_Area_MI" localSheetId="0">[16]EastLoudoungrdnA!#REF!</definedName>
    <definedName name="Print_Area_MI">[16]EastLoudoungrdnA!#REF!</definedName>
    <definedName name="Print_Area_Reset" localSheetId="0">OFFSET(Full_Print,0,0,[59]!Last_Row)</definedName>
    <definedName name="Print_Area_Reset">OFFSET(Full_Print,0,0,[60]!Last_Row)</definedName>
    <definedName name="print1" localSheetId="0">#REF!</definedName>
    <definedName name="print1">#REF!</definedName>
    <definedName name="PrintEnd" localSheetId="0" hidden="1">#REF!</definedName>
    <definedName name="PrintEnd" hidden="1">#REF!</definedName>
    <definedName name="PrintStart" localSheetId="0" hidden="1">#REF!</definedName>
    <definedName name="PrintStart" hidden="1">#REF!</definedName>
    <definedName name="PrintSum" localSheetId="0">#REF!</definedName>
    <definedName name="PrintSum">#REF!</definedName>
    <definedName name="Prn_Assump_10Yr">#N/A</definedName>
    <definedName name="Prn_Assump_Static">#N/A</definedName>
    <definedName name="Prn_Op_Stmnt_Dtl">#N/A</definedName>
    <definedName name="proamenity" localSheetId="0">#REF!</definedName>
    <definedName name="proamenity">#REF!</definedName>
    <definedName name="PRODUCCION" localSheetId="0">#REF!</definedName>
    <definedName name="PRODUCCION">#REF!</definedName>
    <definedName name="Products" localSheetId="0">#REF!</definedName>
    <definedName name="Products">#REF!</definedName>
    <definedName name="PROFORMA" localSheetId="0">#REF!</definedName>
    <definedName name="PROFORMA">#REF!</definedName>
    <definedName name="ProForma1A" localSheetId="0">#REF!</definedName>
    <definedName name="ProForma1A">#REF!</definedName>
    <definedName name="ProForma1B" localSheetId="0">#REF!</definedName>
    <definedName name="ProForma1B">#REF!</definedName>
    <definedName name="ProForma2" localSheetId="0">#REF!</definedName>
    <definedName name="ProForma2">#REF!</definedName>
    <definedName name="ProFormaLabel" localSheetId="0">#REF!</definedName>
    <definedName name="ProFormaLabel">#REF!</definedName>
    <definedName name="PROJ_ID" localSheetId="0">#REF!</definedName>
    <definedName name="PROJ_ID">#REF!</definedName>
    <definedName name="Proj_Size">#N/A</definedName>
    <definedName name="ProjDate" localSheetId="0">#REF!</definedName>
    <definedName name="ProjDate">#REF!</definedName>
    <definedName name="ProjDateSP" localSheetId="0">#REF!</definedName>
    <definedName name="ProjDateSP">#REF!</definedName>
    <definedName name="PROJECT" localSheetId="0">#REF!</definedName>
    <definedName name="PROJECT">#REF!</definedName>
    <definedName name="Project_CashFlow">#N/A</definedName>
    <definedName name="Project_City">#N/A</definedName>
    <definedName name="Project_Name">#N/A</definedName>
    <definedName name="Project_State">#N/A</definedName>
    <definedName name="Project_StName">#N/A</definedName>
    <definedName name="Project_StNo_1">#N/A</definedName>
    <definedName name="Project_StNo_2">#N/A</definedName>
    <definedName name="Project_ZipCode">#N/A</definedName>
    <definedName name="ProjectEquity" localSheetId="0">'[23]Investor Cash Flows'!#REF!</definedName>
    <definedName name="ProjectEquity">'[23]Investor Cash Flows'!#REF!</definedName>
    <definedName name="ProjectName" localSheetId="0">{"Client Name or Project Name"}</definedName>
    <definedName name="ProjectName">{"Client Name or Project Name"}</definedName>
    <definedName name="ProjYear" localSheetId="0">#REF!</definedName>
    <definedName name="ProjYear">#REF!</definedName>
    <definedName name="ProjYear10SP">[39]Ref!$P$55</definedName>
    <definedName name="ProjYear1SP">[39]Ref!$G$55</definedName>
    <definedName name="ProjYear2SP">[39]Ref!$H$55</definedName>
    <definedName name="ProjYear3SP">[39]Ref!$I$55</definedName>
    <definedName name="ProjYear4SP">[39]Ref!$J$55</definedName>
    <definedName name="ProjYear5SP">[39]Ref!$K$55</definedName>
    <definedName name="ProjYear6SP">[39]Ref!$L$55</definedName>
    <definedName name="ProjYear7SP">[39]Ref!$M$55</definedName>
    <definedName name="ProjYear8SP">[39]Ref!$N$55</definedName>
    <definedName name="ProjYear9SP">[39]Ref!$O$55</definedName>
    <definedName name="ProjYearSP" localSheetId="0">#REF!</definedName>
    <definedName name="ProjYearSP">#REF!</definedName>
    <definedName name="promote">'[3]Promote Calc'!$D$209</definedName>
    <definedName name="Promote_dev_1">[31]Input!$E$353</definedName>
    <definedName name="PRONOSTICO_CON_PRESUPUESTO">[61]UM3!$A$1:$R$72,[61]UM3!$A$79:$R$138,[61]UM3!$A$145:$R$209,[61]UM3!$A$214:$R$248,[61]UM3!$A$255:$R$278</definedName>
    <definedName name="PRONOSTICO_CON_PTO">[61]UM3!$A$1:$R$72,[61]UM3!$A$79:$R$138,[61]UM3!$A$145:$R$209,[61]UM3!$A$214+[61]UM3!$A$248:$Q$255,[61]UM3!$A$255:$Q$278</definedName>
    <definedName name="Prop_Acq_Cost">#N/A</definedName>
    <definedName name="prop_loc">[62]Assumptions!$E$4</definedName>
    <definedName name="prop_name">[62]Assumptions!$E$3</definedName>
    <definedName name="Property_Types">'[63]Deal Assumptions'!$G$345:$Z$345</definedName>
    <definedName name="propname">#N/A</definedName>
    <definedName name="propno">#N/A</definedName>
    <definedName name="PropStat" localSheetId="0">#REF!</definedName>
    <definedName name="PropStat">#REF!</definedName>
    <definedName name="Purch_Price">#N/A</definedName>
    <definedName name="Purchase_Date">#N/A</definedName>
    <definedName name="q" localSheetId="0" hidden="1">{#N/A,#N/A,FALSE,"Emmes Annual";#N/A,#N/A,FALSE,"Property Annual";#N/A,#N/A,FALSE,"NRRM Annual";#N/A,#N/A,FALSE,"GandA Annual"}</definedName>
    <definedName name="q" hidden="1">{#N/A,#N/A,FALSE,"Emmes Annual";#N/A,#N/A,FALSE,"Property Annual";#N/A,#N/A,FALSE,"NRRM Annual";#N/A,#N/A,FALSE,"GandA Annual"}</definedName>
    <definedName name="qq" localSheetId="0" hidden="1">{#N/A,#N/A,FALSE,"GandA Annual";#N/A,#N/A,FALSE,"GandA Monthly";#N/A,#N/A,FALSE,"Admin";#N/A,#N/A,FALSE,"Accounting";#N/A,#N/A,FALSE,"Legal";#N/A,#N/A,FALSE,"MIS";#N/A,#N/A,FALSE,"Exec"}</definedName>
    <definedName name="qq" hidden="1">{#N/A,#N/A,FALSE,"GandA Annual";#N/A,#N/A,FALSE,"GandA Monthly";#N/A,#N/A,FALSE,"Admin";#N/A,#N/A,FALSE,"Accounting";#N/A,#N/A,FALSE,"Legal";#N/A,#N/A,FALSE,"MIS";#N/A,#N/A,FALSE,"Exec"}</definedName>
    <definedName name="QTR">#N/A</definedName>
    <definedName name="qweqweqweqweq" localSheetId="0" hidden="1">#REF!</definedName>
    <definedName name="qweqweqweqweq" hidden="1">#REF!</definedName>
    <definedName name="qweqweqwewwwwwwwwwwwwwwwwwww" localSheetId="0" hidden="1">'[7]Annual Report'!#REF!</definedName>
    <definedName name="qweqweqwewwwwwwwwwwwwwwwwwww" hidden="1">'[7]Annual Report'!#REF!</definedName>
    <definedName name="r.CashFlow" localSheetId="0" hidden="1">#REF!</definedName>
    <definedName name="r.CashFlow" hidden="1">#REF!</definedName>
    <definedName name="r.Leverage" localSheetId="0" hidden="1">#REF!</definedName>
    <definedName name="r.Leverage" hidden="1">#REF!</definedName>
    <definedName name="r.Liquidity" localSheetId="0" hidden="1">#REF!</definedName>
    <definedName name="r.Liquidity" hidden="1">#REF!</definedName>
    <definedName name="r.Market" localSheetId="0" hidden="1">#REF!</definedName>
    <definedName name="r.Market" hidden="1">#REF!</definedName>
    <definedName name="r.Profitability" localSheetId="0" hidden="1">#REF!</definedName>
    <definedName name="r.Profitability" hidden="1">#REF!</definedName>
    <definedName name="r.Summary" localSheetId="0" hidden="1">#REF!</definedName>
    <definedName name="r.Summary" hidden="1">#REF!</definedName>
    <definedName name="RATE" localSheetId="0">#REF!</definedName>
    <definedName name="RATE">#REF!</definedName>
    <definedName name="RateCurve" localSheetId="0">#REF!</definedName>
    <definedName name="RateCurve">#REF!</definedName>
    <definedName name="RATES" localSheetId="0">#REF!</definedName>
    <definedName name="RATES">#REF!</definedName>
    <definedName name="Rateset" localSheetId="0">#REF!</definedName>
    <definedName name="Rateset">#REF!</definedName>
    <definedName name="RatesStartDate" localSheetId="0">#REF!</definedName>
    <definedName name="RatesStartDate">#REF!</definedName>
    <definedName name="REAL">'[64]Real+3Est'!$A$2:$C$71,'[64]Real+3Est'!#REF!</definedName>
    <definedName name="RebillAccounts" localSheetId="0">#REF!</definedName>
    <definedName name="RebillAccounts">#REF!</definedName>
    <definedName name="RebillBadDebt" localSheetId="0">#REF!</definedName>
    <definedName name="RebillBadDebt">#REF!</definedName>
    <definedName name="RebillConcierge" localSheetId="0">#REF!</definedName>
    <definedName name="RebillConcierge">#REF!</definedName>
    <definedName name="RebillElectric" localSheetId="0">#REF!</definedName>
    <definedName name="RebillElectric">#REF!</definedName>
    <definedName name="RebillGas" localSheetId="0">#REF!</definedName>
    <definedName name="RebillGas">#REF!</definedName>
    <definedName name="RebillOfficer" localSheetId="0">#REF!</definedName>
    <definedName name="RebillOfficer">#REF!</definedName>
    <definedName name="RebillPest" localSheetId="0">#REF!</definedName>
    <definedName name="RebillPest">#REF!</definedName>
    <definedName name="RebillTrash" localSheetId="0">#REF!</definedName>
    <definedName name="RebillTrash">#REF!</definedName>
    <definedName name="RebillWater" localSheetId="0">#REF!</definedName>
    <definedName name="RebillWater">#REF!</definedName>
    <definedName name="RebillWaterGL" localSheetId="0">#REF!</definedName>
    <definedName name="RebillWaterGL">#REF!</definedName>
    <definedName name="Recap" localSheetId="0">#REF!</definedName>
    <definedName name="Recap">#REF!</definedName>
    <definedName name="REFIcost">#N/A</definedName>
    <definedName name="refiPAYMENTtable">#N/A</definedName>
    <definedName name="Regulated" localSheetId="0">#REF!</definedName>
    <definedName name="Regulated">#REF!</definedName>
    <definedName name="reim" localSheetId="0">'[13]Inc &amp; Exp Assump (1)'!#REF!</definedName>
    <definedName name="reim">'[13]Inc &amp; Exp Assump (1)'!#REF!</definedName>
    <definedName name="Reno_Cost_Per_Unit">[19]ASSUMPTIONS!$D$192:$E$197</definedName>
    <definedName name="Renovated" localSheetId="0">#REF!</definedName>
    <definedName name="Renovated">#REF!</definedName>
    <definedName name="Renovated_Market_Rent" localSheetId="0">#REF!</definedName>
    <definedName name="Renovated_Market_Rent">#REF!</definedName>
    <definedName name="Renovation_Cost" localSheetId="0">#REF!</definedName>
    <definedName name="Renovation_Cost">#REF!</definedName>
    <definedName name="Renovation_End_Date" localSheetId="0">#REF!</definedName>
    <definedName name="Renovation_End_Date">#REF!</definedName>
    <definedName name="Renovation_Premium" localSheetId="0">#REF!</definedName>
    <definedName name="Renovation_Premium">#REF!</definedName>
    <definedName name="Renovation_Start_Date" localSheetId="0">#REF!</definedName>
    <definedName name="Renovation_Start_Date">#REF!</definedName>
    <definedName name="Rent_Grid">'[65]Proforma Data'!$A$2:$AG$243</definedName>
    <definedName name="Rent_History" localSheetId="0">#REF!</definedName>
    <definedName name="Rent_History">#REF!</definedName>
    <definedName name="Rent_Regulation_Status" localSheetId="0">#REF!</definedName>
    <definedName name="Rent_Regulation_Status">#REF!</definedName>
    <definedName name="Rent_Schedule" localSheetId="0">#REF!</definedName>
    <definedName name="Rent_Schedule">#REF!</definedName>
    <definedName name="Rentable" localSheetId="0">#REF!</definedName>
    <definedName name="Rentable">#REF!</definedName>
    <definedName name="RentalStartMonth">#N/A</definedName>
    <definedName name="rentpot" localSheetId="0">'[13]Inc &amp; Exp Assump (1)'!#REF!</definedName>
    <definedName name="rentpot">'[13]Inc &amp; Exp Assump (1)'!#REF!</definedName>
    <definedName name="rents" localSheetId="0">#REF!</definedName>
    <definedName name="rents">#REF!</definedName>
    <definedName name="repl_reserve">'[23]Assumptions (C)'!$E$50</definedName>
    <definedName name="ReplacementCost" localSheetId="0">#REF!</definedName>
    <definedName name="ReplacementCost">#REF!</definedName>
    <definedName name="report" localSheetId="0" hidden="1">{#N/A,#N/A,FALSE,"Summary";#N/A,#N/A,FALSE,"Assumptions";#N/A,#N/A,FALSE,"Cash Flow";#N/A,#N/A,FALSE,"Residual Calculation";#N/A,#N/A,FALSE,"Pricing Matrix";#N/A,#N/A,FALSE,"Pricing Matrix II";#N/A,#N/A,FALSE,"Expiration Schedule"}</definedName>
    <definedName name="report" hidden="1">{#N/A,#N/A,FALSE,"Summary";#N/A,#N/A,FALSE,"Assumptions";#N/A,#N/A,FALSE,"Cash Flow";#N/A,#N/A,FALSE,"Residual Calculation";#N/A,#N/A,FALSE,"Pricing Matrix";#N/A,#N/A,FALSE,"Pricing Matrix II";#N/A,#N/A,FALSE,"Expiration Schedule"}</definedName>
    <definedName name="Requerimientos_Anuales" localSheetId="0">#REF!</definedName>
    <definedName name="Requerimientos_Anuales">#REF!</definedName>
    <definedName name="RESEARCH" localSheetId="0">#REF!</definedName>
    <definedName name="RESEARCH">#REF!</definedName>
    <definedName name="reserve" localSheetId="0">[13]Underwriting!#REF!</definedName>
    <definedName name="reserve">[13]Underwriting!#REF!</definedName>
    <definedName name="reserves">'[3]Inc &amp; Exp Assump (1)'!$H$149</definedName>
    <definedName name="ResetConvention" localSheetId="0">#REF!</definedName>
    <definedName name="ResetConvention">#REF!</definedName>
    <definedName name="Resi_exit_cap">[31]Input!$G$308</definedName>
    <definedName name="RESTON" localSheetId="0">[16]EastLoudoungrdnA!#REF!</definedName>
    <definedName name="RESTON">[16]EastLoudoungrdnA!#REF!</definedName>
    <definedName name="RESULTADOS" localSheetId="0">#REF!</definedName>
    <definedName name="RESULTADOS">#REF!</definedName>
    <definedName name="Resumen_MP_Domestico" localSheetId="0">#REF!</definedName>
    <definedName name="Resumen_MP_Domestico">#REF!</definedName>
    <definedName name="Retail_exit_cap">[31]Input!$H$308</definedName>
    <definedName name="Retail_Management_Fee" localSheetId="0">#REF!</definedName>
    <definedName name="Retail_Management_Fee">#REF!</definedName>
    <definedName name="revdate">'[3]Executive Summary'!$O$48</definedName>
    <definedName name="RevenuePage1" localSheetId="0">#REF!</definedName>
    <definedName name="RevenuePage1">#REF!</definedName>
    <definedName name="RevenuePage2" localSheetId="0">#REF!</definedName>
    <definedName name="RevenuePage2">#REF!</definedName>
    <definedName name="RevenuePage3" localSheetId="0">#REF!</definedName>
    <definedName name="RevenuePage3">#REF!</definedName>
    <definedName name="rever_other_exp">'[23]Assumptions (C)'!$I$50</definedName>
    <definedName name="rever_reserve">'[23]Assumptions (C)'!$I$49</definedName>
    <definedName name="RID" localSheetId="0">#REF!</definedName>
    <definedName name="RID">#REF!</definedName>
    <definedName name="rm" localSheetId="0">'[13]Inc &amp; Exp Assump (1)'!#REF!</definedName>
    <definedName name="rm">'[13]Inc &amp; Exp Assump (1)'!#REF!</definedName>
    <definedName name="rngShowNames" localSheetId="0" hidden="1">#REF!</definedName>
    <definedName name="rngShowNames" hidden="1">#REF!</definedName>
    <definedName name="rooms">'[10]Hotel UW'!$J$16</definedName>
    <definedName name="ROSEWELL" localSheetId="0">#REF!</definedName>
    <definedName name="ROSEWELL">#REF!</definedName>
    <definedName name="ROSSLYN_BALLSTO" localSheetId="0">[16]EastLoudoungrdnA!#REF!</definedName>
    <definedName name="ROSSLYN_BALLSTO">[16]EastLoudoungrdnA!#REF!</definedName>
    <definedName name="Round" localSheetId="0">'[21]Indication Grid'!#REF!</definedName>
    <definedName name="Round">'[21]Indication Grid'!#REF!</definedName>
    <definedName name="RowLevel" hidden="1">1</definedName>
    <definedName name="Rows2Unhide" localSheetId="0" hidden="1">#REF!</definedName>
    <definedName name="Rows2Unhide" hidden="1">#REF!</definedName>
    <definedName name="RPMPayCode" localSheetId="0">#REF!</definedName>
    <definedName name="RPMPayCode">#REF!</definedName>
    <definedName name="rpt_advert" localSheetId="0">#REF!</definedName>
    <definedName name="rpt_advert">#REF!</definedName>
    <definedName name="rpt_Contract" localSheetId="0">#REF!</definedName>
    <definedName name="rpt_Contract">#REF!</definedName>
    <definedName name="rpt_cover" localSheetId="0">#REF!</definedName>
    <definedName name="rpt_cover">#REF!</definedName>
    <definedName name="rpt_DebtService" localSheetId="0">#REF!</definedName>
    <definedName name="rpt_DebtService">#REF!</definedName>
    <definedName name="rpt_income" localSheetId="0">#REF!</definedName>
    <definedName name="rpt_income">#REF!</definedName>
    <definedName name="rpt_Intro" localSheetId="0">#REF!</definedName>
    <definedName name="rpt_Intro">#REF!</definedName>
    <definedName name="rpt_makeready" localSheetId="0">#REF!</definedName>
    <definedName name="rpt_makeready">#REF!</definedName>
    <definedName name="rpt_marketrent" localSheetId="0">#REF!</definedName>
    <definedName name="rpt_marketrent">#REF!</definedName>
    <definedName name="rpt_nonop" localSheetId="0">#REF!</definedName>
    <definedName name="rpt_nonop">#REF!</definedName>
    <definedName name="rpt_officega" localSheetId="0">#REF!</definedName>
    <definedName name="rpt_officega">#REF!</definedName>
    <definedName name="rpt_OtherIncome" localSheetId="0">#REF!</definedName>
    <definedName name="rpt_OtherIncome">#REF!</definedName>
    <definedName name="rpt_payroll" localSheetId="0">#REF!</definedName>
    <definedName name="rpt_payroll">#REF!</definedName>
    <definedName name="rpt_Renovation" localSheetId="0">#REF!</definedName>
    <definedName name="rpt_Renovation">#REF!</definedName>
    <definedName name="rpt_repairs" localSheetId="0">#REF!</definedName>
    <definedName name="rpt_repairs">#REF!</definedName>
    <definedName name="rpt_replacement" localSheetId="0">#REF!</definedName>
    <definedName name="rpt_replacement">#REF!</definedName>
    <definedName name="rpt_summ">[66]Summary!$B$2:$S$63</definedName>
    <definedName name="rpt_summdtlvar">[66]Summary!$B$66:$U$982</definedName>
    <definedName name="rpt_summuw" localSheetId="0">#REF!</definedName>
    <definedName name="rpt_summuw">#REF!</definedName>
    <definedName name="rpt_utilities" localSheetId="0">#REF!</definedName>
    <definedName name="rpt_utilities">#REF!</definedName>
    <definedName name="rr_1">[30]Assumptions!$E$187</definedName>
    <definedName name="rr_10">[30]Assumptions!$N$187</definedName>
    <definedName name="rr_2">[30]Assumptions!$F$187</definedName>
    <definedName name="rr_3">[30]Assumptions!$G$187</definedName>
    <definedName name="rr_4">[30]Assumptions!$H$187</definedName>
    <definedName name="rr_5">[30]Assumptions!$I$187</definedName>
    <definedName name="rr_6">[30]Assumptions!$J$187</definedName>
    <definedName name="rr_7">[30]Assumptions!$K$187</definedName>
    <definedName name="rr_8">[30]Assumptions!$L$187</definedName>
    <definedName name="rr_9">[30]Assumptions!$M$187</definedName>
    <definedName name="RR_Date">#N/A</definedName>
    <definedName name="RRL" localSheetId="0" hidden="1">#REF!</definedName>
    <definedName name="RRL" hidden="1">#REF!</definedName>
    <definedName name="RSF">[3]Underwriting!$J$15</definedName>
    <definedName name="RUC">[57]H_Variables!$B$3</definedName>
    <definedName name="S" localSheetId="0">#REF!</definedName>
    <definedName name="S">#REF!</definedName>
    <definedName name="S_U" localSheetId="0">#REF!</definedName>
    <definedName name="S_U">#REF!</definedName>
    <definedName name="saa" localSheetId="0" hidden="1">{"rtn",#N/A,FALSE,"RTN";"tables",#N/A,FALSE,"RTN";"cf",#N/A,FALSE,"CF";"stats",#N/A,FALSE,"Stats";"prop",#N/A,FALSE,"Prop"}</definedName>
    <definedName name="saa" hidden="1">{"rtn",#N/A,FALSE,"RTN";"tables",#N/A,FALSE,"RTN";"cf",#N/A,FALSE,"CF";"stats",#N/A,FALSE,"Stats";"prop",#N/A,FALSE,"Prop"}</definedName>
    <definedName name="sadasd" localSheetId="0" hidden="1">'[7]Annual Report'!#REF!</definedName>
    <definedName name="sadasd" hidden="1">'[7]Annual Report'!#REF!</definedName>
    <definedName name="SalConcierge" localSheetId="0">#REF!</definedName>
    <definedName name="SalConcierge">#REF!</definedName>
    <definedName name="salecost1" localSheetId="0">#REF!</definedName>
    <definedName name="salecost1">#REF!</definedName>
    <definedName name="sales_costs">'[23]Assumptions (C)'!$N$37</definedName>
    <definedName name="SalesCost">[3]Underwriting!$O$50</definedName>
    <definedName name="SalPainter" localSheetId="0">#REF!</definedName>
    <definedName name="SalPainter">#REF!</definedName>
    <definedName name="Sample1" localSheetId="0">[67]Template!#REF!</definedName>
    <definedName name="Sample1">[67]Template!#REF!</definedName>
    <definedName name="SAPBEXhrIndnt" hidden="1">1</definedName>
    <definedName name="SAPBEXrevision" hidden="1">1</definedName>
    <definedName name="SAPBEXsysID" hidden="1">"BWP"</definedName>
    <definedName name="SAPBEXwbID" hidden="1">"0X9GWCGY9JFSJI9RS1H14J10Z"</definedName>
    <definedName name="sas" localSheetId="0" hidden="1">{"Outflow 1",#N/A,FALSE,"Outflows-Inflows";"Outflow 2",#N/A,FALSE,"Outflows-Inflows";"Inflow 1",#N/A,FALSE,"Outflows-Inflows";"Inflow 2",#N/A,FALSE,"Outflows-Inflows"}</definedName>
    <definedName name="sas" hidden="1">{"Outflow 1",#N/A,FALSE,"Outflows-Inflows";"Outflow 2",#N/A,FALSE,"Outflows-Inflows";"Inflow 1",#N/A,FALSE,"Outflows-Inflows";"Inflow 2",#N/A,FALSE,"Outflows-Inflows"}</definedName>
    <definedName name="Scenario">[35]Traffic!$AL$108</definedName>
    <definedName name="ScenarioAnalysisData" localSheetId="0">[34]Data!#REF!</definedName>
    <definedName name="ScenarioAnalysisData">[34]Data!#REF!</definedName>
    <definedName name="SchedStrike1" localSheetId="0">#REF!</definedName>
    <definedName name="SchedStrike1">#REF!</definedName>
    <definedName name="SchedStrike2" localSheetId="0">#REF!</definedName>
    <definedName name="SchedStrike2">#REF!</definedName>
    <definedName name="ScheduleDayCount" localSheetId="0">#REF!</definedName>
    <definedName name="ScheduleDayCount">#REF!</definedName>
    <definedName name="ScheduleEffective" localSheetId="0">#REF!</definedName>
    <definedName name="ScheduleEffective">#REF!</definedName>
    <definedName name="ScheduleMaturity" localSheetId="0">#REF!</definedName>
    <definedName name="ScheduleMaturity">#REF!</definedName>
    <definedName name="ScheduleNotional" localSheetId="0">#REF!</definedName>
    <definedName name="ScheduleNotional">#REF!</definedName>
    <definedName name="SchedulePayFreq" localSheetId="0">#REF!</definedName>
    <definedName name="SchedulePayFreq">#REF!</definedName>
    <definedName name="Scr_CapStructure" localSheetId="0">#REF!</definedName>
    <definedName name="Scr_CapStructure">#REF!</definedName>
    <definedName name="sdf" localSheetId="0">[37]CPC31!#REF!</definedName>
    <definedName name="sdf">[37]CPC31!#REF!</definedName>
    <definedName name="sdfass" localSheetId="0" hidden="1">{"Outflow 1",#N/A,FALSE,"Outflows-Inflows";"Outflow 2",#N/A,FALSE,"Outflows-Inflows";"Inflow 1",#N/A,FALSE,"Outflows-Inflows";"Inflow 2",#N/A,FALSE,"Outflows-Inflows"}</definedName>
    <definedName name="sdfass" hidden="1">{"Outflow 1",#N/A,FALSE,"Outflows-Inflows";"Outflow 2",#N/A,FALSE,"Outflows-Inflows";"Inflow 1",#N/A,FALSE,"Outflows-Inflows";"Inflow 2",#N/A,FALSE,"Outflows-Inflows"}</definedName>
    <definedName name="sdffdg" localSheetId="0">[37]CPC31!#REF!</definedName>
    <definedName name="sdffdg">[37]CPC31!#REF!</definedName>
    <definedName name="sdfs" localSheetId="0" hidden="1">{#N/A,#N/A,FALSE,"Loan Summary";#N/A,#N/A,FALSE,"NOI";"RR and Expir",#N/A,FALSE,"Rental";"Sales History",#N/A,FALSE,"Rental";#N/A,#N/A,FALSE,"Reserves"}</definedName>
    <definedName name="sdfs" hidden="1">{#N/A,#N/A,FALSE,"Loan Summary";#N/A,#N/A,FALSE,"NOI";"RR and Expir",#N/A,FALSE,"Rental";"Sales History",#N/A,FALSE,"Rental";#N/A,#N/A,FALSE,"Reserves"}</definedName>
    <definedName name="sds" localSheetId="0" hidden="1">{#N/A,#N/A,FALSE,"Aging Summary";#N/A,#N/A,FALSE,"Ratio Analysis";#N/A,#N/A,FALSE,"Test 120 Day Accts";#N/A,#N/A,FALSE,"Tickmarks"}</definedName>
    <definedName name="sds" hidden="1">{#N/A,#N/A,FALSE,"Aging Summary";#N/A,#N/A,FALSE,"Ratio Analysis";#N/A,#N/A,FALSE,"Test 120 Day Accts";#N/A,#N/A,FALSE,"Tickmarks"}</definedName>
    <definedName name="SelectedFrequency" localSheetId="0">'[21]Indication Grid'!#REF!</definedName>
    <definedName name="SelectedFrequency">'[21]Indication Grid'!#REF!</definedName>
    <definedName name="SelectedIndex" localSheetId="0">'[21]Indication Grid'!#REF!</definedName>
    <definedName name="SelectedIndex">'[21]Indication Grid'!#REF!</definedName>
    <definedName name="Sell_Date">#N/A</definedName>
    <definedName name="sencount" hidden="1">1</definedName>
    <definedName name="SF" localSheetId="0">#REF!</definedName>
    <definedName name="SF">#REF!</definedName>
    <definedName name="SFV" localSheetId="0">#REF!</definedName>
    <definedName name="SFV">#REF!</definedName>
    <definedName name="Sheet3_results" localSheetId="0">[68]Sheet1!#REF!</definedName>
    <definedName name="Sheet3_results">[68]Sheet1!#REF!</definedName>
    <definedName name="ShopInternet" localSheetId="0">#REF!</definedName>
    <definedName name="ShopInternet">#REF!</definedName>
    <definedName name="ShopStaffAnnual" localSheetId="0">#REF!</definedName>
    <definedName name="ShopStaffAnnual">#REF!</definedName>
    <definedName name="ShopStaffFactor" localSheetId="0">#REF!</definedName>
    <definedName name="ShopStaffFactor">#REF!</definedName>
    <definedName name="SiteArea" localSheetId="0">#REF!</definedName>
    <definedName name="SiteArea">#REF!</definedName>
    <definedName name="slips">'[10]Marinas UW'!$J$55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opt" localSheetId="0" hidden="1">'[69]14-2010'!#REF!</definedName>
    <definedName name="solver_opt" hidden="1">'[69]14-2010'!#REF!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1</definedName>
    <definedName name="solver_val" hidden="1">0</definedName>
    <definedName name="Spread" localSheetId="0">[18]Property!#REF!</definedName>
    <definedName name="Spread">[18]Property!#REF!</definedName>
    <definedName name="Squarefoot" localSheetId="0">#REF!</definedName>
    <definedName name="Squarefoot">#REF!</definedName>
    <definedName name="Stabilized" localSheetId="0">#REF!</definedName>
    <definedName name="Stabilized">#REF!</definedName>
    <definedName name="StaffAcct" localSheetId="0">#REF!</definedName>
    <definedName name="StaffAcct">#REF!</definedName>
    <definedName name="StaffTitle" localSheetId="0">#REF!</definedName>
    <definedName name="StaffTitle">#REF!</definedName>
    <definedName name="start">[70]Assumptions!$D$31</definedName>
    <definedName name="Start_Date">#N/A</definedName>
    <definedName name="StartDate" localSheetId="0">#REF!</definedName>
    <definedName name="StartDate">#REF!</definedName>
    <definedName name="Status" localSheetId="0">#REF!</definedName>
    <definedName name="Status">#REF!</definedName>
    <definedName name="Stub" localSheetId="0" hidden="1">#REF!</definedName>
    <definedName name="Stub" hidden="1">#REF!</definedName>
    <definedName name="Stub_Factor" localSheetId="0">#REF!</definedName>
    <definedName name="Stub_Factor">#REF!</definedName>
    <definedName name="Stub_Header1" localSheetId="0" hidden="1">#REF!</definedName>
    <definedName name="Stub_Header1" hidden="1">#REF!</definedName>
    <definedName name="Stub_Header2" localSheetId="0" hidden="1">#REF!</definedName>
    <definedName name="Stub_Header2" hidden="1">#REF!</definedName>
    <definedName name="Stub_Header3" localSheetId="0" hidden="1">#REF!</definedName>
    <definedName name="Stub_Header3" hidden="1">#REF!</definedName>
    <definedName name="Student_Deferred_Mo" localSheetId="0">IF(#REF!&gt;0,#REF!,1)</definedName>
    <definedName name="Student_Deferred_Mo">IF(#REF!&gt;0,#REF!,1)</definedName>
    <definedName name="sub_cat_list">OFFSET('[71]Coding for Cash Flow'!$C$187,1,0,MAX('[71]Coding for Cash Flow'!$B$188:$B$327),1)</definedName>
    <definedName name="SubjectProperty" localSheetId="0">#REF!</definedName>
    <definedName name="SubjectProperty">#REF!</definedName>
    <definedName name="SubjectRooms" localSheetId="0">#REF!</definedName>
    <definedName name="SubjectRooms">#REF!</definedName>
    <definedName name="Summary\ReplacementCostPerUnit">'[72]Valuation Import Summary'!$D$13</definedName>
    <definedName name="Summary\StabilizationYear">'[72]Valuation Import Summary'!$D$17</definedName>
    <definedName name="SwapBaseCCY" localSheetId="0">#REF!</definedName>
    <definedName name="SwapBaseCCY">#REF!</definedName>
    <definedName name="SwapComponent1" localSheetId="0">#REF!</definedName>
    <definedName name="SwapComponent1">#REF!</definedName>
    <definedName name="SwapComponent2" localSheetId="0">#REF!</definedName>
    <definedName name="SwapComponent2">#REF!</definedName>
    <definedName name="SwapDCConv1" localSheetId="0">#REF!</definedName>
    <definedName name="SwapDCConv1">#REF!</definedName>
    <definedName name="SwapDuration1" localSheetId="0">#REF!</definedName>
    <definedName name="SwapDuration1">#REF!</definedName>
    <definedName name="SwapDV011" localSheetId="0">#REF!</definedName>
    <definedName name="SwapDV011">#REF!</definedName>
    <definedName name="SwapEffDt" localSheetId="0">#REF!</definedName>
    <definedName name="SwapEffDt">#REF!</definedName>
    <definedName name="SwapFairValue" localSheetId="0">#REF!</definedName>
    <definedName name="SwapFairValue">#REF!</definedName>
    <definedName name="SwapFilterCells" localSheetId="0">#REF!</definedName>
    <definedName name="SwapFilterCells">#REF!</definedName>
    <definedName name="SwapFreq1" localSheetId="0">#REF!</definedName>
    <definedName name="SwapFreq1">#REF!</definedName>
    <definedName name="SwapFX1" localSheetId="0">#REF!</definedName>
    <definedName name="SwapFX1">#REF!</definedName>
    <definedName name="SwapFX2" localSheetId="0">#REF!</definedName>
    <definedName name="SwapFX2">#REF!</definedName>
    <definedName name="SwapHeader" localSheetId="0">#REF!</definedName>
    <definedName name="SwapHeader">#REF!</definedName>
    <definedName name="SwapKeyRate" localSheetId="0">#REF!</definedName>
    <definedName name="SwapKeyRate">#REF!</definedName>
    <definedName name="SwapLastUpdate" localSheetId="0">#REF!</definedName>
    <definedName name="SwapLastUpdate">#REF!</definedName>
    <definedName name="SwapLeg1Monthly" localSheetId="0">#REF!</definedName>
    <definedName name="SwapLeg1Monthly">#REF!</definedName>
    <definedName name="SwapLeg1Quarterly" localSheetId="0">#REF!</definedName>
    <definedName name="SwapLeg1Quarterly">#REF!</definedName>
    <definedName name="SwapLeg1QuarterlyDefault" localSheetId="0">#REF!</definedName>
    <definedName name="SwapLeg1QuarterlyDefault">#REF!</definedName>
    <definedName name="SwapLeg2Monthly" localSheetId="0">#REF!</definedName>
    <definedName name="SwapLeg2Monthly">#REF!</definedName>
    <definedName name="SwapLeg2Quarterly" localSheetId="0">#REF!</definedName>
    <definedName name="SwapLeg2Quarterly">#REF!</definedName>
    <definedName name="SwapMaturityDt" localSheetId="0">#REF!</definedName>
    <definedName name="SwapMaturityDt">#REF!</definedName>
    <definedName name="SwapMTM" localSheetId="0">#REF!</definedName>
    <definedName name="SwapMTM">#REF!</definedName>
    <definedName name="SwapMultiplier1" localSheetId="0">#REF!</definedName>
    <definedName name="SwapMultiplier1">#REF!</definedName>
    <definedName name="SwapNETAccrued" localSheetId="0">#REF!</definedName>
    <definedName name="SwapNETAccrued">#REF!</definedName>
    <definedName name="SwapNETDuration" localSheetId="0">#REF!</definedName>
    <definedName name="SwapNETDuration">#REF!</definedName>
    <definedName name="SwapNetDV01" localSheetId="0">#REF!</definedName>
    <definedName name="SwapNetDV01">#REF!</definedName>
    <definedName name="SwapNotional1" localSheetId="0">#REF!</definedName>
    <definedName name="SwapNotional1">#REF!</definedName>
    <definedName name="SwapPayRec1" localSheetId="0">#REF!</definedName>
    <definedName name="SwapPayRec1">#REF!</definedName>
    <definedName name="SwapPVPmt1" localSheetId="0">#REF!</definedName>
    <definedName name="SwapPVPmt1">#REF!</definedName>
    <definedName name="SwapQuoteId" localSheetId="0">#REF!</definedName>
    <definedName name="SwapQuoteId">#REF!</definedName>
    <definedName name="SwapRunTime" localSheetId="0">#REF!</definedName>
    <definedName name="SwapRunTime">#REF!</definedName>
    <definedName name="Swaps" localSheetId="0">#REF!</definedName>
    <definedName name="Swaps">#REF!</definedName>
    <definedName name="SwapShock" localSheetId="0">#REF!</definedName>
    <definedName name="SwapShock">#REF!</definedName>
    <definedName name="SwapSpread1" localSheetId="0">#REF!</definedName>
    <definedName name="SwapSpread1">#REF!</definedName>
    <definedName name="SwaptionpayDV10" localSheetId="0">[34]Data!#REF!</definedName>
    <definedName name="SwaptionpayDV10">[34]Data!#REF!</definedName>
    <definedName name="SwaptionreceiveDV10" localSheetId="0">[34]Data!#REF!</definedName>
    <definedName name="SwaptionreceiveDV10">[34]Data!#REF!</definedName>
    <definedName name="SwaptionVolMatrixCoordinates" localSheetId="0">'[21]Tips &amp; Hints'!#REF!</definedName>
    <definedName name="SwaptionVolMatrixCoordinates">'[21]Tips &amp; Hints'!#REF!</definedName>
    <definedName name="SwapValueDate" localSheetId="0">#REF!</definedName>
    <definedName name="SwapValueDate">#REF!</definedName>
    <definedName name="SwapVolOveride" localSheetId="0">#REF!</definedName>
    <definedName name="SwapVolOveride">#REF!</definedName>
    <definedName name="SWEEP" localSheetId="0">#REF!</definedName>
    <definedName name="SWEEP">#REF!</definedName>
    <definedName name="T_S" localSheetId="0">#REF!</definedName>
    <definedName name="T_S">#REF!</definedName>
    <definedName name="TABLE_A_2" localSheetId="0">#REF!</definedName>
    <definedName name="TABLE_A_2">#REF!</definedName>
    <definedName name="TABLE_A_3" localSheetId="0">#REF!</definedName>
    <definedName name="TABLE_A_3">#REF!</definedName>
    <definedName name="TABLE_B_1" localSheetId="0">#REF!</definedName>
    <definedName name="TABLE_B_1">#REF!</definedName>
    <definedName name="TABLE_B_2" localSheetId="0">#REF!</definedName>
    <definedName name="TABLE_B_2">#REF!</definedName>
    <definedName name="TABLE_B_3" localSheetId="0">#REF!</definedName>
    <definedName name="TABLE_B_3">#REF!</definedName>
    <definedName name="TABLE_D_1_1" localSheetId="0">#REF!</definedName>
    <definedName name="TABLE_D_1_1">#REF!</definedName>
    <definedName name="TABLE_D_1_10" localSheetId="0">#REF!</definedName>
    <definedName name="TABLE_D_1_10">#REF!</definedName>
    <definedName name="TABLE_D_1_15" localSheetId="0">#REF!</definedName>
    <definedName name="TABLE_D_1_15">#REF!</definedName>
    <definedName name="TABLE_D_1_16" localSheetId="0">#REF!</definedName>
    <definedName name="TABLE_D_1_16">#REF!</definedName>
    <definedName name="TABLE_D_1_17" localSheetId="0">#REF!</definedName>
    <definedName name="TABLE_D_1_17">#REF!</definedName>
    <definedName name="TABLE_D_1_18" localSheetId="0">#REF!</definedName>
    <definedName name="TABLE_D_1_18">#REF!</definedName>
    <definedName name="TABLE_D_1_19" localSheetId="0">#REF!</definedName>
    <definedName name="TABLE_D_1_19">#REF!</definedName>
    <definedName name="TABLE_D_1_2" localSheetId="0">#REF!</definedName>
    <definedName name="TABLE_D_1_2">#REF!</definedName>
    <definedName name="TABLE_D_1_20" localSheetId="0">#REF!</definedName>
    <definedName name="TABLE_D_1_20">#REF!</definedName>
    <definedName name="TABLE_D_1_3" localSheetId="0">#REF!</definedName>
    <definedName name="TABLE_D_1_3">#REF!</definedName>
    <definedName name="TABLE_D_1_4" localSheetId="0">#REF!</definedName>
    <definedName name="TABLE_D_1_4">#REF!</definedName>
    <definedName name="TABLE_D_1_5" localSheetId="0">#REF!</definedName>
    <definedName name="TABLE_D_1_5">#REF!</definedName>
    <definedName name="TABLE_D_1_6" localSheetId="0">#REF!</definedName>
    <definedName name="TABLE_D_1_6">#REF!</definedName>
    <definedName name="TABLE_D_1_7" localSheetId="0">#REF!</definedName>
    <definedName name="TABLE_D_1_7">#REF!</definedName>
    <definedName name="TABLE_D_1_8" localSheetId="0">#REF!</definedName>
    <definedName name="TABLE_D_1_8">#REF!</definedName>
    <definedName name="TABLE_D_1_9" localSheetId="0">#REF!</definedName>
    <definedName name="TABLE_D_1_9">#REF!</definedName>
    <definedName name="TABLE_D_2_1" localSheetId="0">#REF!</definedName>
    <definedName name="TABLE_D_2_1">#REF!</definedName>
    <definedName name="Table_Growth_Rates" localSheetId="0">#REF!</definedName>
    <definedName name="Table_Growth_Rates">#REF!</definedName>
    <definedName name="TABLE_Market_Rent">[19]ASSUMPTIONS!$C$64:$G$69</definedName>
    <definedName name="TABLE_Market_Rent_INDEX">[19]ASSUMPTIONS!$C$64:$C$69</definedName>
    <definedName name="TABLE_Rent_Roll" localSheetId="0">#REF!</definedName>
    <definedName name="TABLE_Rent_Roll">#REF!</definedName>
    <definedName name="Tax_Calculation" localSheetId="0">#REF!</definedName>
    <definedName name="Tax_Calculation">#REF!</definedName>
    <definedName name="taxblend" localSheetId="0">'[13]Inc &amp; Exp Assump (1)'!#REF!</definedName>
    <definedName name="taxblend">'[13]Inc &amp; Exp Assump (1)'!#REF!</definedName>
    <definedName name="taxes">'[3]Inc &amp; Exp Assump (1)'!$H$138</definedName>
    <definedName name="Taxpb" localSheetId="0" hidden="1">#REF!</definedName>
    <definedName name="Taxpb" hidden="1">#REF!</definedName>
    <definedName name="TBdbName" hidden="1">"56F71858EA3811D5A7AA0004764370F0.mdb"</definedName>
    <definedName name="tblEconomicIndicators_Mkts" localSheetId="0">#REF!</definedName>
    <definedName name="tblEconomicIndicators_Mkts">#REF!</definedName>
    <definedName name="TCap">[3]Underwriting!$O$48</definedName>
    <definedName name="tdebt" localSheetId="0">'[13]Executive Summary'!#REF!</definedName>
    <definedName name="tdebt">'[13]Executive Summary'!#REF!</definedName>
    <definedName name="Template">[11]Sheet1!$A$1</definedName>
    <definedName name="Ten_Yr_UST" localSheetId="0">[18]Property!#REF!</definedName>
    <definedName name="Ten_Yr_UST">[18]Property!#REF!</definedName>
    <definedName name="Tenor" localSheetId="0">#REF!</definedName>
    <definedName name="Tenor">#REF!</definedName>
    <definedName name="tequity" localSheetId="0">'[13]Executive Summary'!#REF!</definedName>
    <definedName name="tequity">'[13]Executive Summary'!#REF!</definedName>
    <definedName name="Term" localSheetId="0">#REF!</definedName>
    <definedName name="Term">#REF!</definedName>
    <definedName name="Term_in_years">#N/A</definedName>
    <definedName name="TerminalCap" localSheetId="0">#REF!</definedName>
    <definedName name="TerminalCap">#REF!</definedName>
    <definedName name="Testing" localSheetId="0">#REF!</definedName>
    <definedName name="Testing">#REF!</definedName>
    <definedName name="TextRefCopy1" localSheetId="0">#REF!</definedName>
    <definedName name="TextRefCopy1">#REF!</definedName>
    <definedName name="TextRefCopyRangeCount" hidden="1">4</definedName>
    <definedName name="TIIE" localSheetId="0">#REF!</definedName>
    <definedName name="TIIE">#REF!</definedName>
    <definedName name="timestamp" localSheetId="0">#REF!</definedName>
    <definedName name="timestamp">#REF!</definedName>
    <definedName name="TIpo_Cambio" localSheetId="0">#REF!</definedName>
    <definedName name="TIpo_Cambio">#REF!</definedName>
    <definedName name="Title" localSheetId="0">#REF!</definedName>
    <definedName name="Title">#REF!</definedName>
    <definedName name="Titlepb" localSheetId="0" hidden="1">#REF!</definedName>
    <definedName name="Titlepb" hidden="1">#REF!</definedName>
    <definedName name="To_Renovate" localSheetId="0">#REF!</definedName>
    <definedName name="To_Renovate">#REF!</definedName>
    <definedName name="tom">'[73]Budget Summary'!$C$1:$R$4</definedName>
    <definedName name="torreyprice">'[23]Assumptions (T)'!$E$23</definedName>
    <definedName name="TOTAL" localSheetId="0">#REF!</definedName>
    <definedName name="TOTAL">#REF!</definedName>
    <definedName name="Total_Payment" localSheetId="0">Scheduled_Payment+Extra_Payment</definedName>
    <definedName name="Total_Payment">Scheduled_Payment+Extra_Payment</definedName>
    <definedName name="TOTAL2004">"CA_ENS_3"</definedName>
    <definedName name="totalcc" localSheetId="0">'[13]Closing Costs'!#REF!</definedName>
    <definedName name="totalcc">'[13]Closing Costs'!#REF!</definedName>
    <definedName name="TotalGrids" localSheetId="0">#REF!</definedName>
    <definedName name="TotalGrids">#REF!</definedName>
    <definedName name="TotalProjectCostB" localSheetId="0">[59]!TotalDevelopmentCost+[59]!TotalAcquisitionCost</definedName>
    <definedName name="TotalProjectCostB">[60]!TotalDevelopmentCost+[60]!TotalAcquisitionCost</definedName>
    <definedName name="TotalProjectCostC" localSheetId="0">[59]!TotalDevelopmentCost+[59]!TotalAcquisitionCost</definedName>
    <definedName name="TotalProjectCostC">[60]!TotalDevelopmentCost+[60]!TotalAcquisitionCost</definedName>
    <definedName name="TotalProjectCostD" localSheetId="0">[59]!TotalDevelopmentCost+[59]!TotalAcquisitionCost</definedName>
    <definedName name="TotalProjectCostD">[60]!TotalDevelopmentCost+[60]!TotalAcquisitionCost</definedName>
    <definedName name="TOTALrevenue">#N/A</definedName>
    <definedName name="TotalUnits">[35]Traffic!$AZ$134</definedName>
    <definedName name="TotalVal1USD" localSheetId="0">#REF!</definedName>
    <definedName name="TotalVal1USD">#REF!</definedName>
    <definedName name="TotSF" localSheetId="0">#REF!</definedName>
    <definedName name="TotSF">#REF!</definedName>
    <definedName name="TransactionSumm" localSheetId="0">#REF!</definedName>
    <definedName name="TransactionSumm">#REF!</definedName>
    <definedName name="Trbidask" localSheetId="0">[34]Data!#REF!</definedName>
    <definedName name="Trbidask">[34]Data!#REF!</definedName>
    <definedName name="trece" localSheetId="0" hidden="1">{#N/A,#N/A,FALSE,"Aging Summary";#N/A,#N/A,FALSE,"Ratio Analysis";#N/A,#N/A,FALSE,"Test 120 Day Accts";#N/A,#N/A,FALSE,"Tickmarks"}</definedName>
    <definedName name="trece" hidden="1">{#N/A,#N/A,FALSE,"Aging Summary";#N/A,#N/A,FALSE,"Ratio Analysis";#N/A,#N/A,FALSE,"Test 120 Day Accts";#N/A,#N/A,FALSE,"Tickmarks"}</definedName>
    <definedName name="trended.partner.contributinos" localSheetId="0">'[74]Trended Cash Flow'!#REF!</definedName>
    <definedName name="trended.partner.contributinos">'[74]Trended Cash Flow'!#REF!</definedName>
    <definedName name="trended_cash_flow" localSheetId="0">#REF!</definedName>
    <definedName name="trended_cash_flow">#REF!</definedName>
    <definedName name="trended_dates" localSheetId="0">#REF!</definedName>
    <definedName name="trended_dates">#REF!</definedName>
    <definedName name="Trended_hard_cost">[31]Input!$K$47</definedName>
    <definedName name="trended_partner_contributions" localSheetId="0">#REF!</definedName>
    <definedName name="trended_partner_contributions">#REF!</definedName>
    <definedName name="trial" localSheetId="0" hidden="1">{"Outflow 1",#N/A,FALSE,"Outflows-Inflows";"Outflow 2",#N/A,FALSE,"Outflows-Inflows";"Inflow 1",#N/A,FALSE,"Outflows-Inflows";"Inflow 2",#N/A,FALSE,"Outflows-Inflows"}</definedName>
    <definedName name="trial" hidden="1">{"Outflow 1",#N/A,FALSE,"Outflows-Inflows";"Outflow 2",#N/A,FALSE,"Outflows-Inflows";"Inflow 1",#N/A,FALSE,"Outflows-Inflows";"Inflow 2",#N/A,FALSE,"Outflows-Inflows"}</definedName>
    <definedName name="TrueFalse">[26]Controls!$C$27:$C$28</definedName>
    <definedName name="turnover">'[3]Inc &amp; Exp Assump (1)'!$E$57</definedName>
    <definedName name="Turnover_Projection" localSheetId="0">#REF!</definedName>
    <definedName name="Turnover_Projection">#REF!</definedName>
    <definedName name="TYSONS" localSheetId="0">[16]EastLoudoungrdnA!#REF!</definedName>
    <definedName name="TYSONS">[16]EastLoudoungrdnA!#REF!</definedName>
    <definedName name="UM3_PTO">[48]UM3!$A$1:$O$73,[48]UM3!$A$81:$IV$145,[48]UM3!$A$147:$IV$211,[48]UM3!$A$216:$IV$250</definedName>
    <definedName name="Unit" localSheetId="0" hidden="1">#REF!</definedName>
    <definedName name="Unit" hidden="1">#REF!</definedName>
    <definedName name="Unit_ID" localSheetId="0">#REF!</definedName>
    <definedName name="Unit_ID">#REF!</definedName>
    <definedName name="Unit_Type">#N/A</definedName>
    <definedName name="UnitIncome" localSheetId="0">#REF!</definedName>
    <definedName name="UnitIncome">#REF!</definedName>
    <definedName name="units">[75]Underwriting!$F$7</definedName>
    <definedName name="units2">[14]Underwriting!$H$15</definedName>
    <definedName name="Unrec_Exp">#N/A</definedName>
    <definedName name="Unrenovated" localSheetId="0">#REF!</definedName>
    <definedName name="Unrenovated">#REF!</definedName>
    <definedName name="Unrenovated_Market_Rent" localSheetId="0">'[76]RENT ROLL'!#REF!</definedName>
    <definedName name="Unrenovated_Market_Rent">'[76]RENT ROLL'!#REF!</definedName>
    <definedName name="Untitled">[77]Untitled!$A$1:$L$888</definedName>
    <definedName name="untrended_dates" localSheetId="0">#REF!</definedName>
    <definedName name="untrended_dates">#REF!</definedName>
    <definedName name="untrended_partner_contributions" localSheetId="0">#REF!</definedName>
    <definedName name="untrended_partner_contributions">#REF!</definedName>
    <definedName name="UOM" localSheetId="0">#REF!</definedName>
    <definedName name="UOM">#REF!</definedName>
    <definedName name="UOMS" localSheetId="0">#REF!</definedName>
    <definedName name="UOMS">#REF!</definedName>
    <definedName name="UseCashForDebt" localSheetId="0">#REF!</definedName>
    <definedName name="UseCashForDebt">#REF!</definedName>
    <definedName name="util">'[3]Inc &amp; Exp Assump (1)'!$H$108</definedName>
    <definedName name="v_Key1" localSheetId="0" hidden="1">'[10]V Inc &amp; Exp'!#REF!</definedName>
    <definedName name="v_Key1" hidden="1">'[10]V Inc &amp; Exp'!#REF!</definedName>
    <definedName name="v_Key2" localSheetId="0" hidden="1">'[10]V Inc &amp; Exp'!#REF!</definedName>
    <definedName name="v_Key2" hidden="1">'[10]V Inc &amp; Exp'!#REF!</definedName>
    <definedName name="vac_4" localSheetId="0">'[23]Assumptions (C)'!#REF!</definedName>
    <definedName name="vac_4">'[23]Assumptions (C)'!#REF!</definedName>
    <definedName name="vac_5" localSheetId="0">'[23]Assumptions (C)'!#REF!</definedName>
    <definedName name="vac_5">'[23]Assumptions (C)'!#REF!</definedName>
    <definedName name="vac_6" localSheetId="0">'[23]Assumptions (C)'!#REF!</definedName>
    <definedName name="vac_6">'[23]Assumptions (C)'!#REF!</definedName>
    <definedName name="vac_7" localSheetId="0">'[23]Assumptions (C)'!#REF!</definedName>
    <definedName name="vac_7">'[23]Assumptions (C)'!#REF!</definedName>
    <definedName name="vac_8" localSheetId="0">'[23]Assumptions (C)'!#REF!</definedName>
    <definedName name="vac_8">'[23]Assumptions (C)'!#REF!</definedName>
    <definedName name="vac_9" localSheetId="0">'[23]Assumptions (C)'!#REF!</definedName>
    <definedName name="vac_9">'[23]Assumptions (C)'!#REF!</definedName>
    <definedName name="vaciado" localSheetId="0" hidden="1">{#N/A,#N/A,FALSE,"Aging Summary";#N/A,#N/A,FALSE,"Ratio Analysis";#N/A,#N/A,FALSE,"Test 120 Day Accts";#N/A,#N/A,FALSE,"Tickmarks"}</definedName>
    <definedName name="vaciado" hidden="1">{#N/A,#N/A,FALSE,"Aging Summary";#N/A,#N/A,FALSE,"Ratio Analysis";#N/A,#N/A,FALSE,"Test 120 Day Accts";#N/A,#N/A,FALSE,"Tickmarks"}</definedName>
    <definedName name="vacres" localSheetId="0">'[10]V UW'!#REF!</definedName>
    <definedName name="vacres">'[10]V UW'!#REF!</definedName>
    <definedName name="VALUE" localSheetId="0">#REF!</definedName>
    <definedName name="VALUE">#REF!</definedName>
    <definedName name="Values_Entered">#N/A</definedName>
    <definedName name="vAssFee" localSheetId="0">'[10]V Amort'!#REF!</definedName>
    <definedName name="vAssFee">'[10]V Amort'!#REF!</definedName>
    <definedName name="vcity" localSheetId="0">'[10]V UW'!#REF!</definedName>
    <definedName name="vcity">'[10]V UW'!#REF!</definedName>
    <definedName name="VELCON94" localSheetId="0">#REF!</definedName>
    <definedName name="VELCON94">#REF!</definedName>
    <definedName name="VENTA" localSheetId="0">#REF!</definedName>
    <definedName name="VENTA">#REF!</definedName>
    <definedName name="ventas" localSheetId="0">#REF!</definedName>
    <definedName name="ventas">#REF!</definedName>
    <definedName name="VENTAS_DLLS" localSheetId="0">'[78]Integración Margen'!#REF!</definedName>
    <definedName name="VENTAS_DLLS">'[78]Integración Margen'!#REF!</definedName>
    <definedName name="VENTAS_PARTE_DLLS" localSheetId="0">'[79]VTAS PESOS 2003'!#REF!</definedName>
    <definedName name="VENTAS_PARTE_DLLS">'[79]VTAS PESOS 2003'!#REF!</definedName>
    <definedName name="VENTASDOLARES" localSheetId="0">'[32]Venta Costo E O'!#REF!</definedName>
    <definedName name="VENTASDOLARES">'[32]Venta Costo E O'!#REF!</definedName>
    <definedName name="vloancc" localSheetId="0">'[10]V CC'!#REF!</definedName>
    <definedName name="vloancc">'[10]V CC'!#REF!</definedName>
    <definedName name="votherinc">'[10]V Inc &amp; Exp'!$J$18</definedName>
    <definedName name="vPP">'[10]V UW'!$C$27</definedName>
    <definedName name="vreim" localSheetId="0">'[10]V Inc &amp; Exp'!#REF!</definedName>
    <definedName name="vreim">'[10]V Inc &amp; Exp'!#REF!</definedName>
    <definedName name="vrentpot" localSheetId="0">'[10]V Inc &amp; Exp'!#REF!</definedName>
    <definedName name="vrentpot">'[10]V Inc &amp; Exp'!#REF!</definedName>
    <definedName name="vreserve" localSheetId="0">'[10]V UW'!#REF!</definedName>
    <definedName name="vreserve">'[10]V UW'!#REF!</definedName>
    <definedName name="vrm" localSheetId="0">'[10]V Inc &amp; Exp'!#REF!</definedName>
    <definedName name="vrm">'[10]V Inc &amp; Exp'!#REF!</definedName>
    <definedName name="VSAccrual" localSheetId="0">#REF!</definedName>
    <definedName name="VSAccrual">#REF!</definedName>
    <definedName name="VSUse" localSheetId="0">#REF!</definedName>
    <definedName name="VSUse">#REF!</definedName>
    <definedName name="vtotalcc" localSheetId="0">'[10]V CC'!#REF!</definedName>
    <definedName name="vtotalcc">'[10]V CC'!#REF!</definedName>
    <definedName name="vunits">'[10]V UW'!$H$28</definedName>
    <definedName name="w" localSheetId="0" hidden="1">{"Assump",#N/A,TRUE,"Proforma";"first",#N/A,TRUE,"Proforma";"second",#N/A,TRUE,"Proforma";"lease1",#N/A,TRUE,"Proforma";"lease2",#N/A,TRUE,"Proforma"}</definedName>
    <definedName name="w" hidden="1">{"Assump",#N/A,TRUE,"Proforma";"first",#N/A,TRUE,"Proforma";"second",#N/A,TRUE,"Proforma";"lease1",#N/A,TRUE,"Proforma";"lease2",#N/A,TRUE,"Proforma"}</definedName>
    <definedName name="warning">'[23]Assumptions (C)'!$B$205</definedName>
    <definedName name="wbtitle">#N/A</definedName>
    <definedName name="WebBase" localSheetId="0">#REF!</definedName>
    <definedName name="WebBase">#REF!</definedName>
    <definedName name="WEfewrgte" localSheetId="0">#REF!</definedName>
    <definedName name="WEfewrgte">#REF!</definedName>
    <definedName name="wendy" localSheetId="0">#REF!</definedName>
    <definedName name="wendy">#REF!</definedName>
    <definedName name="weqweqweqweqweqweqweq" localSheetId="0" hidden="1">'[7]Annual Report'!#REF!</definedName>
    <definedName name="weqweqweqweqweqweqweq" hidden="1">'[7]Annual Report'!#REF!</definedName>
    <definedName name="wr" localSheetId="0" hidden="1">{#N/A,#N/A,FALSE,"Summary";#N/A,#N/A,FALSE,"Assumptions";#N/A,#N/A,FALSE,"Cash Flow";#N/A,#N/A,FALSE,"Residual Calculation";#N/A,#N/A,FALSE,"Pricing Matrix";#N/A,#N/A,FALSE,"Pricing Matrix II";#N/A,#N/A,FALSE,"Expiration Schedule"}</definedName>
    <definedName name="wr" hidden="1">{#N/A,#N/A,FALSE,"Summary";#N/A,#N/A,FALSE,"Assumptions";#N/A,#N/A,FALSE,"Cash Flow";#N/A,#N/A,FALSE,"Residual Calculation";#N/A,#N/A,FALSE,"Pricing Matrix";#N/A,#N/A,FALSE,"Pricing Matrix II";#N/A,#N/A,FALSE,"Expiration Schedule"}</definedName>
    <definedName name="wrdad" localSheetId="0" hidden="1">'[7]Annual Report'!#REF!</definedName>
    <definedName name="wrdad" hidden="1">'[7]Annual Report'!#REF!</definedName>
    <definedName name="wrn" localSheetId="0" hidden="1">{#N/A,#N/A,FALSE,"ZellLurieFinSummary";#N/A,#N/A,FALSE,"FirstCapFinSummary";#N/A,#N/A,FALSE,"ZM I-III Consol FinSummary"}</definedName>
    <definedName name="wrn" hidden="1">{#N/A,#N/A,FALSE,"ZellLurieFinSummary";#N/A,#N/A,FALSE,"FirstCapFinSummary";#N/A,#N/A,FALSE,"ZM I-III Consol FinSummary"}</definedName>
    <definedName name="wrn.042696." localSheetId="0" hidden="1">{#N/A,#N/A,FALSE,"Master Summ";#N/A,#N/A,FALSE,"Rem Obl";#N/A,#N/A,FALSE,"320 Park";#N/A,#N/A,FALSE,"520 Mad (LL 41)";#N/A,#N/A,FALSE,"520 Mad (Proj 41)";#N/A,#N/A,FALSE,"1 Rock"}</definedName>
    <definedName name="wrn.042696." hidden="1">{#N/A,#N/A,FALSE,"Master Summ";#N/A,#N/A,FALSE,"Rem Obl";#N/A,#N/A,FALSE,"320 Park";#N/A,#N/A,FALSE,"520 Mad (LL 41)";#N/A,#N/A,FALSE,"520 Mad (Proj 41)";#N/A,#N/A,FALSE,"1 Rock"}</definedName>
    <definedName name="wrn.12._.MONTH._.SPREAD." localSheetId="0" hidden="1">{#N/A,#N/A,FALSE,"CPM";#N/A,#N/A,FALSE,"CVI";#N/A,#N/A,FALSE,"RNL";#N/A,#N/A,FALSE,"HAL";#N/A,#N/A,FALSE,"WPL";#N/A,#N/A,FALSE,"RPL";#N/A,#N/A,FALSE,"GVA";#N/A,#N/A,FALSE,"LRJKL";#N/A,#N/A,FALSE,"LPCVI";#N/A,#N/A,FALSE,"RGW and RGW2";#N/A,#N/A,FALSE,"RHL";#N/A,#N/A,FALSE,"HRP";#N/A,#N/A,FALSE,"WPE";#N/A,#N/A,FALSE,"DEL";#N/A,#N/A,FALSE,"PCA";#N/A,#N/A,FALSE,"PBL";#N/A,#N/A,FALSE,"KLL";#N/A,#N/A,FALSE,"RCR";#N/A,#N/A,FALSE,"LRJ#1";#N/A,#N/A,FALSE,"LRJ#2";#N/A,#N/A,FALSE,"OPL"}</definedName>
    <definedName name="wrn.12._.MONTH._.SPREAD." hidden="1">{#N/A,#N/A,FALSE,"CPM";#N/A,#N/A,FALSE,"CVI";#N/A,#N/A,FALSE,"RNL";#N/A,#N/A,FALSE,"HAL";#N/A,#N/A,FALSE,"WPL";#N/A,#N/A,FALSE,"RPL";#N/A,#N/A,FALSE,"GVA";#N/A,#N/A,FALSE,"LRJKL";#N/A,#N/A,FALSE,"LPCVI";#N/A,#N/A,FALSE,"RGW and RGW2";#N/A,#N/A,FALSE,"RHL";#N/A,#N/A,FALSE,"HRP";#N/A,#N/A,FALSE,"WPE";#N/A,#N/A,FALSE,"DEL";#N/A,#N/A,FALSE,"PCA";#N/A,#N/A,FALSE,"PBL";#N/A,#N/A,FALSE,"KLL";#N/A,#N/A,FALSE,"RCR";#N/A,#N/A,FALSE,"LRJ#1";#N/A,#N/A,FALSE,"LRJ#2";#N/A,#N/A,FALSE,"OPL"}</definedName>
    <definedName name="wrn.120W45." localSheetId="0" hidden="1">{#N/A,#N/A,FALSE,"1";#N/A,#N/A,FALSE,"1x";#N/A,#N/A,FALSE,"2";#N/A,#N/A,FALSE,"2x";#N/A,#N/A,FALSE,"3";#N/A,#N/A,FALSE,"3x"}</definedName>
    <definedName name="wrn.120W45." hidden="1">{#N/A,#N/A,FALSE,"1";#N/A,#N/A,FALSE,"1x";#N/A,#N/A,FALSE,"2";#N/A,#N/A,FALSE,"2x";#N/A,#N/A,FALSE,"3";#N/A,#N/A,FALSE,"3x"}</definedName>
    <definedName name="wrn.Acquistion._.Status." localSheetId="0" hidden="1">{#N/A,#N/A,FALSE,"zm III";#N/A,#N/A,FALSE,"deal flow";#N/A,#N/A,FALSE,"Pending deals"}</definedName>
    <definedName name="wrn.Acquistion._.Status." hidden="1">{#N/A,#N/A,FALSE,"zm III";#N/A,#N/A,FALSE,"deal flow";#N/A,#N/A,FALSE,"Pending deals"}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localSheetId="0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LL." localSheetId="0" hidden="1">{#N/A,#N/A,TRUE,"3-Gateway";#N/A,#N/A,TRUE,"4-ByrkitAve.Bus.Ctr.";#N/A,#N/A,TRUE,"5- 851 Marietta Assoc.";#N/A,#N/A,TRUE,"6-Fesslers";#N/A,#N/A,TRUE,"7- 3300 Sample";#N/A,#N/A,TRUE,"8-Blackthorn-Wells";#N/A,#N/A,TRUE,"9-BlackthornNimtz";#N/A,#N/A,TRUE,"10-Willow Trace II";#N/A,#N/A,TRUE,"11-Homeland";#N/A,#N/A,TRUE,"12-Dugdale";#N/A,#N/A,TRUE,"13-Park Center";#N/A,#N/A,TRUE,"14-Michiana";#N/A,#N/A,TRUE,"15-LTV (Niles)";#N/A,#N/A,TRUE,"16-Niles-Colfax";#N/A,#N/A,TRUE,"17-Colfax Place";#N/A,#N/A,TRUE,"18-Pru Office"}</definedName>
    <definedName name="wrn.ALL." hidden="1">{#N/A,#N/A,TRUE,"3-Gateway";#N/A,#N/A,TRUE,"4-ByrkitAve.Bus.Ctr.";#N/A,#N/A,TRUE,"5- 851 Marietta Assoc.";#N/A,#N/A,TRUE,"6-Fesslers";#N/A,#N/A,TRUE,"7- 3300 Sample";#N/A,#N/A,TRUE,"8-Blackthorn-Wells";#N/A,#N/A,TRUE,"9-BlackthornNimtz";#N/A,#N/A,TRUE,"10-Willow Trace II";#N/A,#N/A,TRUE,"11-Homeland";#N/A,#N/A,TRUE,"12-Dugdale";#N/A,#N/A,TRUE,"13-Park Center";#N/A,#N/A,TRUE,"14-Michiana";#N/A,#N/A,TRUE,"15-LTV (Niles)";#N/A,#N/A,TRUE,"16-Niles-Colfax";#N/A,#N/A,TRUE,"17-Colfax Place";#N/A,#N/A,TRUE,"18-Pru Office"}</definedName>
    <definedName name="wrn.All._.Consolidations." localSheetId="0" hidden="1">{#N/A,#N/A,FALSE,"Emmes Services";#N/A,#N/A,FALSE,"Emmes Capital";#N/A,#N/A,FALSE,"Emmes &amp; Co"}</definedName>
    <definedName name="wrn.All._.Consolidations." hidden="1">{#N/A,#N/A,FALSE,"Emmes Services";#N/A,#N/A,FALSE,"Emmes Capital";#N/A,#N/A,FALSE,"Emmes &amp; Co"}</definedName>
    <definedName name="wrn.Annual._.Summaries." localSheetId="0" hidden="1">{#N/A,#N/A,TRUE,"Emmes Annual";#N/A,#N/A,TRUE,"Cash Flow Annual";#N/A,#N/A,TRUE,"Property Annual";#N/A,#N/A,TRUE,"GandA Annual"}</definedName>
    <definedName name="wrn.Annual._.Summaries." hidden="1">{#N/A,#N/A,TRUE,"Emmes Annual";#N/A,#N/A,TRUE,"Cash Flow Annual";#N/A,#N/A,TRUE,"Property Annual";#N/A,#N/A,TRUE,"GandA Annual"}</definedName>
    <definedName name="wrn.AnnualRentRoll." localSheetId="0" hidden="1">{"AnnualRentRoll",#N/A,FALSE,"RentRoll"}</definedName>
    <definedName name="wrn.AnnualRentRoll." hidden="1">{"AnnualRentRoll",#N/A,FALSE,"RentRoll"}</definedName>
    <definedName name="wrn.Asset._.Management." localSheetId="0" hidden="1">{#N/A,#N/A,FALSE,"Asset monthly";#N/A,#N/A,FALSE,"Asset fees";#N/A,#N/A,FALSE,"Leasing details"}</definedName>
    <definedName name="wrn.Asset._.Management." hidden="1">{#N/A,#N/A,FALSE,"Asset monthly";#N/A,#N/A,FALSE,"Asset fees";#N/A,#N/A,FALSE,"Leasing details"}</definedName>
    <definedName name="wrn.Balcor." localSheetId="0" hidden="1">{#N/A,#N/A,FALSE,"Exec Sum 10Yr";#N/A,#N/A,FALSE,"Assumptions";#N/A,#N/A,FALSE,"Operating Stmts";#N/A,#N/A,FALSE,"Year One Pro Forma";#N/A,#N/A,FALSE,"Rent Roll Summary";#N/A,#N/A,FALSE,"Market Rent Detail";#N/A,#N/A,FALSE,"Effective Rental Income Detail";#N/A,#N/A,FALSE,"Cash Flow Projections";#N/A,#N/A,FALSE,"Net Residual Value"}</definedName>
    <definedName name="wrn.Balcor." hidden="1">{#N/A,#N/A,FALSE,"Exec Sum 10Yr";#N/A,#N/A,FALSE,"Assumptions";#N/A,#N/A,FALSE,"Operating Stmts";#N/A,#N/A,FALSE,"Year One Pro Forma";#N/A,#N/A,FALSE,"Rent Roll Summary";#N/A,#N/A,FALSE,"Market Rent Detail";#N/A,#N/A,FALSE,"Effective Rental Income Detail";#N/A,#N/A,FALSE,"Cash Flow Projections";#N/A,#N/A,FALSE,"Net Residual Value"}</definedName>
    <definedName name="wrn.BlackWhite." localSheetId="0" hidden="1">{#N/A,#N/A,FALSE,"NNN sum";#N/A,#N/A,FALSE,"10-yr Opt. A Sum";#N/A,#N/A,FALSE,"10-yr Opt A Other Costs";#N/A,#N/A,FALSE,"Purchase Sum";#N/A,#N/A,FALSE,"Purchase Other Costs"}</definedName>
    <definedName name="wrn.BlackWhite." hidden="1">{#N/A,#N/A,FALSE,"NNN sum";#N/A,#N/A,FALSE,"10-yr Opt. A Sum";#N/A,#N/A,FALSE,"10-yr Opt A Other Costs";#N/A,#N/A,FALSE,"Purchase Sum";#N/A,#N/A,FALSE,"Purchase Other Costs"}</definedName>
    <definedName name="wrn.bleu4." localSheetId="0" hidden="1">{#N/A,#N/A,FALSE}</definedName>
    <definedName name="wrn.bleu4." hidden="1">{#N/A,#N/A,FALSE}</definedName>
    <definedName name="wrn.boardPackage." localSheetId="0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ardPackage.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th._.Outputs." localSheetId="0" hidden="1">{"LTV Output",#N/A,FALSE,"Output";"DCR Output",#N/A,FALSE,"Output"}</definedName>
    <definedName name="wrn.Both._.Outputs." hidden="1">{"LTV Output",#N/A,FALSE,"Output";"DCR Output",#N/A,FALSE,"Output"}</definedName>
    <definedName name="wrn.BOV." localSheetId="0" hidden="1">{#N/A,#N/A,FALSE,"Pricing Matrix";#N/A,#N/A,FALSE,"Assumptions";#N/A,#N/A,FALSE,"Year One Pro Forma";#N/A,#N/A,FALSE,"Operating Stmts";#N/A,#N/A,FALSE,"Cash Flow Projections";#N/A,#N/A,FALSE,"Rent Roll Summary";#N/A,#N/A,FALSE,"Market Rent Detail";#N/A,#N/A,FALSE,"Effective Rental Income Detail"}</definedName>
    <definedName name="wrn.BOV." hidden="1">{#N/A,#N/A,FALSE,"Pricing Matrix";#N/A,#N/A,FALSE,"Assumptions";#N/A,#N/A,FALSE,"Year One Pro Forma";#N/A,#N/A,FALSE,"Operating Stmts";#N/A,#N/A,FALSE,"Cash Flow Projections";#N/A,#N/A,FALSE,"Rent Roll Summary";#N/A,#N/A,FALSE,"Market Rent Detail";#N/A,#N/A,FALSE,"Effective Rental Income Detail"}</definedName>
    <definedName name="wrn.CAPREIT." localSheetId="0" hidden="1">{#N/A,#N/A,FALSE,"CAPREIT"}</definedName>
    <definedName name="wrn.CAPREIT." hidden="1">{#N/A,#N/A,FALSE,"CAPREIT"}</definedName>
    <definedName name="wrn.CAPREIT2" localSheetId="0" hidden="1">{#N/A,#N/A,FALSE,"CAPREIT"}</definedName>
    <definedName name="wrn.CAPREIT2" hidden="1">{#N/A,#N/A,FALSE,"CAPREIT"}</definedName>
    <definedName name="wrn.Cash._.Flow._.Analysis." localSheetId="0" hidden="1">{"CF",#N/A,FALSE,"Cash Flow";"RET",#N/A,FALSE,"Returns";"NPV",#N/A,FALSE,"Values";"ASMPT",#N/A,FALSE,"Assumptions"}</definedName>
    <definedName name="wrn.Cash._.Flow._.Analysis." hidden="1">{"CF",#N/A,FALSE,"Cash Flow";"RET",#N/A,FALSE,"Returns";"NPV",#N/A,FALSE,"Values";"ASMPT",#N/A,FALSE,"Assumptions"}</definedName>
    <definedName name="wrn.COM." localSheetId="0" hidden="1">{"COM",#N/A,FALSE,"800 10th"}</definedName>
    <definedName name="wrn.COM." hidden="1">{"COM",#N/A,FALSE,"800 10th"}</definedName>
    <definedName name="wrn.COMLAWTC." localSheetId="0" hidden="1">{"Commish",#N/A,FALSE,"LAWTC"}</definedName>
    <definedName name="wrn.COMLAWTC." hidden="1">{"Commish",#N/A,FALSE,"LAWTC"}</definedName>
    <definedName name="wrn.Competitive._.Set._.Information." localSheetId="0" hidden="1">{"Competitive Set Info",#N/A,FALSE,"Competitive Set";"YTD Information",#N/A,FALSE,"Competitive Set YTD"}</definedName>
    <definedName name="wrn.Competitive._.Set._.Information." hidden="1">{"Competitive Set Info",#N/A,FALSE,"Competitive Set";"YTD Information",#N/A,FALSE,"Competitive Set YTD"}</definedName>
    <definedName name="wrn.Complete._.Package." localSheetId="0" hidden="1">{"Summary Including DHC",#N/A,TRUE,"SUMMARY";"Financial Assumptions",#N/A,TRUE,"Financial Assumptions";"Sources &amp; Uses",#N/A,TRUE,"Financial Assumptions";"History &amp; Projection",#N/A,TRUE,"History - Proforma"}</definedName>
    <definedName name="wrn.Complete._.Package." hidden="1">{"Summary Including DHC",#N/A,TRUE,"SUMMARY";"Financial Assumptions",#N/A,TRUE,"Financial Assumptions";"Sources &amp; Uses",#N/A,TRUE,"Financial Assumptions";"History &amp; Projection",#N/A,TRUE,"History - Proforma"}</definedName>
    <definedName name="wrn.Core." localSheetId="0" hidden="1">{#N/A,#N/A,FALSE,"Summary (Oblg)";#N/A,#N/A,FALSE,"41 Mad (41)";#N/A,#N/A,FALSE,"41 Mad (27&amp;28)";#N/A,#N/A,FALSE,"41 Mad (29-1)";#N/A,#N/A,FALSE,"41 Mad (29-2A)";#N/A,#N/A,FALSE,"41 Mad (29-2B)";#N/A,#N/A,FALSE,"41 Mad (30)";#N/A,#N/A,FALSE,"41 Mad (42)";#N/A,#N/A,FALSE,"Blend"}</definedName>
    <definedName name="wrn.Core." hidden="1">{#N/A,#N/A,FALSE,"Summary (Oblg)";#N/A,#N/A,FALSE,"41 Mad (41)";#N/A,#N/A,FALSE,"41 Mad (27&amp;28)";#N/A,#N/A,FALSE,"41 Mad (29-1)";#N/A,#N/A,FALSE,"41 Mad (29-2A)";#N/A,#N/A,FALSE,"41 Mad (29-2B)";#N/A,#N/A,FALSE,"41 Mad (30)";#N/A,#N/A,FALSE,"41 Mad (42)";#N/A,#N/A,FALSE,"Blend"}</definedName>
    <definedName name="wrn.data." localSheetId="0" hidden="1">{"data",#N/A,FALSE,"INPUT"}</definedName>
    <definedName name="wrn.data." hidden="1">{"data",#N/A,FALSE,"INPUT"}</definedName>
    <definedName name="wrn.DCR._.Output." localSheetId="0" hidden="1">{"DCR Output",#N/A,FALSE,"Output"}</definedName>
    <definedName name="wrn.DCR._.Output." hidden="1">{"DCR Output",#N/A,FALSE,"Output"}</definedName>
    <definedName name="wrn.Debt._.Maturity." localSheetId="0" hidden="1">{#N/A,#N/A,FALSE,"ZLDebtMaturity";#N/A,#N/A,FALSE,"FCDebtMaturity";#N/A,#N/A,FALSE,"ZM3DebtMaturity";#N/A,#N/A,FALSE,"ZM2DebtMaturity";#N/A,#N/A,FALSE,"zm1DebtMaturity";#N/A,#N/A,FALSE,"ConsZM123DebtMaturity"}</definedName>
    <definedName name="wrn.Debt._.Maturity." hidden="1">{#N/A,#N/A,FALSE,"ZLDebtMaturity";#N/A,#N/A,FALSE,"FCDebtMaturity";#N/A,#N/A,FALSE,"ZM3DebtMaturity";#N/A,#N/A,FALSE,"ZM2DebtMaturity";#N/A,#N/A,FALSE,"zm1DebtMaturity";#N/A,#N/A,FALSE,"ConsZM123DebtMaturity"}</definedName>
    <definedName name="wrn.Detailed._.Partnership._.Returns._.Leveraged." localSheetId="0" hidden="1">{"Return Analysis - Leveraged",#N/A,FALSE,"Return Analysis - Leveraged"}</definedName>
    <definedName name="wrn.Detailed._.Partnership._.Returns._.Leveraged." hidden="1">{"Return Analysis - Leveraged",#N/A,FALSE,"Return Analysis - Leveraged"}</definedName>
    <definedName name="wrn.DIP._.Analysis." localSheetId="0" hidden="1">{#N/A,#N/A,FALSE,"Assumptions";#N/A,#N/A,FALSE,"Qtrprofma ";#N/A,#N/A,FALSE,"Consolidated";#N/A,#N/A,FALSE,"Qtrly Revenues";#N/A,#N/A,FALSE,"Rent Roll";#N/A,#N/A,FALSE,"8yr Expense Budget"}</definedName>
    <definedName name="wrn.DIP._.Analysis." hidden="1">{#N/A,#N/A,FALSE,"Assumptions";#N/A,#N/A,FALSE,"Qtrprofma ";#N/A,#N/A,FALSE,"Consolidated";#N/A,#N/A,FALSE,"Qtrly Revenues";#N/A,#N/A,FALSE,"Rent Roll";#N/A,#N/A,FALSE,"8yr Expense Budget"}</definedName>
    <definedName name="wrn.Drivers." localSheetId="0" hidden="1">{#N/A,#N/A,TRUE,"Asset Assump";#N/A,#N/A,TRUE,"Prop Fees";#N/A,#N/A,TRUE,"Leasing fees";#N/A,#N/A,TRUE,"Assumptions"}</definedName>
    <definedName name="wrn.Drivers." hidden="1">{#N/A,#N/A,TRUE,"Asset Assump";#N/A,#N/A,TRUE,"Prop Fees";#N/A,#N/A,TRUE,"Leasing fees";#N/A,#N/A,TRUE,"Assumptions"}</definedName>
    <definedName name="wrn.Entry._.Grids." localSheetId="0" hidden="1">{#N/A,#N/A,FALSE,"Services JE Grid";#N/A,#N/A,FALSE,"Emmes JE Grid";#N/A,#N/A,FALSE,"Capital JE Grid "}</definedName>
    <definedName name="wrn.Entry._.Grids." hidden="1">{#N/A,#N/A,FALSE,"Services JE Grid";#N/A,#N/A,FALSE,"Emmes JE Grid";#N/A,#N/A,FALSE,"Capital JE Grid "}</definedName>
    <definedName name="wrn.ExitAndSalesAssumptions." localSheetId="0" hidden="1">{#N/A,#N/A,FALSE,"ExitStratigy"}</definedName>
    <definedName name="wrn.ExitAndSalesAssumptions." hidden="1">{#N/A,#N/A,FALSE,"ExitStratigy"}</definedName>
    <definedName name="wrn.Financial._.Statements." localSheetId="0" hidden="1">{"balance sheet",#N/A,FALSE,"balance sheet";#N/A,#N/A,FALSE,"income stmt (YTD)";"income stmt",#N/A,FALSE,"income stmt ";"cash flow YTD",#N/A,FALSE,"cash flow (YTD)";"cash flow",#N/A,FALSE,"cash flow "}</definedName>
    <definedName name="wrn.Financial._.Statements." hidden="1">{"balance sheet",#N/A,FALSE,"balance sheet";#N/A,#N/A,FALSE,"income stmt (YTD)";"income stmt",#N/A,FALSE,"income stmt ";"cash flow YTD",#N/A,FALSE,"cash flow (YTD)";"cash flow",#N/A,FALSE,"cash flow "}</definedName>
    <definedName name="wrn.Full." localSheetId="0" hidden="1">{#N/A,#N/A,FALSE,"Summary";#N/A,#N/A,FALSE,"Entire 27th";#N/A,#N/A,FALSE,"Entire 31st Floor";#N/A,#N/A,FALSE,"Entire 44th Floor";#N/A,#N/A,FALSE,"48th Floor";#N/A,#N/A,FALSE,"Part 45 &amp; 46th Floor"}</definedName>
    <definedName name="wrn.Full." hidden="1">{#N/A,#N/A,FALSE,"Summary";#N/A,#N/A,FALSE,"Entire 27th";#N/A,#N/A,FALSE,"Entire 31st Floor";#N/A,#N/A,FALSE,"Entire 44th Floor";#N/A,#N/A,FALSE,"48th Floor";#N/A,#N/A,FALSE,"Part 45 &amp; 46th Floor"}</definedName>
    <definedName name="wrn.Full._.package." localSheetId="0" hidden="1">{#N/A,#N/A,FALSE,"Emmes Summary";#N/A,#N/A,FALSE,"Services Summary";#N/A,#N/A,FALSE,"Emmes All";#N/A,#N/A,FALSE,"Master Services";#N/A,#N/A,FALSE,"Emmes &amp; Co";#N/A,#N/A,FALSE,"Emmes JE Grid";#N/A,#N/A,FALSE,"Emmes  Entries";#N/A,#N/A,FALSE,"Emmes Services";#N/A,#N/A,FALSE,"Services JE Grid";#N/A,#N/A,FALSE,"Services Entries";#N/A,#N/A,FALSE,"Emmes Capital";#N/A,#N/A,FALSE,"Capital JE Grid ";#N/A,#N/A,FALSE,"Capital  Entries";#N/A,#N/A,FALSE,"Emmes Invest in LLC"}</definedName>
    <definedName name="wrn.Full._.package." hidden="1">{#N/A,#N/A,FALSE,"Emmes Summary";#N/A,#N/A,FALSE,"Services Summary";#N/A,#N/A,FALSE,"Emmes All";#N/A,#N/A,FALSE,"Master Services";#N/A,#N/A,FALSE,"Emmes &amp; Co";#N/A,#N/A,FALSE,"Emmes JE Grid";#N/A,#N/A,FALSE,"Emmes  Entries";#N/A,#N/A,FALSE,"Emmes Services";#N/A,#N/A,FALSE,"Services JE Grid";#N/A,#N/A,FALSE,"Services Entries";#N/A,#N/A,FALSE,"Emmes Capital";#N/A,#N/A,FALSE,"Capital JE Grid ";#N/A,#N/A,FALSE,"Capital  Entries";#N/A,#N/A,FALSE,"Emmes Invest in LLC"}</definedName>
    <definedName name="wrn.Full._.Report." localSheetId="0" hidden="1">{"Consolidated",#N/A,FALSE,"Consolidated";"Revenues",#N/A,FALSE,"Revenues";"Capital Items",#N/A,FALSE,"Capital Items";"Year 1",#N/A,FALSE,"Year 1 Proforma";#N/A,#N/A,FALSE,"8 Year ProFma";"Expenses",#N/A,FALSE,"Standard Expense"}</definedName>
    <definedName name="wrn.Full._.Report." hidden="1">{"Consolidated",#N/A,FALSE,"Consolidated";"Revenues",#N/A,FALSE,"Revenues";"Capital Items",#N/A,FALSE,"Capital Items";"Year 1",#N/A,FALSE,"Year 1 Proforma";#N/A,#N/A,FALSE,"8 Year ProFma";"Expenses",#N/A,FALSE,"Standard Expense"}</definedName>
    <definedName name="wrn.Full._.Run." localSheetId="0" hidden="1">{#N/A,#N/A,FALSE,"Master Summary";#N/A,#N/A,FALSE,"Summary";#N/A,#N/A,FALSE,"245 Park Ave - Remaing Obl.";#N/A,#N/A,FALSE,"245 Park Ave - Sublease";#N/A,#N/A,FALSE,"Sublease Commission";#N/A,#N/A,FALSE,"245 Park Avenue-New Lease";#N/A,#N/A,FALSE,"Blend";#N/A,#N/A,FALSE,"30 Rock.";#N/A,#N/A,FALSE,"320 Park";#N/A,#N/A,FALSE,"250 Park-Existing Law Firm"}</definedName>
    <definedName name="wrn.Full._.Run." hidden="1">{#N/A,#N/A,FALSE,"Master Summary";#N/A,#N/A,FALSE,"Summary";#N/A,#N/A,FALSE,"245 Park Ave - Remaing Obl.";#N/A,#N/A,FALSE,"245 Park Ave - Sublease";#N/A,#N/A,FALSE,"Sublease Commission";#N/A,#N/A,FALSE,"245 Park Avenue-New Lease";#N/A,#N/A,FALSE,"Blend";#N/A,#N/A,FALSE,"30 Rock.";#N/A,#N/A,FALSE,"320 Park";#N/A,#N/A,FALSE,"250 Park-Existing Law Firm"}</definedName>
    <definedName name="wrn.Funding." localSheetId="0" hidden="1">{#N/A,#N/A,FALSE,"ERS wire";#N/A,#N/A,FALSE,"EPS wire";#N/A,#N/A,FALSE,"EAMC wire";#N/A,#N/A,FALSE,"JE"}</definedName>
    <definedName name="wrn.Funding." hidden="1">{#N/A,#N/A,FALSE,"ERS wire";#N/A,#N/A,FALSE,"EPS wire";#N/A,#N/A,FALSE,"EAMC wire";#N/A,#N/A,FALSE,"JE"}</definedName>
    <definedName name="wrn.General._.Admin." localSheetId="0" hidden="1">{#N/A,#N/A,FALSE,"GandA Annual";#N/A,#N/A,FALSE,"GandA Monthly";#N/A,#N/A,FALSE,"Admin";#N/A,#N/A,FALSE,"Accounting";#N/A,#N/A,FALSE,"Legal";#N/A,#N/A,FALSE,"MIS";#N/A,#N/A,FALSE,"Mktng";#N/A,#N/A,FALSE,"Exec"}</definedName>
    <definedName name="wrn.General._.Admin." hidden="1">{#N/A,#N/A,FALSE,"GandA Annual";#N/A,#N/A,FALSE,"GandA Monthly";#N/A,#N/A,FALSE,"Admin";#N/A,#N/A,FALSE,"Accounting";#N/A,#N/A,FALSE,"Legal";#N/A,#N/A,FALSE,"MIS";#N/A,#N/A,FALSE,"Mktng";#N/A,#N/A,FALSE,"Exec"}</definedName>
    <definedName name="wrn.GSA._.PRINT." localSheetId="0" hidden="1">{#N/A,#N/A,FALSE,"DEV COSTS";#N/A,#N/A,FALSE,"10-YR C. F."}</definedName>
    <definedName name="wrn.GSA._.PRINT." hidden="1">{#N/A,#N/A,FALSE,"DEV COSTS";#N/A,#N/A,FALSE,"10-YR C. F."}</definedName>
    <definedName name="wrn.History._.Proforma." localSheetId="0" hidden="1">{"History &amp; Projection",#N/A,FALSE,"History - Proforma"}</definedName>
    <definedName name="wrn.History._.Proforma." hidden="1">{"History &amp; Projection",#N/A,FALSE,"History - Proforma"}</definedName>
    <definedName name="wrn.Inputs." localSheetId="0" hidden="1">{#N/A,#N/A,FALSE,"Input"}</definedName>
    <definedName name="wrn.Inputs." hidden="1">{#N/A,#N/A,FALSE,"Input"}</definedName>
    <definedName name="wrn.Journal._.Enteries." localSheetId="0" hidden="1">{#N/A,#N/A,FALSE,"Journal worksheet EAMC";#N/A,#N/A,FALSE,"AMGT";#N/A,#N/A,FALSE,"CAPE";#N/A,#N/A,FALSE,"EXEC";#N/A,#N/A,FALSE,"MKTG";#N/A,#N/A,FALSE,"FINA";#N/A,#N/A,FALSE,"LEGAL";#N/A,#N/A,FALSE,"MKTG";#N/A,#N/A,FALSE,"GEN";#N/A,#N/A,FALSE,"EIMC";#N/A,#N/A,FALSE,"EMMES JAPAN";#N/A,#N/A,FALSE,"ERS";#N/A,#N/A,FALSE,"ADMI"}</definedName>
    <definedName name="wrn.Journal._.Enteries." hidden="1">{#N/A,#N/A,FALSE,"Journal worksheet EAMC";#N/A,#N/A,FALSE,"AMGT";#N/A,#N/A,FALSE,"CAPE";#N/A,#N/A,FALSE,"EXEC";#N/A,#N/A,FALSE,"MKTG";#N/A,#N/A,FALSE,"FINA";#N/A,#N/A,FALSE,"LEGAL";#N/A,#N/A,FALSE,"MKTG";#N/A,#N/A,FALSE,"GEN";#N/A,#N/A,FALSE,"EIMC";#N/A,#N/A,FALSE,"EMMES JAPAN";#N/A,#N/A,FALSE,"ERS";#N/A,#N/A,FALSE,"ADMI"}</definedName>
    <definedName name="wrn.LeasingResults." localSheetId="0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asingResults.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oanInformation." localSheetId="0" hidden="1">{#N/A,#N/A,FALSE,"LoanAssumptions"}</definedName>
    <definedName name="wrn.LoanInformation." hidden="1">{#N/A,#N/A,FALSE,"LoanAssumptions"}</definedName>
    <definedName name="wrn.LTV._.Output." localSheetId="0" hidden="1">{"LTV Output",#N/A,FALSE,"Output"}</definedName>
    <definedName name="wrn.LTV._.Output." hidden="1">{"LTV Output",#N/A,FALSE,"Output"}</definedName>
    <definedName name="wrn.Master." localSheetId="0" hidden="1">{#N/A,#N/A,FALSE,"Master Summary 1";#N/A,#N/A,FALSE,"245 Park-Rem. Obl.";#N/A,#N/A,FALSE,"245 Park-N, Lse";#N/A,#N/A,FALSE,"245 Park-N, Lse (2)";#N/A,#N/A,FALSE,"245 Park- SL";#N/A,#N/A,FALSE,"250 Park";#N/A,#N/A,FALSE,"1285 6th";#N/A,#N/A,FALSE,"101 Park";#N/A,#N/A,FALSE,"Sublease Commission"}</definedName>
    <definedName name="wrn.Master." hidden="1">{#N/A,#N/A,FALSE,"Master Summary 1";#N/A,#N/A,FALSE,"245 Park-Rem. Obl.";#N/A,#N/A,FALSE,"245 Park-N, Lse";#N/A,#N/A,FALSE,"245 Park-N, Lse (2)";#N/A,#N/A,FALSE,"245 Park- SL";#N/A,#N/A,FALSE,"250 Park";#N/A,#N/A,FALSE,"1285 6th";#N/A,#N/A,FALSE,"101 Park";#N/A,#N/A,FALSE,"Sublease Commission"}</definedName>
    <definedName name="wrn.MODEL." localSheetId="0" hidden="1">{"IS",#N/A,FALSE,"Income Statement";"ISR",#N/A,FALSE,"Income Statement Ratios";"BS",#N/A,FALSE,"Balance Sheet";"BSR",#N/A,FALSE,"Balance Sheet Ratios";"CF",#N/A,FALSE,"Cash Flow";"SALES",#N/A,FALSE,"Sales Analysis";"RR",#N/A,FALSE,"Recent Results"}</definedName>
    <definedName name="wrn.MODEL." hidden="1">{"IS",#N/A,FALSE,"Income Statement";"ISR",#N/A,FALSE,"Income Statement Ratios";"BS",#N/A,FALSE,"Balance Sheet";"BSR",#N/A,FALSE,"Balance Sheet Ratios";"CF",#N/A,FALSE,"Cash Flow";"SALES",#N/A,FALSE,"Sales Analysis";"RR",#N/A,FALSE,"Recent Results"}</definedName>
    <definedName name="wrn.Monthly._.summaries." localSheetId="0" hidden="1">{#N/A,#N/A,TRUE,"Emmes Monthly";#N/A,#N/A,TRUE,"Cash Flow";#N/A,#N/A,TRUE,"Cash Flow WS";#N/A,#N/A,TRUE,"Emmes Capital";#N/A,#N/A,TRUE,"Asset monthly";#N/A,#N/A,TRUE,"Property Monthly";#N/A,#N/A,TRUE,"GandA Monthly"}</definedName>
    <definedName name="wrn.Monthly._.summaries." hidden="1">{#N/A,#N/A,TRUE,"Emmes Monthly";#N/A,#N/A,TRUE,"Cash Flow";#N/A,#N/A,TRUE,"Cash Flow WS";#N/A,#N/A,TRUE,"Emmes Capital";#N/A,#N/A,TRUE,"Asset monthly";#N/A,#N/A,TRUE,"Property Monthly";#N/A,#N/A,TRUE,"GandA Monthly"}</definedName>
    <definedName name="wrn.MonthlyRentRoll." localSheetId="0" hidden="1">{"MonthlyRentRoll",#N/A,FALSE,"RentRoll"}</definedName>
    <definedName name="wrn.MonthlyRentRoll." hidden="1">{"MonthlyRentRoll",#N/A,FALSE,"RentRoll"}</definedName>
    <definedName name="wrn.Northstar." localSheetId="0" hidden="1">{#N/A,#N/A,FALSE,"Services Summary";#N/A,#N/A,FALSE,"Emmes Summary";#N/A,#N/A,FALSE,"Northstar"}</definedName>
    <definedName name="wrn.Northstar." hidden="1">{#N/A,#N/A,FALSE,"Services Summary";#N/A,#N/A,FALSE,"Emmes Summary";#N/A,#N/A,FALSE,"Northstar"}</definedName>
    <definedName name="wrn.OperatingAssumtions." localSheetId="0" hidden="1">{#N/A,#N/A,FALSE,"OperatingAssumptions"}</definedName>
    <definedName name="wrn.OperatingAssumtions." hidden="1">{#N/A,#N/A,FALSE,"OperatingAssumptions"}</definedName>
    <definedName name="wrn.Output." localSheetId="0" hidden="1">{#N/A,#N/A,FALSE,"Proof";#N/A,#N/A,FALSE,"EAMC Wire Req";#N/A,#N/A,FALSE,"CK REQ Davidoff";#N/A,#N/A,FALSE,"CK REQ Tischler";#N/A,#N/A,FALSE,"CK REQ Davis";#N/A,#N/A,FALSE,"CK REQ Lipman"}</definedName>
    <definedName name="wrn.Output." hidden="1">{#N/A,#N/A,FALSE,"Proof";#N/A,#N/A,FALSE,"EAMC Wire Req";#N/A,#N/A,FALSE,"CK REQ Davidoff";#N/A,#N/A,FALSE,"CK REQ Tischler";#N/A,#N/A,FALSE,"CK REQ Davis";#N/A,#N/A,FALSE,"CK REQ Lipman"}</definedName>
    <definedName name="wrn.Output3Column." localSheetId="0" hidden="1">{"Output-3Column",#N/A,FALSE,"Output"}</definedName>
    <definedName name="wrn.Output3Column." hidden="1">{"Output-3Column",#N/A,FALSE,"Output"}</definedName>
    <definedName name="wrn.OutputAll." localSheetId="0" hidden="1">{"Output-All",#N/A,FALSE,"Output"}</definedName>
    <definedName name="wrn.OutputAll." hidden="1">{"Output-All",#N/A,FALSE,"Output"}</definedName>
    <definedName name="wrn.OutputBaseYear." localSheetId="0" hidden="1">{"Output-BaseYear",#N/A,FALSE,"Output"}</definedName>
    <definedName name="wrn.OutputBaseYear." hidden="1">{"Output-BaseYear",#N/A,FALSE,"Output"}</definedName>
    <definedName name="wrn.OutputMin." localSheetId="0" hidden="1">{"Output-Min",#N/A,FALSE,"Output"}</definedName>
    <definedName name="wrn.OutputMin." hidden="1">{"Output-Min",#N/A,FALSE,"Output"}</definedName>
    <definedName name="wrn.OutputPercent." localSheetId="0" hidden="1">{"Output%",#N/A,FALSE,"Output"}</definedName>
    <definedName name="wrn.OutputPercent." hidden="1">{"Output%",#N/A,FALSE,"Output"}</definedName>
    <definedName name="wrn.Package." localSheetId="0" hidden="1">{#N/A,#N/A,FALSE,"cover";#N/A,#N/A,FALSE,"SUMMARY";#N/A,#N/A,FALSE,"DEBT SUMMARY"}</definedName>
    <definedName name="wrn.Package." hidden="1">{#N/A,#N/A,FALSE,"cover";#N/A,#N/A,FALSE,"SUMMARY";#N/A,#N/A,FALSE,"DEBT SUMMARY"}</definedName>
    <definedName name="wrn.Partial." localSheetId="0" hidden="1">{#N/A,#N/A,FALSE,"Assumptions";#N/A,#N/A,FALSE,"Year One Pro Forma";#N/A,#N/A,FALSE,"Rent Roll Summary";#N/A,#N/A,FALSE,"Market Rent Detail";#N/A,#N/A,FALSE,"Rent Roll Summary";#N/A,#N/A,FALSE,"Market Rent Increases";#N/A,#N/A,FALSE,"Exec Sum 10Yr";#N/A,#N/A,FALSE,"Cash Flow Projections";#N/A,#N/A,FALSE,"Net Residual Value";#N/A,#N/A,FALSE,"Effective Rental Income Detail";#N/A,#N/A,FALSE,"Turnovers";#N/A,#N/A,FALSE,"Matrices"}</definedName>
    <definedName name="wrn.Partial." hidden="1">{#N/A,#N/A,FALSE,"Assumptions";#N/A,#N/A,FALSE,"Year One Pro Forma";#N/A,#N/A,FALSE,"Rent Roll Summary";#N/A,#N/A,FALSE,"Market Rent Detail";#N/A,#N/A,FALSE,"Rent Roll Summary";#N/A,#N/A,FALSE,"Market Rent Increases";#N/A,#N/A,FALSE,"Exec Sum 10Yr";#N/A,#N/A,FALSE,"Cash Flow Projections";#N/A,#N/A,FALSE,"Net Residual Value";#N/A,#N/A,FALSE,"Effective Rental Income Detail";#N/A,#N/A,FALSE,"Turnovers";#N/A,#N/A,FALSE,"Matrices"}</definedName>
    <definedName name="wrn.PDF._.Version." localSheetId="0" hidden="1">{#N/A,#N/A,FALSE,"cover";#N/A,#N/A,FALSE,"2000 Contents (PDF)";#N/A,#N/A,FALSE,"Asset Assump";#N/A,#N/A,FALSE,"Prop Fees";#N/A,#N/A,FALSE,"Leasing fees";#N/A,#N/A,FALSE,"Capital Assumptions";#N/A,#N/A,FALSE,"Assumptions";#N/A,#N/A,FALSE,"Emmes Annual";#N/A,#N/A,FALSE,"Cash Flow";#N/A,#N/A,FALSE,"Emmes Monthly";#N/A,#N/A,FALSE,"Cash Flow"}</definedName>
    <definedName name="wrn.PDF._.Version." hidden="1">{#N/A,#N/A,FALSE,"cover";#N/A,#N/A,FALSE,"2000 Contents (PDF)";#N/A,#N/A,FALSE,"Asset Assump";#N/A,#N/A,FALSE,"Prop Fees";#N/A,#N/A,FALSE,"Leasing fees";#N/A,#N/A,FALSE,"Capital Assumptions";#N/A,#N/A,FALSE,"Assumptions";#N/A,#N/A,FALSE,"Emmes Annual";#N/A,#N/A,FALSE,"Cash Flow";#N/A,#N/A,FALSE,"Emmes Monthly";#N/A,#N/A,FALSE,"Cash Flow"}</definedName>
    <definedName name="wrn.Phil." localSheetId="0" hidden="1">{#N/A,#N/A,FALSE,"Summary";#N/A,#N/A,FALSE,"41 Mad (Our)";#N/A,#N/A,FALSE,"41 Mad (Comp)";#N/A,#N/A,FALSE,"41 Mad (Rudin's)";#N/A,#N/A,FALSE,"41 Mad (7,354)"}</definedName>
    <definedName name="wrn.Phil." hidden="1">{#N/A,#N/A,FALSE,"Summary";#N/A,#N/A,FALSE,"41 Mad (Our)";#N/A,#N/A,FALSE,"41 Mad (Comp)";#N/A,#N/A,FALSE,"41 Mad (Rudin's)";#N/A,#N/A,FALSE,"41 Mad (7,354)"}</definedName>
    <definedName name="wrn.PorfolioFinancialSummary." localSheetId="0" hidden="1">{#N/A,#N/A,FALSE,"ZellLurieFinSummary";#N/A,#N/A,FALSE,"FirstCapFinSummary";#N/A,#N/A,FALSE,"ZM I-III Consol FinSummary"}</definedName>
    <definedName name="wrn.PorfolioFinancialSummary." hidden="1">{#N/A,#N/A,FALSE,"ZellLurieFinSummary";#N/A,#N/A,FALSE,"FirstCapFinSummary";#N/A,#N/A,FALSE,"ZM I-III Consol FinSummary"}</definedName>
    <definedName name="wrn.Presentation." localSheetId="0" hidden="1">{#N/A,#N/A,TRUE,"Summary";"AnnualRentRoll",#N/A,TRUE,"RentRoll";#N/A,#N/A,TRUE,"ExitStratigy";#N/A,#N/A,TRUE,"OperatingAssumptions"}</definedName>
    <definedName name="wrn.Presentation." hidden="1">{#N/A,#N/A,TRUE,"Summary";"AnnualRentRoll",#N/A,TRUE,"RentRoll";#N/A,#N/A,TRUE,"ExitStratigy";#N/A,#N/A,TRUE,"OperatingAssumptions"}</definedName>
    <definedName name="wrn.Primary._.Competition." localSheetId="0" hidden="1">{"Primarily Competition",#N/A,FALSE,"Comp.&amp; Market Penet."}</definedName>
    <definedName name="wrn.Primary._.Competition." hidden="1">{"Primarily Competition",#N/A,FALSE,"Comp.&amp; Market Penet."}</definedName>
    <definedName name="wrn.print." localSheetId="0" hidden="1">{"Assump",#N/A,TRUE,"Proforma";"first",#N/A,TRUE,"Proforma";"second",#N/A,TRUE,"Proforma";"lease1",#N/A,TRUE,"Proforma";"lease2",#N/A,TRUE,"Proforma"}</definedName>
    <definedName name="wrn.print." hidden="1">{"Assump",#N/A,TRUE,"Proforma";"first",#N/A,TRUE,"Proforma";"second",#N/A,TRUE,"Proforma";"lease1",#N/A,TRUE,"Proforma";"lease2",#N/A,TRUE,"Proforma"}</definedName>
    <definedName name="wrn.Print._.4." localSheetId="0" hidden="1">{"Outflow 1",#N/A,FALSE,"Outflows-Inflows";"Outflow 2",#N/A,FALSE,"Outflows-Inflows";"Inflow 1",#N/A,FALSE,"Outflows-Inflows";"Inflow 2",#N/A,FALSE,"Outflows-Inflows"}</definedName>
    <definedName name="wrn.Print._.4." hidden="1">{"Outflow 1",#N/A,FALSE,"Outflows-Inflows";"Outflow 2",#N/A,FALSE,"Outflows-Inflows";"Inflow 1",#N/A,FALSE,"Outflows-Inflows";"Inflow 2",#N/A,FALSE,"Outflows-Inflows"}</definedName>
    <definedName name="wrn.Print._.6." localSheetId="0" hidden="1">{"print 1.6",#N/A,FALSE,"Sheet1";"print 2.6",#N/A,FALSE,"Sheet1";"print 3.6",#N/A,FALSE,"Sheet1";"print 4.6",#N/A,FALSE,"Sheet1";"print 5.6",#N/A,FALSE,"Sheet1";"print 6.6",#N/A,FALSE,"Sheet1"}</definedName>
    <definedName name="wrn.Print._.6." hidden="1">{"print 1.6",#N/A,FALSE,"Sheet1";"print 2.6",#N/A,FALSE,"Sheet1";"print 3.6",#N/A,FALSE,"Sheet1";"print 4.6",#N/A,FALSE,"Sheet1";"print 5.6",#N/A,FALSE,"Sheet1";"print 6.6",#N/A,FALSE,"Sheet1"}</definedName>
    <definedName name="wrn.Proforma." localSheetId="0" hidden="1">{"Proforma - Dollars",#N/A,FALSE,"Proforma"}</definedName>
    <definedName name="wrn.Proforma." hidden="1">{"Proforma - Dollars",#N/A,FALSE,"Proforma"}</definedName>
    <definedName name="wrn.Property." localSheetId="0" hidden="1">{#N/A,#N/A,TRUE,"Property Annual";#N/A,#N/A,TRUE,"Property Monthly";#N/A,#N/A,TRUE,"NRRM Annual";#N/A,#N/A,TRUE,"NRRM Monthly";#N/A,#N/A,TRUE,"NRRM Revenues";#N/A,#N/A,TRUE,"NRRM  OH Costs";#N/A,#N/A,TRUE,"NRRM Direct Costs";#N/A,#N/A,TRUE,"Property Balt";#N/A,#N/A,TRUE,"Prop EDB GrCru"}</definedName>
    <definedName name="wrn.Property." hidden="1">{#N/A,#N/A,TRUE,"Property Annual";#N/A,#N/A,TRUE,"Property Monthly";#N/A,#N/A,TRUE,"NRRM Annual";#N/A,#N/A,TRUE,"NRRM Monthly";#N/A,#N/A,TRUE,"NRRM Revenues";#N/A,#N/A,TRUE,"NRRM  OH Costs";#N/A,#N/A,TRUE,"NRRM Direct Costs";#N/A,#N/A,TRUE,"Property Balt";#N/A,#N/A,TRUE,"Prop EDB GrCru"}</definedName>
    <definedName name="wrn.PropertyInformation." localSheetId="0" hidden="1">{#N/A,#N/A,FALSE,"PropertyInfo"}</definedName>
    <definedName name="wrn.PropertyInformation." hidden="1">{#N/A,#N/A,FALSE,"PropertyInfo"}</definedName>
    <definedName name="wrn.Remaining._.Obligation." localSheetId="0" hidden="1">{#N/A,#N/A,FALSE,"Summary (Oblg)";#N/A,#N/A,FALSE,"41 Mad (27&amp;28)";#N/A,#N/A,FALSE,"41 Mad (29-1)";#N/A,#N/A,FALSE,"41 Mad (29-2A)";#N/A,#N/A,FALSE,"41 Mad (29-2B)";#N/A,#N/A,FALSE,"41 Mad (30)";#N/A,#N/A,FALSE,"41 Mad (42)"}</definedName>
    <definedName name="wrn.Remaining._.Obligation." hidden="1">{#N/A,#N/A,FALSE,"Summary (Oblg)";#N/A,#N/A,FALSE,"41 Mad (27&amp;28)";#N/A,#N/A,FALSE,"41 Mad (29-1)";#N/A,#N/A,FALSE,"41 Mad (29-2A)";#N/A,#N/A,FALSE,"41 Mad (29-2B)";#N/A,#N/A,FALSE,"41 Mad (30)";#N/A,#N/A,FALSE,"41 Mad (42)"}</definedName>
    <definedName name="wrn.Rental._.Scenario." localSheetId="0" hidden="1">{#N/A,#N/A,TRUE,"Summary";#N/A,#N/A,TRUE,"Rental Summary";#N/A,#N/A,TRUE,"Budget";#N/A,#N/A,TRUE,"Assumptions";#N/A,#N/A,TRUE,"Financing"}</definedName>
    <definedName name="wrn.Rental._.Scenario." hidden="1">{#N/A,#N/A,TRUE,"Summary";#N/A,#N/A,TRUE,"Rental Summary";#N/A,#N/A,TRUE,"Budget";#N/A,#N/A,TRUE,"Assumptions";#N/A,#N/A,TRUE,"Financing"}</definedName>
    <definedName name="wrn.Report." localSheetId="0" hidden="1">{#N/A,#N/A,FALSE,"Loan Summary";#N/A,#N/A,FALSE,"NOI";"RR and Expir",#N/A,FALSE,"Rental";"Sales History",#N/A,FALSE,"Rental";#N/A,#N/A,FALSE,"Reserves"}</definedName>
    <definedName name="wrn.Report." hidden="1">{#N/A,#N/A,FALSE,"Loan Summary";#N/A,#N/A,FALSE,"NOI";"RR and Expir",#N/A,FALSE,"Rental";"Sales History",#N/A,FALSE,"Rental";#N/A,#N/A,FALSE,"Reserves"}</definedName>
    <definedName name="wrn.Report._.Tables." localSheetId="0" hidden="1">{"Penetration Analysis",#N/A,FALSE,"Comp.&amp; Market Penet.";"ADR Analysis",#N/A,FALSE,"Comp.&amp; Market Penet.";"New Supply",#N/A,FALSE,"Comp.&amp; Market Penet.";"MArket Occupancy",#N/A,FALSE,"Comp.&amp; Market Penet.";"Primarily Competition",#N/A,FALSE,"Comp.&amp; Market Penet."}</definedName>
    <definedName name="wrn.Report._.Tables." hidden="1">{"Penetration Analysis",#N/A,FALSE,"Comp.&amp; Market Penet.";"ADR Analysis",#N/A,FALSE,"Comp.&amp; Market Penet.";"New Supply",#N/A,FALSE,"Comp.&amp; Market Penet.";"MArket Occupancy",#N/A,FALSE,"Comp.&amp; Market Penet.";"Primarily Competition",#N/A,FALSE,"Comp.&amp; Market Penet."}</definedName>
    <definedName name="wrn.RRDOMINION._.TOWER." localSheetId="0" hidden="1">{#N/A,#N/A,FALSE,"Title Pg.- Summary of Rent Roll";#N/A,#N/A,FALSE,"SUMMARY OF RENT ROLL";#N/A,#N/A,FALSE,"SUMMARY OF FLOOR AREAS";#N/A,#N/A,FALSE,"Title Pg. - Rent Roll";#N/A,#N/A,FALSE,"RETAIL SECTION";#N/A,#N/A,FALSE,"OFFICES";#N/A,#N/A,FALSE,"STORAGE";#N/A,#N/A,FALSE,"MISCELLANEOUS";#N/A,#N/A,FALSE,"Title Pg.Rental Income Analysis";#N/A,#N/A,FALSE,"RENTAL INCOME ANALYSIS";#N/A,#N/A,FALSE,"Title Pg.-Lease Expirations";#N/A,#N/A,FALSE,"LEASE EXPIRATIONS"}</definedName>
    <definedName name="wrn.RRDOMINION._.TOWER." hidden="1">{#N/A,#N/A,FALSE,"Title Pg.- Summary of Rent Roll";#N/A,#N/A,FALSE,"SUMMARY OF RENT ROLL";#N/A,#N/A,FALSE,"SUMMARY OF FLOOR AREAS";#N/A,#N/A,FALSE,"Title Pg. - Rent Roll";#N/A,#N/A,FALSE,"RETAIL SECTION";#N/A,#N/A,FALSE,"OFFICES";#N/A,#N/A,FALSE,"STORAGE";#N/A,#N/A,FALSE,"MISCELLANEOUS";#N/A,#N/A,FALSE,"Title Pg.Rental Income Analysis";#N/A,#N/A,FALSE,"RENTAL INCOME ANALYSIS";#N/A,#N/A,FALSE,"Title Pg.-Lease Expirations";#N/A,#N/A,FALSE,"LEASE EXPIRATIONS"}</definedName>
    <definedName name="wrn.Short._.Print." localSheetId="0" hidden="1">{#N/A,#N/A,FALSE,"Cover";#N/A,#N/A,FALSE,"Stack";#N/A,#N/A,FALSE,"Cost S";#N/A,#N/A,FALSE," CF";#N/A,#N/A,FALSE,"Investor"}</definedName>
    <definedName name="wrn.Short._.Print." hidden="1">{#N/A,#N/A,FALSE,"Cover";#N/A,#N/A,FALSE,"Stack";#N/A,#N/A,FALSE,"Cost S";#N/A,#N/A,FALSE," CF";#N/A,#N/A,FALSE,"Investor"}</definedName>
    <definedName name="wrn.Summary." localSheetId="0" hidden="1">{"Office Properties",#N/A,FALSE,"Consolidation";"Residential Summary",#N/A,FALSE,"Consolidation";"Retail Properties",#N/A,FALSE,"Consolidation"}</definedName>
    <definedName name="wrn.Summary." hidden="1">{"Office Properties",#N/A,FALSE,"Consolidation";"Residential Summary",#N/A,FALSE,"Consolidation";"Retail Properties",#N/A,FALSE,"Consolidation"}</definedName>
    <definedName name="wrn.Summary._.and._.Budget." localSheetId="0" hidden="1">{#N/A,#N/A,TRUE,"Summary";#N/A,#N/A,TRUE,"Budget"}</definedName>
    <definedName name="wrn.Summary._.and._.Budget." hidden="1">{#N/A,#N/A,TRUE,"Summary";#N/A,#N/A,TRUE,"Budget"}</definedName>
    <definedName name="wrn.Summary._.Budget._.Assumptions." localSheetId="0" hidden="1">{#N/A,#N/A,TRUE,"Summary";#N/A,#N/A,TRUE,"Budget";#N/A,#N/A,TRUE,"Assumptions"}</definedName>
    <definedName name="wrn.Summary._.Budget._.Assumptions." hidden="1">{#N/A,#N/A,TRUE,"Summary";#N/A,#N/A,TRUE,"Budget";#N/A,#N/A,TRUE,"Assumptions"}</definedName>
    <definedName name="wrn.Summary._.Budget._.Stack._.Assumptions." localSheetId="0" hidden="1">{#N/A,#N/A,TRUE,"Summary";#N/A,#N/A,TRUE,"Budget";#N/A,#N/A,TRUE,"Stack";#N/A,#N/A,TRUE,"Assumptions"}</definedName>
    <definedName name="wrn.Summary._.Budget._.Stack._.Assumptions." hidden="1">{#N/A,#N/A,TRUE,"Summary";#N/A,#N/A,TRUE,"Budget";#N/A,#N/A,TRUE,"Stack";#N/A,#N/A,TRUE,"Assumptions"}</definedName>
    <definedName name="wrn.Summary._.Excluding._.DHC." localSheetId="0" hidden="1">{"Summary Excluding DHC",#N/A,FALSE,"SUMMARY"}</definedName>
    <definedName name="wrn.Summary._.Excluding._.DHC." hidden="1">{"Summary Excluding DHC",#N/A,FALSE,"SUMMARY"}</definedName>
    <definedName name="wrn.Summary._.Including._.DHC." localSheetId="0" hidden="1">{"Summary Including DHC",#N/A,FALSE,"SUMMARY"}</definedName>
    <definedName name="wrn.Summary._.Including._.DHC." hidden="1">{"Summary Including DHC",#N/A,FALSE,"SUMMARY"}</definedName>
    <definedName name="wrn.SUMMSPREAD." localSheetId="0" hidden="1">{#N/A,#N/A,FALSE,"Master Summary";#N/A,#N/A,FALSE,"30 Irving Pl - Rem Obl";#N/A,#N/A,FALSE,"30 Irving Pl - Sublease";#N/A,#N/A,FALSE,"597 Fifth"}</definedName>
    <definedName name="wrn.SUMMSPREAD." hidden="1">{#N/A,#N/A,FALSE,"Master Summary";#N/A,#N/A,FALSE,"30 Irving Pl - Rem Obl";#N/A,#N/A,FALSE,"30 Irving Pl - Sublease";#N/A,#N/A,FALSE,"597 Fifth"}</definedName>
    <definedName name="wrn.surveillance." localSheetId="0" hidden="1">{#N/A,#N/A,FALSE,"DELQ";#N/A,#N/A,FALSE,"REO";#N/A,#N/A,FALSE,"WATCHDSC";#N/A,#N/A,FALSE,"2LOSSMOD";#N/A,#N/A,FALSE,"2LOSS";#N/A,#N/A,FALSE,"DSC";#N/A,#N/A,FALSE,"OPERAT";#N/A,#N/A,FALSE,"ADJUST";#N/A,#N/A,FALSE,"PAIDOFF";#N/A,#N/A,FALSE,"TENANT";#N/A,#N/A,FALSE,"LEASE EXPIRE"}</definedName>
    <definedName name="wrn.surveillance." hidden="1">{#N/A,#N/A,FALSE,"DELQ";#N/A,#N/A,FALSE,"REO";#N/A,#N/A,FALSE,"WATCHDSC";#N/A,#N/A,FALSE,"2LOSSMOD";#N/A,#N/A,FALSE,"2LOSS";#N/A,#N/A,FALSE,"DSC";#N/A,#N/A,FALSE,"OPERAT";#N/A,#N/A,FALSE,"ADJUST";#N/A,#N/A,FALSE,"PAIDOFF";#N/A,#N/A,FALSE,"TENANT";#N/A,#N/A,FALSE,"LEASE EXPIRE"}</definedName>
    <definedName name="wrn.test." localSheetId="0" hidden="1">{"ADR Analysis",#N/A,FALSE,"Comp.&amp; Market Penet.";"Penetration Analysis",#N/A,FALSE,"Comp.&amp; Market Penet."}</definedName>
    <definedName name="wrn.test." hidden="1">{"ADR Analysis",#N/A,FALSE,"Comp.&amp; Market Penet.";"Penetration Analysis",#N/A,FALSE,"Comp.&amp; Market Penet."}</definedName>
    <definedName name="wrn.Texas._.All." localSheetId="0" hidden="1">{"Texas Sub_Consolidation",#N/A,TRUE,"Texas";"Texas Trial Balances",#N/A,TRUE,"Texas";"Texas Investment Analysis",#N/A,TRUE,"Texas";"Texas AJEs",#N/A,TRUE,"Texas";"Texas AJE Summary",#N/A,TRUE,"Texas";"Texas_P_L_Minority",#N/A,TRUE,"Texas"}</definedName>
    <definedName name="wrn.Texas._.All." hidden="1">{"Texas Sub_Consolidation",#N/A,TRUE,"Texas";"Texas Trial Balances",#N/A,TRUE,"Texas";"Texas Investment Analysis",#N/A,TRUE,"Texas";"Texas AJEs",#N/A,TRUE,"Texas";"Texas AJE Summary",#N/A,TRUE,"Texas";"Texas_P_L_Minority",#N/A,TRUE,"Texas"}</definedName>
    <definedName name="wrn.Total." localSheetId="0" hidden="1">{#N/A,#N/A,FALSE,"Exec Sum";#N/A,#N/A,FALSE,"Rent Rate Comp";#N/A,#N/A,FALSE,"Rate, NPV Comp";#N/A,#N/A,FALSE,"Opt A NNN";#N/A,#N/A,FALSE,"15-yr Opt. A Sum";#N/A,#N/A,FALSE,"15-yr Opt A Other Costs";#N/A,#N/A,FALSE,"10-yr Opt. A Sum";#N/A,#N/A,FALSE,"10-yr Opt A Other Costs";#N/A,#N/A,FALSE,"NPV Calc"}</definedName>
    <definedName name="wrn.Total." hidden="1">{#N/A,#N/A,FALSE,"Exec Sum";#N/A,#N/A,FALSE,"Rent Rate Comp";#N/A,#N/A,FALSE,"Rate, NPV Comp";#N/A,#N/A,FALSE,"Opt A NNN";#N/A,#N/A,FALSE,"15-yr Opt. A Sum";#N/A,#N/A,FALSE,"15-yr Opt A Other Costs";#N/A,#N/A,FALSE,"10-yr Opt. A Sum";#N/A,#N/A,FALSE,"10-yr Opt A Other Costs";#N/A,#N/A,FALSE,"NPV Calc"}</definedName>
    <definedName name="wrn.TOTAL._.SHEETS." localSheetId="0" hidden="1">{#N/A,#N/A,FALSE,"DEV COSTS";#N/A,#N/A,FALSE,"10-YR C. F."}</definedName>
    <definedName name="wrn.TOTAL._.SHEETS." hidden="1">{#N/A,#N/A,FALSE,"DEV COSTS";#N/A,#N/A,FALSE,"10-YR C. F."}</definedName>
    <definedName name="wrn.Tout._.Sauf._.BG." localSheetId="0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out._.Sauf._.BG.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ycon._.Model." localSheetId="0" hidden="1">{"rtn",#N/A,FALSE,"RTN";"tables",#N/A,FALSE,"RTN";"cf",#N/A,FALSE,"CF";"stats",#N/A,FALSE,"Stats";"prop",#N/A,FALSE,"Prop"}</definedName>
    <definedName name="wrn.Tycon._.Model." hidden="1">{"rtn",#N/A,FALSE,"RTN";"tables",#N/A,FALSE,"RTN";"cf",#N/A,FALSE,"CF";"stats",#N/A,FALSE,"Stats";"prop",#N/A,FALSE,"Prop"}</definedName>
    <definedName name="wrn.villages." localSheetId="0" hidden="1">{#N/A,#N/A,FALSE,"Exec Sum 10Yr";#N/A,#N/A,FALSE,"Assumptions";#N/A,#N/A,FALSE,"Operating Stmts";#N/A,#N/A,FALSE,"Year One Pro Forma";#N/A,#N/A,FALSE,"Rent Roll Summary";#N/A,#N/A,FALSE,"Market Rent Detail";#N/A,#N/A,FALSE,"Effective Rental Income Detail";#N/A,#N/A,FALSE,"Cash Flow Projections";#N/A,#N/A,FALSE,"Net Residual Value"}</definedName>
    <definedName name="wrn.villages." hidden="1">{#N/A,#N/A,FALSE,"Exec Sum 10Yr";#N/A,#N/A,FALSE,"Assumptions";#N/A,#N/A,FALSE,"Operating Stmts";#N/A,#N/A,FALSE,"Year One Pro Forma";#N/A,#N/A,FALSE,"Rent Roll Summary";#N/A,#N/A,FALSE,"Market Rent Detail";#N/A,#N/A,FALSE,"Effective Rental Income Detail";#N/A,#N/A,FALSE,"Cash Flow Projections";#N/A,#N/A,FALSE,"Net Residual Value"}</definedName>
    <definedName name="wrn.Woksheets._.and._.entries." localSheetId="0" hidden="1">{#N/A,#N/A,FALSE,"Emmes Capital";#N/A,#N/A,FALSE,"Capital  Entries";#N/A,#N/A,FALSE,"Emmes Services";#N/A,#N/A,FALSE,"Services Entries";#N/A,#N/A,FALSE,"Emmes &amp; Co";#N/A,#N/A,FALSE,"Emmes  Entries";#N/A,#N/A,FALSE,"Proof"}</definedName>
    <definedName name="wrn.Woksheets._.and._.entries." hidden="1">{#N/A,#N/A,FALSE,"Emmes Capital";#N/A,#N/A,FALSE,"Capital  Entries";#N/A,#N/A,FALSE,"Emmes Services";#N/A,#N/A,FALSE,"Services Entries";#N/A,#N/A,FALSE,"Emmes &amp; Co";#N/A,#N/A,FALSE,"Emmes  Entries";#N/A,#N/A,FALSE,"Proof"}</definedName>
    <definedName name="wrn.Year._.End._.APF._.reports." localSheetId="0" hidden="1">{#N/A,#N/A,FALSE,"Summary";#N/A,#N/A,FALSE,"CVI04";#N/A,#N/A,FALSE,"REG04";#N/A,#N/A,FALSE,"HAL04";#N/A,#N/A,FALSE,"WPL04";#N/A,#N/A,FALSE,"RPL04";#N/A,#N/A,FALSE,"GVA04";#N/A,#N/A,FALSE,"LRJKL04";#N/A,#N/A,FALSE,"RGW04";#N/A,#N/A,FALSE,"RHL04sum ";#N/A,#N/A,FALSE,"WPM04sum"}</definedName>
    <definedName name="wrn.Year._.End._.APF._.reports." hidden="1">{#N/A,#N/A,FALSE,"Summary";#N/A,#N/A,FALSE,"CVI04";#N/A,#N/A,FALSE,"REG04";#N/A,#N/A,FALSE,"HAL04";#N/A,#N/A,FALSE,"WPL04";#N/A,#N/A,FALSE,"RPL04";#N/A,#N/A,FALSE,"GVA04";#N/A,#N/A,FALSE,"LRJKL04";#N/A,#N/A,FALSE,"RGW04";#N/A,#N/A,FALSE,"RHL04sum ";#N/A,#N/A,FALSE,"WPM04sum"}</definedName>
    <definedName name="wrn.ZML123._.Financial._.Summaries." localSheetId="0" hidden="1">{#N/A,#N/A,FALSE,"ZM3 FinSummary";#N/A,#N/A,FALSE,"ZM2 FinSummary";#N/A,#N/A,FALSE,"ZM1 FinSummary"}</definedName>
    <definedName name="wrn.ZML123._.Financial._.Summaries." hidden="1">{#N/A,#N/A,FALSE,"ZM3 FinSummary";#N/A,#N/A,FALSE,"ZM2 FinSummary";#N/A,#N/A,FALSE,"ZM1 FinSummary"}</definedName>
    <definedName name="wwww" localSheetId="0" hidden="1">{#N/A,#N/A,FALSE}</definedName>
    <definedName name="wwww" hidden="1">{#N/A,#N/A,FALSE}</definedName>
    <definedName name="x" localSheetId="0" hidden="1">{"Assump",#N/A,TRUE,"Proforma";"first",#N/A,TRUE,"Proforma";"second",#N/A,TRUE,"Proforma";"lease1",#N/A,TRUE,"Proforma";"lease2",#N/A,TRUE,"Proforma"}</definedName>
    <definedName name="x" hidden="1">{"Assump",#N/A,TRUE,"Proforma";"first",#N/A,TRUE,"Proforma";"second",#N/A,TRUE,"Proforma";"lease1",#N/A,TRUE,"Proforma";"lease2",#N/A,TRUE,"Proforma"}</definedName>
    <definedName name="XLRPARAMS_titulo" hidden="1">#REF!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6" localSheetId="0" hidden="1">#REF!</definedName>
    <definedName name="XREF_COLUMN_16" hidden="1">#REF!</definedName>
    <definedName name="XREF_COLUMN_18" localSheetId="0" hidden="1">#REF!</definedName>
    <definedName name="XREF_COLUMN_18" hidden="1">#REF!</definedName>
    <definedName name="XREF_COLUMN_19" localSheetId="0" hidden="1">#REF!</definedName>
    <definedName name="XREF_COLUMN_19" hidden="1">#REF!</definedName>
    <definedName name="XREF_COLUMN_2" localSheetId="0" hidden="1">#REF!</definedName>
    <definedName name="XREF_COLUMN_2" hidden="1">#REF!</definedName>
    <definedName name="XREF_COLUMN_20" localSheetId="0" hidden="1">#REF!</definedName>
    <definedName name="XREF_COLUMN_20" hidden="1">#REF!</definedName>
    <definedName name="XREF_COLUMN_23" localSheetId="0" hidden="1">#REF!</definedName>
    <definedName name="XREF_COLUMN_23" hidden="1">#REF!</definedName>
    <definedName name="XREF_COLUMN_25" localSheetId="0" hidden="1">#REF!</definedName>
    <definedName name="XREF_COLUMN_25" hidden="1">#REF!</definedName>
    <definedName name="XREF_COLUMN_26" localSheetId="0" hidden="1">#REF!</definedName>
    <definedName name="XREF_COLUMN_26" hidden="1">#REF!</definedName>
    <definedName name="XREF_COLUMN_27" localSheetId="0" hidden="1">#REF!</definedName>
    <definedName name="XREF_COLUMN_27" hidden="1">#REF!</definedName>
    <definedName name="XREF_COLUMN_28" localSheetId="0" hidden="1">#REF!</definedName>
    <definedName name="XREF_COLUMN_28" hidden="1">#REF!</definedName>
    <definedName name="XREF_COLUMN_29" localSheetId="0" hidden="1">#REF!</definedName>
    <definedName name="XREF_COLUMN_29" hidden="1">#REF!</definedName>
    <definedName name="XREF_COLUMN_3" localSheetId="0" hidden="1">#REF!</definedName>
    <definedName name="XREF_COLUMN_3" hidden="1">#REF!</definedName>
    <definedName name="XREF_COLUMN_5" localSheetId="0" hidden="1">#REF!</definedName>
    <definedName name="XREF_COLUMN_5" hidden="1">#REF!</definedName>
    <definedName name="XREF_COLUMN_7" localSheetId="0" hidden="1">#REF!</definedName>
    <definedName name="XREF_COLUMN_7" hidden="1">#REF!</definedName>
    <definedName name="XREF_COLUMN_8" localSheetId="0" hidden="1">#REF!</definedName>
    <definedName name="XREF_COLUMN_8" hidden="1">#REF!</definedName>
    <definedName name="XREF_COLUMN_9" localSheetId="0" hidden="1">#REF!</definedName>
    <definedName name="XREF_COLUMN_9" hidden="1">#REF!</definedName>
    <definedName name="XRefActiveRow" localSheetId="0" hidden="1">#REF!</definedName>
    <definedName name="XRefActiveRow" hidden="1">#REF!</definedName>
    <definedName name="XRefColumnsCount" hidden="1">1</definedName>
    <definedName name="XRefCopy101" localSheetId="0" hidden="1">#REF!</definedName>
    <definedName name="XRefCopy101" hidden="1">#REF!</definedName>
    <definedName name="XRefCopy101Row" localSheetId="0" hidden="1">#REF!</definedName>
    <definedName name="XRefCopy101Row" hidden="1">#REF!</definedName>
    <definedName name="XRefCopy102" localSheetId="0" hidden="1">#REF!</definedName>
    <definedName name="XRefCopy102" hidden="1">#REF!</definedName>
    <definedName name="XRefCopy103" localSheetId="0" hidden="1">#REF!</definedName>
    <definedName name="XRefCopy103" hidden="1">#REF!</definedName>
    <definedName name="XRefCopy105" localSheetId="0" hidden="1">#REF!</definedName>
    <definedName name="XRefCopy105" hidden="1">#REF!</definedName>
    <definedName name="XRefCopy105Row" localSheetId="0" hidden="1">#REF!</definedName>
    <definedName name="XRefCopy105Row" hidden="1">#REF!</definedName>
    <definedName name="XRefCopy106Row" localSheetId="0" hidden="1">#REF!</definedName>
    <definedName name="XRefCopy106Row" hidden="1">#REF!</definedName>
    <definedName name="XRefCopy107" localSheetId="0" hidden="1">#REF!</definedName>
    <definedName name="XRefCopy107" hidden="1">#REF!</definedName>
    <definedName name="XRefCopy107Row" localSheetId="0" hidden="1">#REF!</definedName>
    <definedName name="XRefCopy107Row" hidden="1">#REF!</definedName>
    <definedName name="XRefCopy108Row" localSheetId="0" hidden="1">#REF!</definedName>
    <definedName name="XRefCopy108Row" hidden="1">#REF!</definedName>
    <definedName name="XRefCopy109Row" localSheetId="0" hidden="1">#REF!</definedName>
    <definedName name="XRefCopy109Row" hidden="1">#REF!</definedName>
    <definedName name="XRefCopy10Row" localSheetId="0" hidden="1">#REF!</definedName>
    <definedName name="XRefCopy10Row" hidden="1">#REF!</definedName>
    <definedName name="XRefCopy110" localSheetId="0" hidden="1">#REF!</definedName>
    <definedName name="XRefCopy110" hidden="1">#REF!</definedName>
    <definedName name="XRefCopy110Row" localSheetId="0" hidden="1">#REF!</definedName>
    <definedName name="XRefCopy110Row" hidden="1">#REF!</definedName>
    <definedName name="XRefCopy111Row" localSheetId="0" hidden="1">#REF!</definedName>
    <definedName name="XRefCopy111Row" hidden="1">#REF!</definedName>
    <definedName name="XRefCopy115Row" localSheetId="0" hidden="1">#REF!</definedName>
    <definedName name="XRefCopy115Row" hidden="1">#REF!</definedName>
    <definedName name="XRefCopy116Row" localSheetId="0" hidden="1">#REF!</definedName>
    <definedName name="XRefCopy116Row" hidden="1">#REF!</definedName>
    <definedName name="XRefCopy117Row" localSheetId="0" hidden="1">#REF!</definedName>
    <definedName name="XRefCopy117Row" hidden="1">#REF!</definedName>
    <definedName name="XRefCopy118" localSheetId="0" hidden="1">#REF!</definedName>
    <definedName name="XRefCopy118" hidden="1">#REF!</definedName>
    <definedName name="XRefCopy118Row" localSheetId="0" hidden="1">#REF!</definedName>
    <definedName name="XRefCopy118Row" hidden="1">#REF!</definedName>
    <definedName name="XRefCopy119Row" localSheetId="0" hidden="1">#REF!</definedName>
    <definedName name="XRefCopy119Row" hidden="1">#REF!</definedName>
    <definedName name="XRefCopy12" localSheetId="0" hidden="1">#REF!</definedName>
    <definedName name="XRefCopy12" hidden="1">#REF!</definedName>
    <definedName name="XRefCopy121Row" localSheetId="0" hidden="1">#REF!</definedName>
    <definedName name="XRefCopy121Row" hidden="1">#REF!</definedName>
    <definedName name="XRefCopy122Row" localSheetId="0" hidden="1">#REF!</definedName>
    <definedName name="XRefCopy122Row" hidden="1">#REF!</definedName>
    <definedName name="XRefCopy123Row" localSheetId="0" hidden="1">#REF!</definedName>
    <definedName name="XRefCopy123Row" hidden="1">#REF!</definedName>
    <definedName name="XRefCopy124Row" localSheetId="0" hidden="1">#REF!</definedName>
    <definedName name="XRefCopy124Row" hidden="1">#REF!</definedName>
    <definedName name="XRefCopy125Row" localSheetId="0" hidden="1">#REF!</definedName>
    <definedName name="XRefCopy125Row" hidden="1">#REF!</definedName>
    <definedName name="XRefCopy126Row" localSheetId="0" hidden="1">#REF!</definedName>
    <definedName name="XRefCopy126Row" hidden="1">#REF!</definedName>
    <definedName name="XRefCopy128Row" localSheetId="0" hidden="1">#REF!</definedName>
    <definedName name="XRefCopy128Row" hidden="1">#REF!</definedName>
    <definedName name="XRefCopy12Row" localSheetId="0" hidden="1">#REF!</definedName>
    <definedName name="XRefCopy12Row" hidden="1">#REF!</definedName>
    <definedName name="XRefCopy13" localSheetId="0" hidden="1">#REF!</definedName>
    <definedName name="XRefCopy13" hidden="1">#REF!</definedName>
    <definedName name="XRefCopy130Row" localSheetId="0" hidden="1">#REF!</definedName>
    <definedName name="XRefCopy130Row" hidden="1">#REF!</definedName>
    <definedName name="XRefCopy132Row" localSheetId="0" hidden="1">#REF!</definedName>
    <definedName name="XRefCopy132Row" hidden="1">#REF!</definedName>
    <definedName name="XRefCopy133Row" localSheetId="0" hidden="1">#REF!</definedName>
    <definedName name="XRefCopy133Row" hidden="1">#REF!</definedName>
    <definedName name="XRefCopy134Row" localSheetId="0" hidden="1">#REF!</definedName>
    <definedName name="XRefCopy134Row" hidden="1">#REF!</definedName>
    <definedName name="XRefCopy135Row" localSheetId="0" hidden="1">#REF!</definedName>
    <definedName name="XRefCopy135Row" hidden="1">#REF!</definedName>
    <definedName name="XRefCopy136Row" localSheetId="0" hidden="1">#REF!</definedName>
    <definedName name="XRefCopy136Row" hidden="1">#REF!</definedName>
    <definedName name="XRefCopy137Row" localSheetId="0" hidden="1">#REF!</definedName>
    <definedName name="XRefCopy137Row" hidden="1">#REF!</definedName>
    <definedName name="XRefCopy138" localSheetId="0" hidden="1">#REF!</definedName>
    <definedName name="XRefCopy138" hidden="1">#REF!</definedName>
    <definedName name="XRefCopy138Row" localSheetId="0" hidden="1">#REF!</definedName>
    <definedName name="XRefCopy138Row" hidden="1">#REF!</definedName>
    <definedName name="XRefCopy13Row" localSheetId="0" hidden="1">#REF!</definedName>
    <definedName name="XRefCopy13Row" hidden="1">#REF!</definedName>
    <definedName name="XRefCopy14" localSheetId="0" hidden="1">#REF!</definedName>
    <definedName name="XRefCopy14" hidden="1">#REF!</definedName>
    <definedName name="XRefCopy140Row" localSheetId="0" hidden="1">#REF!</definedName>
    <definedName name="XRefCopy140Row" hidden="1">#REF!</definedName>
    <definedName name="XRefCopy141Row" localSheetId="0" hidden="1">#REF!</definedName>
    <definedName name="XRefCopy141Row" hidden="1">#REF!</definedName>
    <definedName name="XRefCopy142Row" localSheetId="0" hidden="1">#REF!</definedName>
    <definedName name="XRefCopy142Row" hidden="1">#REF!</definedName>
    <definedName name="XRefCopy143Row" localSheetId="0" hidden="1">#REF!</definedName>
    <definedName name="XRefCopy143Row" hidden="1">#REF!</definedName>
    <definedName name="XRefCopy144Row" localSheetId="0" hidden="1">#REF!</definedName>
    <definedName name="XRefCopy144Row" hidden="1">#REF!</definedName>
    <definedName name="XRefCopy145Row" localSheetId="0" hidden="1">#REF!</definedName>
    <definedName name="XRefCopy145Row" hidden="1">#REF!</definedName>
    <definedName name="XRefCopy146Row" localSheetId="0" hidden="1">#REF!</definedName>
    <definedName name="XRefCopy146Row" hidden="1">#REF!</definedName>
    <definedName name="XRefCopy147Row" localSheetId="0" hidden="1">#REF!</definedName>
    <definedName name="XRefCopy147Row" hidden="1">#REF!</definedName>
    <definedName name="XRefCopy148Row" localSheetId="0" hidden="1">#REF!</definedName>
    <definedName name="XRefCopy148Row" hidden="1">#REF!</definedName>
    <definedName name="XRefCopy149Row" localSheetId="0" hidden="1">#REF!</definedName>
    <definedName name="XRefCopy149Row" hidden="1">#REF!</definedName>
    <definedName name="XRefCopy14Row" localSheetId="0" hidden="1">#REF!</definedName>
    <definedName name="XRefCopy14Row" hidden="1">#REF!</definedName>
    <definedName name="XRefCopy15" localSheetId="0" hidden="1">#REF!</definedName>
    <definedName name="XRefCopy15" hidden="1">#REF!</definedName>
    <definedName name="XRefCopy150Row" localSheetId="0" hidden="1">#REF!</definedName>
    <definedName name="XRefCopy150Row" hidden="1">#REF!</definedName>
    <definedName name="XRefCopy155" localSheetId="0" hidden="1">#REF!</definedName>
    <definedName name="XRefCopy155" hidden="1">#REF!</definedName>
    <definedName name="XRefCopy156" localSheetId="0" hidden="1">#REF!</definedName>
    <definedName name="XRefCopy156" hidden="1">#REF!</definedName>
    <definedName name="XRefCopy156Row" localSheetId="0" hidden="1">#REF!</definedName>
    <definedName name="XRefCopy156Row" hidden="1">#REF!</definedName>
    <definedName name="XRefCopy157" localSheetId="0" hidden="1">#REF!</definedName>
    <definedName name="XRefCopy157" hidden="1">#REF!</definedName>
    <definedName name="XRefCopy157Row" localSheetId="0" hidden="1">#REF!</definedName>
    <definedName name="XRefCopy157Row" hidden="1">#REF!</definedName>
    <definedName name="XRefCopy15Row" localSheetId="0" hidden="1">#REF!</definedName>
    <definedName name="XRefCopy15Row" hidden="1">#REF!</definedName>
    <definedName name="XRefCopy16" localSheetId="0" hidden="1">#REF!</definedName>
    <definedName name="XRefCopy16" hidden="1">#REF!</definedName>
    <definedName name="XRefCopy161" localSheetId="0" hidden="1">#REF!</definedName>
    <definedName name="XRefCopy161" hidden="1">#REF!</definedName>
    <definedName name="XRefCopy161Row" localSheetId="0" hidden="1">#REF!</definedName>
    <definedName name="XRefCopy161Row" hidden="1">#REF!</definedName>
    <definedName name="XRefCopy164" localSheetId="0" hidden="1">#REF!</definedName>
    <definedName name="XRefCopy164" hidden="1">#REF!</definedName>
    <definedName name="XRefCopy16Row" localSheetId="0" hidden="1">#REF!</definedName>
    <definedName name="XRefCopy16Row" hidden="1">#REF!</definedName>
    <definedName name="XRefCopy17" localSheetId="0" hidden="1">#REF!</definedName>
    <definedName name="XRefCopy17" hidden="1">#REF!</definedName>
    <definedName name="XRefCopy17Row" localSheetId="0" hidden="1">#REF!</definedName>
    <definedName name="XRefCopy17Row" hidden="1">#REF!</definedName>
    <definedName name="XRefCopy18" localSheetId="0" hidden="1">#REF!</definedName>
    <definedName name="XRefCopy18" hidden="1">#REF!</definedName>
    <definedName name="XRefCopy18Row" localSheetId="0" hidden="1">#REF!</definedName>
    <definedName name="XRefCopy18Row" hidden="1">#REF!</definedName>
    <definedName name="XRefCopy19" localSheetId="0" hidden="1">#REF!</definedName>
    <definedName name="XRefCopy19" hidden="1">#REF!</definedName>
    <definedName name="XRefCopy19Row" localSheetId="0" hidden="1">#REF!</definedName>
    <definedName name="XRefCopy19Row" hidden="1">#REF!</definedName>
    <definedName name="XRefCopy1Row" localSheetId="0" hidden="1">#REF!</definedName>
    <definedName name="XRefCopy1Row" hidden="1">#REF!</definedName>
    <definedName name="XRefCopy2" localSheetId="0" hidden="1">#REF!</definedName>
    <definedName name="XRefCopy2" hidden="1">#REF!</definedName>
    <definedName name="XRefCopy20Row" localSheetId="0" hidden="1">#REF!</definedName>
    <definedName name="XRefCopy20Row" hidden="1">#REF!</definedName>
    <definedName name="XRefCopy21" localSheetId="0" hidden="1">#REF!</definedName>
    <definedName name="XRefCopy21" hidden="1">#REF!</definedName>
    <definedName name="XRefCopy21Row" localSheetId="0" hidden="1">#REF!</definedName>
    <definedName name="XRefCopy21Row" hidden="1">#REF!</definedName>
    <definedName name="XRefCopy22" localSheetId="0" hidden="1">#REF!</definedName>
    <definedName name="XRefCopy22" hidden="1">#REF!</definedName>
    <definedName name="XRefCopy24" localSheetId="0" hidden="1">#REF!</definedName>
    <definedName name="XRefCopy24" hidden="1">#REF!</definedName>
    <definedName name="XRefCopy24Row" localSheetId="0" hidden="1">#REF!</definedName>
    <definedName name="XRefCopy24Row" hidden="1">#REF!</definedName>
    <definedName name="XRefCopy25" localSheetId="0" hidden="1">#REF!</definedName>
    <definedName name="XRefCopy25" hidden="1">#REF!</definedName>
    <definedName name="XRefCopy25Row" localSheetId="0" hidden="1">#REF!</definedName>
    <definedName name="XRefCopy25Row" hidden="1">#REF!</definedName>
    <definedName name="XRefCopy26" localSheetId="0" hidden="1">#REF!</definedName>
    <definedName name="XRefCopy26" hidden="1">#REF!</definedName>
    <definedName name="XRefCopy26Row" localSheetId="0" hidden="1">#REF!</definedName>
    <definedName name="XRefCopy26Row" hidden="1">#REF!</definedName>
    <definedName name="XRefCopy27" localSheetId="0" hidden="1">#REF!</definedName>
    <definedName name="XRefCopy27" hidden="1">#REF!</definedName>
    <definedName name="XRefCopy27Row" localSheetId="0" hidden="1">#REF!</definedName>
    <definedName name="XRefCopy27Row" hidden="1">#REF!</definedName>
    <definedName name="XRefCopy28" localSheetId="0" hidden="1">#REF!</definedName>
    <definedName name="XRefCopy28" hidden="1">#REF!</definedName>
    <definedName name="XRefCopy28Row" localSheetId="0" hidden="1">#REF!</definedName>
    <definedName name="XRefCopy28Row" hidden="1">#REF!</definedName>
    <definedName name="XRefCopy29" localSheetId="0" hidden="1">#REF!</definedName>
    <definedName name="XRefCopy29" hidden="1">#REF!</definedName>
    <definedName name="XRefCopy29Row" localSheetId="0" hidden="1">#REF!</definedName>
    <definedName name="XRefCopy29Row" hidden="1">#REF!</definedName>
    <definedName name="XRefCopy2Row" localSheetId="0" hidden="1">#REF!</definedName>
    <definedName name="XRefCopy2Row" hidden="1">#REF!</definedName>
    <definedName name="XRefCopy3" localSheetId="0" hidden="1">#REF!</definedName>
    <definedName name="XRefCopy3" hidden="1">#REF!</definedName>
    <definedName name="XRefCopy30Row" localSheetId="0" hidden="1">#REF!</definedName>
    <definedName name="XRefCopy30Row" hidden="1">#REF!</definedName>
    <definedName name="XRefCopy31" localSheetId="0" hidden="1">#REF!</definedName>
    <definedName name="XRefCopy31" hidden="1">#REF!</definedName>
    <definedName name="XRefCopy31Row" localSheetId="0" hidden="1">#REF!</definedName>
    <definedName name="XRefCopy31Row" hidden="1">#REF!</definedName>
    <definedName name="XRefCopy32" localSheetId="0" hidden="1">#REF!</definedName>
    <definedName name="XRefCopy32" hidden="1">#REF!</definedName>
    <definedName name="XRefCopy32Row" localSheetId="0" hidden="1">#REF!</definedName>
    <definedName name="XRefCopy32Row" hidden="1">#REF!</definedName>
    <definedName name="XRefCopy33Row" localSheetId="0" hidden="1">#REF!</definedName>
    <definedName name="XRefCopy33Row" hidden="1">#REF!</definedName>
    <definedName name="XRefCopy34" localSheetId="0" hidden="1">#REF!</definedName>
    <definedName name="XRefCopy34" hidden="1">#REF!</definedName>
    <definedName name="XRefCopy34Row" localSheetId="0" hidden="1">#REF!</definedName>
    <definedName name="XRefCopy34Row" hidden="1">#REF!</definedName>
    <definedName name="XRefCopy35Row" localSheetId="0" hidden="1">#REF!</definedName>
    <definedName name="XRefCopy35Row" hidden="1">#REF!</definedName>
    <definedName name="XRefCopy36" localSheetId="0" hidden="1">#REF!</definedName>
    <definedName name="XRefCopy36" hidden="1">#REF!</definedName>
    <definedName name="XRefCopy36Row" localSheetId="0" hidden="1">#REF!</definedName>
    <definedName name="XRefCopy36Row" hidden="1">#REF!</definedName>
    <definedName name="XRefCopy37Row" localSheetId="0" hidden="1">#REF!</definedName>
    <definedName name="XRefCopy37Row" hidden="1">#REF!</definedName>
    <definedName name="XRefCopy38" localSheetId="0" hidden="1">#REF!</definedName>
    <definedName name="XRefCopy38" hidden="1">#REF!</definedName>
    <definedName name="XRefCopy38Row" localSheetId="0" hidden="1">#REF!</definedName>
    <definedName name="XRefCopy38Row" hidden="1">#REF!</definedName>
    <definedName name="XRefCopy39" localSheetId="0" hidden="1">#REF!</definedName>
    <definedName name="XRefCopy39" hidden="1">#REF!</definedName>
    <definedName name="XRefCopy39Row" localSheetId="0" hidden="1">#REF!</definedName>
    <definedName name="XRefCopy39Row" hidden="1">#REF!</definedName>
    <definedName name="XRefCopy3Row" localSheetId="0" hidden="1">#REF!</definedName>
    <definedName name="XRefCopy3Row" hidden="1">#REF!</definedName>
    <definedName name="XRefCopy4" localSheetId="0" hidden="1">#REF!</definedName>
    <definedName name="XRefCopy4" hidden="1">#REF!</definedName>
    <definedName name="XRefCopy40" localSheetId="0" hidden="1">#REF!</definedName>
    <definedName name="XRefCopy40" hidden="1">#REF!</definedName>
    <definedName name="XRefCopy40Row" localSheetId="0" hidden="1">#REF!</definedName>
    <definedName name="XRefCopy40Row" hidden="1">#REF!</definedName>
    <definedName name="XRefCopy41" localSheetId="0" hidden="1">#REF!</definedName>
    <definedName name="XRefCopy41" hidden="1">#REF!</definedName>
    <definedName name="XRefCopy41Row" localSheetId="0" hidden="1">#REF!</definedName>
    <definedName name="XRefCopy41Row" hidden="1">#REF!</definedName>
    <definedName name="XRefCopy42" localSheetId="0" hidden="1">#REF!</definedName>
    <definedName name="XRefCopy42" hidden="1">#REF!</definedName>
    <definedName name="XRefCopy42Row" localSheetId="0" hidden="1">#REF!</definedName>
    <definedName name="XRefCopy42Row" hidden="1">#REF!</definedName>
    <definedName name="XRefCopy43" localSheetId="0" hidden="1">#REF!</definedName>
    <definedName name="XRefCopy43" hidden="1">#REF!</definedName>
    <definedName name="XRefCopy43Row" localSheetId="0" hidden="1">#REF!</definedName>
    <definedName name="XRefCopy43Row" hidden="1">#REF!</definedName>
    <definedName name="XRefCopy44" localSheetId="0" hidden="1">#REF!</definedName>
    <definedName name="XRefCopy44" hidden="1">#REF!</definedName>
    <definedName name="XRefCopy44Row" localSheetId="0" hidden="1">#REF!</definedName>
    <definedName name="XRefCopy44Row" hidden="1">#REF!</definedName>
    <definedName name="XRefCopy45" localSheetId="0" hidden="1">#REF!</definedName>
    <definedName name="XRefCopy45" hidden="1">#REF!</definedName>
    <definedName name="XRefCopy45Row" localSheetId="0" hidden="1">#REF!</definedName>
    <definedName name="XRefCopy45Row" hidden="1">#REF!</definedName>
    <definedName name="XRefCopy46" localSheetId="0" hidden="1">#REF!</definedName>
    <definedName name="XRefCopy46" hidden="1">#REF!</definedName>
    <definedName name="XRefCopy47" localSheetId="0" hidden="1">#REF!</definedName>
    <definedName name="XRefCopy47" hidden="1">#REF!</definedName>
    <definedName name="XRefCopy47Row" localSheetId="0" hidden="1">#REF!</definedName>
    <definedName name="XRefCopy47Row" hidden="1">#REF!</definedName>
    <definedName name="XRefCopy48" localSheetId="0" hidden="1">#REF!</definedName>
    <definedName name="XRefCopy48" hidden="1">#REF!</definedName>
    <definedName name="XRefCopy48Row" localSheetId="0" hidden="1">#REF!</definedName>
    <definedName name="XRefCopy48Row" hidden="1">#REF!</definedName>
    <definedName name="XRefCopy49" localSheetId="0" hidden="1">#REF!</definedName>
    <definedName name="XRefCopy49" hidden="1">#REF!</definedName>
    <definedName name="XRefCopy49Row" localSheetId="0" hidden="1">#REF!</definedName>
    <definedName name="XRefCopy49Row" hidden="1">#REF!</definedName>
    <definedName name="XRefCopy4Row" localSheetId="0" hidden="1">#REF!</definedName>
    <definedName name="XRefCopy4Row" hidden="1">#REF!</definedName>
    <definedName name="XRefCopy50" localSheetId="0" hidden="1">#REF!</definedName>
    <definedName name="XRefCopy50" hidden="1">#REF!</definedName>
    <definedName name="XRefCopy50Row" localSheetId="0" hidden="1">#REF!</definedName>
    <definedName name="XRefCopy50Row" hidden="1">#REF!</definedName>
    <definedName name="XRefCopy51" localSheetId="0" hidden="1">#REF!</definedName>
    <definedName name="XRefCopy51" hidden="1">#REF!</definedName>
    <definedName name="XRefCopy51Row" localSheetId="0" hidden="1">#REF!</definedName>
    <definedName name="XRefCopy51Row" hidden="1">#REF!</definedName>
    <definedName name="XRefCopy53" localSheetId="0" hidden="1">#REF!</definedName>
    <definedName name="XRefCopy53" hidden="1">#REF!</definedName>
    <definedName name="XRefCopy53Row" localSheetId="0" hidden="1">#REF!</definedName>
    <definedName name="XRefCopy53Row" hidden="1">#REF!</definedName>
    <definedName name="XRefCopy5Row" localSheetId="0" hidden="1">#REF!</definedName>
    <definedName name="XRefCopy5Row" hidden="1">#REF!</definedName>
    <definedName name="XRefCopy6" localSheetId="0" hidden="1">#REF!</definedName>
    <definedName name="XRefCopy6" hidden="1">#REF!</definedName>
    <definedName name="XRefCopy7" localSheetId="0" hidden="1">#REF!</definedName>
    <definedName name="XRefCopy7" hidden="1">#REF!</definedName>
    <definedName name="XRefCopy79" localSheetId="0" hidden="1">#REF!</definedName>
    <definedName name="XRefCopy79" hidden="1">#REF!</definedName>
    <definedName name="XRefCopy7Row" localSheetId="0" hidden="1">#REF!</definedName>
    <definedName name="XRefCopy7Row" hidden="1">#REF!</definedName>
    <definedName name="XRefCopy8" localSheetId="0" hidden="1">#REF!</definedName>
    <definedName name="XRefCopy8" hidden="1">#REF!</definedName>
    <definedName name="XRefCopy80" localSheetId="0" hidden="1">#REF!</definedName>
    <definedName name="XRefCopy80" hidden="1">#REF!</definedName>
    <definedName name="XRefCopy81" localSheetId="0" hidden="1">#REF!</definedName>
    <definedName name="XRefCopy81" hidden="1">#REF!</definedName>
    <definedName name="XRefCopy81Row" localSheetId="0" hidden="1">#REF!</definedName>
    <definedName name="XRefCopy81Row" hidden="1">#REF!</definedName>
    <definedName name="XRefCopy82" localSheetId="0" hidden="1">#REF!</definedName>
    <definedName name="XRefCopy82" hidden="1">#REF!</definedName>
    <definedName name="XRefCopy88" localSheetId="0" hidden="1">#REF!</definedName>
    <definedName name="XRefCopy88" hidden="1">#REF!</definedName>
    <definedName name="XRefCopy8Row" localSheetId="0" hidden="1">#REF!</definedName>
    <definedName name="XRefCopy8Row" hidden="1">#REF!</definedName>
    <definedName name="XRefCopy92" localSheetId="0" hidden="1">#REF!</definedName>
    <definedName name="XRefCopy92" hidden="1">#REF!</definedName>
    <definedName name="XRefCopy92Row" localSheetId="0" hidden="1">#REF!</definedName>
    <definedName name="XRefCopy92Row" hidden="1">#REF!</definedName>
    <definedName name="XRefCopy93" localSheetId="0" hidden="1">#REF!</definedName>
    <definedName name="XRefCopy93" hidden="1">#REF!</definedName>
    <definedName name="XRefCopy93Row" localSheetId="0" hidden="1">#REF!</definedName>
    <definedName name="XRefCopy93Row" hidden="1">#REF!</definedName>
    <definedName name="XRefCopy95" localSheetId="0" hidden="1">#REF!</definedName>
    <definedName name="XRefCopy95" hidden="1">#REF!</definedName>
    <definedName name="XRefCopy95Row" localSheetId="0" hidden="1">#REF!</definedName>
    <definedName name="XRefCopy95Row" hidden="1">#REF!</definedName>
    <definedName name="XRefCopy96" localSheetId="0" hidden="1">#REF!</definedName>
    <definedName name="XRefCopy96" hidden="1">#REF!</definedName>
    <definedName name="XRefCopy96Row" localSheetId="0" hidden="1">#REF!</definedName>
    <definedName name="XRefCopy96Row" hidden="1">#REF!</definedName>
    <definedName name="XRefCopy9Row" localSheetId="0" hidden="1">#REF!</definedName>
    <definedName name="XRefCopy9Row" hidden="1">#REF!</definedName>
    <definedName name="XRefCopyRangeCount" hidden="1">1</definedName>
    <definedName name="XRefPaste10" localSheetId="0" hidden="1">#REF!</definedName>
    <definedName name="XRefPaste10" hidden="1">#REF!</definedName>
    <definedName name="XRefPaste101" localSheetId="0" hidden="1">#REF!</definedName>
    <definedName name="XRefPaste101" hidden="1">#REF!</definedName>
    <definedName name="XRefPaste101Row" localSheetId="0" hidden="1">#REF!</definedName>
    <definedName name="XRefPaste101Row" hidden="1">#REF!</definedName>
    <definedName name="XRefPaste102" localSheetId="0" hidden="1">#REF!</definedName>
    <definedName name="XRefPaste102" hidden="1">#REF!</definedName>
    <definedName name="XRefPaste102Row" localSheetId="0" hidden="1">#REF!</definedName>
    <definedName name="XRefPaste102Row" hidden="1">#REF!</definedName>
    <definedName name="XRefPaste103" localSheetId="0" hidden="1">#REF!</definedName>
    <definedName name="XRefPaste103" hidden="1">#REF!</definedName>
    <definedName name="XRefPaste103Row" localSheetId="0" hidden="1">#REF!</definedName>
    <definedName name="XRefPaste103Row" hidden="1">#REF!</definedName>
    <definedName name="XRefPaste104" localSheetId="0" hidden="1">#REF!</definedName>
    <definedName name="XRefPaste104" hidden="1">#REF!</definedName>
    <definedName name="XRefPaste104Row" localSheetId="0" hidden="1">#REF!</definedName>
    <definedName name="XRefPaste104Row" hidden="1">#REF!</definedName>
    <definedName name="XRefPaste105" localSheetId="0" hidden="1">#REF!</definedName>
    <definedName name="XRefPaste105" hidden="1">#REF!</definedName>
    <definedName name="XRefPaste105Row" localSheetId="0" hidden="1">#REF!</definedName>
    <definedName name="XRefPaste105Row" hidden="1">#REF!</definedName>
    <definedName name="XRefPaste106" localSheetId="0" hidden="1">#REF!</definedName>
    <definedName name="XRefPaste106" hidden="1">#REF!</definedName>
    <definedName name="XRefPaste106Row" localSheetId="0" hidden="1">#REF!</definedName>
    <definedName name="XRefPaste106Row" hidden="1">#REF!</definedName>
    <definedName name="XRefPaste107" localSheetId="0" hidden="1">#REF!</definedName>
    <definedName name="XRefPaste107" hidden="1">#REF!</definedName>
    <definedName name="XRefPaste107Row" localSheetId="0" hidden="1">#REF!</definedName>
    <definedName name="XRefPaste107Row" hidden="1">#REF!</definedName>
    <definedName name="XRefPaste108" localSheetId="0" hidden="1">#REF!</definedName>
    <definedName name="XRefPaste108" hidden="1">#REF!</definedName>
    <definedName name="XRefPaste108Row" localSheetId="0" hidden="1">#REF!</definedName>
    <definedName name="XRefPaste108Row" hidden="1">#REF!</definedName>
    <definedName name="XRefPaste109" localSheetId="0" hidden="1">#REF!</definedName>
    <definedName name="XRefPaste109" hidden="1">#REF!</definedName>
    <definedName name="XRefPaste109Row" localSheetId="0" hidden="1">#REF!</definedName>
    <definedName name="XRefPaste109Row" hidden="1">#REF!</definedName>
    <definedName name="XRefPaste10Row" localSheetId="0" hidden="1">#REF!</definedName>
    <definedName name="XRefPaste10Row" hidden="1">#REF!</definedName>
    <definedName name="XRefPaste11" localSheetId="0" hidden="1">#REF!</definedName>
    <definedName name="XRefPaste11" hidden="1">#REF!</definedName>
    <definedName name="XRefPaste110" localSheetId="0" hidden="1">#REF!</definedName>
    <definedName name="XRefPaste110" hidden="1">#REF!</definedName>
    <definedName name="XRefPaste110Row" localSheetId="0" hidden="1">#REF!</definedName>
    <definedName name="XRefPaste110Row" hidden="1">#REF!</definedName>
    <definedName name="XRefPaste111" localSheetId="0" hidden="1">#REF!</definedName>
    <definedName name="XRefPaste111" hidden="1">#REF!</definedName>
    <definedName name="XRefPaste111Row" localSheetId="0" hidden="1">#REF!</definedName>
    <definedName name="XRefPaste111Row" hidden="1">#REF!</definedName>
    <definedName name="XRefPaste112Row" localSheetId="0" hidden="1">#REF!</definedName>
    <definedName name="XRefPaste112Row" hidden="1">#REF!</definedName>
    <definedName name="XRefPaste113Row" localSheetId="0" hidden="1">#REF!</definedName>
    <definedName name="XRefPaste113Row" hidden="1">#REF!</definedName>
    <definedName name="XRefPaste118" localSheetId="0" hidden="1">#REF!</definedName>
    <definedName name="XRefPaste118" hidden="1">#REF!</definedName>
    <definedName name="XRefPaste119" localSheetId="0" hidden="1">#REF!</definedName>
    <definedName name="XRefPaste119" hidden="1">#REF!</definedName>
    <definedName name="XRefPaste11Row" localSheetId="0" hidden="1">#REF!</definedName>
    <definedName name="XRefPaste11Row" hidden="1">#REF!</definedName>
    <definedName name="XRefPaste12" localSheetId="0" hidden="1">#REF!</definedName>
    <definedName name="XRefPaste12" hidden="1">#REF!</definedName>
    <definedName name="XRefPaste120" localSheetId="0" hidden="1">#REF!</definedName>
    <definedName name="XRefPaste120" hidden="1">#REF!</definedName>
    <definedName name="XRefPaste121" localSheetId="0" hidden="1">#REF!</definedName>
    <definedName name="XRefPaste121" hidden="1">#REF!</definedName>
    <definedName name="XRefPaste122" localSheetId="0" hidden="1">#REF!</definedName>
    <definedName name="XRefPaste122" hidden="1">#REF!</definedName>
    <definedName name="XRefPaste123" localSheetId="0" hidden="1">#REF!</definedName>
    <definedName name="XRefPaste123" hidden="1">#REF!</definedName>
    <definedName name="XRefPaste12Row" localSheetId="0" hidden="1">#REF!</definedName>
    <definedName name="XRefPaste12Row" hidden="1">#REF!</definedName>
    <definedName name="XRefPaste13" localSheetId="0" hidden="1">#REF!</definedName>
    <definedName name="XRefPaste13" hidden="1">#REF!</definedName>
    <definedName name="XRefPaste13Row" localSheetId="0" hidden="1">#REF!</definedName>
    <definedName name="XRefPaste13Row" hidden="1">#REF!</definedName>
    <definedName name="XRefPaste14" localSheetId="0" hidden="1">#REF!</definedName>
    <definedName name="XRefPaste14" hidden="1">#REF!</definedName>
    <definedName name="XRefPaste14Row" localSheetId="0" hidden="1">#REF!</definedName>
    <definedName name="XRefPaste14Row" hidden="1">#REF!</definedName>
    <definedName name="XRefPaste15" localSheetId="0" hidden="1">#REF!</definedName>
    <definedName name="XRefPaste15" hidden="1">#REF!</definedName>
    <definedName name="XRefPaste15Row" localSheetId="0" hidden="1">#REF!</definedName>
    <definedName name="XRefPaste15Row" hidden="1">#REF!</definedName>
    <definedName name="XRefPaste16" localSheetId="0" hidden="1">#REF!</definedName>
    <definedName name="XRefPaste16" hidden="1">#REF!</definedName>
    <definedName name="XRefPaste16Row" localSheetId="0" hidden="1">#REF!</definedName>
    <definedName name="XRefPaste16Row" hidden="1">#REF!</definedName>
    <definedName name="XRefPaste17" localSheetId="0" hidden="1">#REF!</definedName>
    <definedName name="XRefPaste17" hidden="1">#REF!</definedName>
    <definedName name="XRefPaste17Row" localSheetId="0" hidden="1">#REF!</definedName>
    <definedName name="XRefPaste17Row" hidden="1">#REF!</definedName>
    <definedName name="XRefPaste18" localSheetId="0" hidden="1">#REF!</definedName>
    <definedName name="XRefPaste18" hidden="1">#REF!</definedName>
    <definedName name="XRefPaste18Row" localSheetId="0" hidden="1">#REF!</definedName>
    <definedName name="XRefPaste18Row" hidden="1">#REF!</definedName>
    <definedName name="XRefPaste1Row" localSheetId="0" hidden="1">#REF!</definedName>
    <definedName name="XRefPaste1Row" hidden="1">#REF!</definedName>
    <definedName name="XRefPaste2" localSheetId="0" hidden="1">#REF!</definedName>
    <definedName name="XRefPaste2" hidden="1">#REF!</definedName>
    <definedName name="XRefPaste20" localSheetId="0" hidden="1">#REF!</definedName>
    <definedName name="XRefPaste20" hidden="1">#REF!</definedName>
    <definedName name="XRefPaste21" localSheetId="0" hidden="1">#REF!</definedName>
    <definedName name="XRefPaste21" hidden="1">#REF!</definedName>
    <definedName name="XRefPaste21Row" localSheetId="0" hidden="1">#REF!</definedName>
    <definedName name="XRefPaste21Row" hidden="1">#REF!</definedName>
    <definedName name="XRefPaste22" localSheetId="0" hidden="1">#REF!</definedName>
    <definedName name="XRefPaste22" hidden="1">#REF!</definedName>
    <definedName name="XRefPaste22Row" localSheetId="0" hidden="1">#REF!</definedName>
    <definedName name="XRefPaste22Row" hidden="1">#REF!</definedName>
    <definedName name="XRefPaste23" localSheetId="0" hidden="1">#REF!</definedName>
    <definedName name="XRefPaste23" hidden="1">#REF!</definedName>
    <definedName name="XRefPaste23Row" localSheetId="0" hidden="1">#REF!</definedName>
    <definedName name="XRefPaste23Row" hidden="1">#REF!</definedName>
    <definedName name="XRefPaste24" localSheetId="0" hidden="1">#REF!</definedName>
    <definedName name="XRefPaste24" hidden="1">#REF!</definedName>
    <definedName name="XRefPaste24Row" localSheetId="0" hidden="1">#REF!</definedName>
    <definedName name="XRefPaste24Row" hidden="1">#REF!</definedName>
    <definedName name="XRefPaste25" localSheetId="0" hidden="1">#REF!</definedName>
    <definedName name="XRefPaste25" hidden="1">#REF!</definedName>
    <definedName name="XRefPaste25Row" localSheetId="0" hidden="1">#REF!</definedName>
    <definedName name="XRefPaste25Row" hidden="1">#REF!</definedName>
    <definedName name="XRefPaste26" localSheetId="0" hidden="1">#REF!</definedName>
    <definedName name="XRefPaste26" hidden="1">#REF!</definedName>
    <definedName name="XRefPaste26Row" localSheetId="0" hidden="1">#REF!</definedName>
    <definedName name="XRefPaste26Row" hidden="1">#REF!</definedName>
    <definedName name="XRefPaste27" localSheetId="0" hidden="1">#REF!</definedName>
    <definedName name="XRefPaste27" hidden="1">#REF!</definedName>
    <definedName name="XRefPaste27Row" localSheetId="0" hidden="1">#REF!</definedName>
    <definedName name="XRefPaste27Row" hidden="1">#REF!</definedName>
    <definedName name="XRefPaste28" localSheetId="0" hidden="1">#REF!</definedName>
    <definedName name="XRefPaste28" hidden="1">#REF!</definedName>
    <definedName name="XRefPaste28Row" localSheetId="0" hidden="1">#REF!</definedName>
    <definedName name="XRefPaste28Row" hidden="1">#REF!</definedName>
    <definedName name="XRefPaste29" localSheetId="0" hidden="1">#REF!</definedName>
    <definedName name="XRefPaste29" hidden="1">#REF!</definedName>
    <definedName name="XRefPaste29Row" localSheetId="0" hidden="1">#REF!</definedName>
    <definedName name="XRefPaste29Row" hidden="1">#REF!</definedName>
    <definedName name="XRefPaste2Row" localSheetId="0" hidden="1">#REF!</definedName>
    <definedName name="XRefPaste2Row" hidden="1">#REF!</definedName>
    <definedName name="XRefPaste30" localSheetId="0" hidden="1">#REF!</definedName>
    <definedName name="XRefPaste30" hidden="1">#REF!</definedName>
    <definedName name="XRefPaste30Row" localSheetId="0" hidden="1">#REF!</definedName>
    <definedName name="XRefPaste30Row" hidden="1">#REF!</definedName>
    <definedName name="XRefPaste31Row" localSheetId="0" hidden="1">#REF!</definedName>
    <definedName name="XRefPaste31Row" hidden="1">#REF!</definedName>
    <definedName name="XRefPaste32" localSheetId="0" hidden="1">#REF!</definedName>
    <definedName name="XRefPaste32" hidden="1">#REF!</definedName>
    <definedName name="XRefPaste32Row" localSheetId="0" hidden="1">#REF!</definedName>
    <definedName name="XRefPaste32Row" hidden="1">#REF!</definedName>
    <definedName name="XRefPaste33Row" localSheetId="0" hidden="1">#REF!</definedName>
    <definedName name="XRefPaste33Row" hidden="1">#REF!</definedName>
    <definedName name="XRefPaste34" localSheetId="0" hidden="1">#REF!</definedName>
    <definedName name="XRefPaste34" hidden="1">#REF!</definedName>
    <definedName name="XRefPaste34Row" localSheetId="0" hidden="1">#REF!</definedName>
    <definedName name="XRefPaste34Row" hidden="1">#REF!</definedName>
    <definedName name="XRefPaste35" localSheetId="0" hidden="1">#REF!</definedName>
    <definedName name="XRefPaste35" hidden="1">#REF!</definedName>
    <definedName name="XRefPaste35Row" localSheetId="0" hidden="1">#REF!</definedName>
    <definedName name="XRefPaste35Row" hidden="1">#REF!</definedName>
    <definedName name="XRefPaste36" localSheetId="0" hidden="1">#REF!</definedName>
    <definedName name="XRefPaste36" hidden="1">#REF!</definedName>
    <definedName name="XRefPaste36Row" localSheetId="0" hidden="1">#REF!</definedName>
    <definedName name="XRefPaste36Row" hidden="1">#REF!</definedName>
    <definedName name="XRefPaste37" localSheetId="0" hidden="1">#REF!</definedName>
    <definedName name="XRefPaste37" hidden="1">#REF!</definedName>
    <definedName name="XRefPaste37Row" localSheetId="0" hidden="1">#REF!</definedName>
    <definedName name="XRefPaste37Row" hidden="1">#REF!</definedName>
    <definedName name="XRefPaste38" localSheetId="0" hidden="1">#REF!</definedName>
    <definedName name="XRefPaste38" hidden="1">#REF!</definedName>
    <definedName name="XRefPaste38Row" localSheetId="0" hidden="1">#REF!</definedName>
    <definedName name="XRefPaste38Row" hidden="1">#REF!</definedName>
    <definedName name="XRefPaste39" localSheetId="0" hidden="1">#REF!</definedName>
    <definedName name="XRefPaste39" hidden="1">#REF!</definedName>
    <definedName name="XRefPaste39Row" localSheetId="0" hidden="1">#REF!</definedName>
    <definedName name="XRefPaste39Row" hidden="1">#REF!</definedName>
    <definedName name="XRefPaste4" localSheetId="0" hidden="1">#REF!</definedName>
    <definedName name="XRefPaste4" hidden="1">#REF!</definedName>
    <definedName name="XRefPaste40" localSheetId="0" hidden="1">#REF!</definedName>
    <definedName name="XRefPaste40" hidden="1">#REF!</definedName>
    <definedName name="XRefPaste40Row" localSheetId="0" hidden="1">#REF!</definedName>
    <definedName name="XRefPaste40Row" hidden="1">#REF!</definedName>
    <definedName name="XRefPaste41" localSheetId="0" hidden="1">#REF!</definedName>
    <definedName name="XRefPaste41" hidden="1">#REF!</definedName>
    <definedName name="XRefPaste41Row" localSheetId="0" hidden="1">#REF!</definedName>
    <definedName name="XRefPaste41Row" hidden="1">#REF!</definedName>
    <definedName name="XRefPaste42" localSheetId="0" hidden="1">#REF!</definedName>
    <definedName name="XRefPaste42" hidden="1">#REF!</definedName>
    <definedName name="XRefPaste44" localSheetId="0" hidden="1">#REF!</definedName>
    <definedName name="XRefPaste44" hidden="1">#REF!</definedName>
    <definedName name="XRefPaste45" localSheetId="0" hidden="1">#REF!</definedName>
    <definedName name="XRefPaste45" hidden="1">#REF!</definedName>
    <definedName name="XRefPaste46" localSheetId="0" hidden="1">#REF!</definedName>
    <definedName name="XRefPaste46" hidden="1">#REF!</definedName>
    <definedName name="XRefPaste46Row" localSheetId="0" hidden="1">#REF!</definedName>
    <definedName name="XRefPaste46Row" hidden="1">#REF!</definedName>
    <definedName name="XRefPaste47" localSheetId="0" hidden="1">#REF!</definedName>
    <definedName name="XRefPaste47" hidden="1">#REF!</definedName>
    <definedName name="XRefPaste47Row" localSheetId="0" hidden="1">#REF!</definedName>
    <definedName name="XRefPaste47Row" hidden="1">#REF!</definedName>
    <definedName name="XRefPaste48" localSheetId="0" hidden="1">#REF!</definedName>
    <definedName name="XRefPaste48" hidden="1">#REF!</definedName>
    <definedName name="XRefPaste48Row" localSheetId="0" hidden="1">#REF!</definedName>
    <definedName name="XRefPaste48Row" hidden="1">#REF!</definedName>
    <definedName name="XRefPaste49" localSheetId="0" hidden="1">#REF!</definedName>
    <definedName name="XRefPaste49" hidden="1">#REF!</definedName>
    <definedName name="XRefPaste4Row" localSheetId="0" hidden="1">#REF!</definedName>
    <definedName name="XRefPaste4Row" hidden="1">#REF!</definedName>
    <definedName name="XRefPaste5" localSheetId="0" hidden="1">#REF!</definedName>
    <definedName name="XRefPaste5" hidden="1">#REF!</definedName>
    <definedName name="XRefPaste50" localSheetId="0" hidden="1">#REF!</definedName>
    <definedName name="XRefPaste50" hidden="1">#REF!</definedName>
    <definedName name="XRefPaste51" localSheetId="0" hidden="1">#REF!</definedName>
    <definedName name="XRefPaste51" hidden="1">#REF!</definedName>
    <definedName name="XRefPaste52" localSheetId="0" hidden="1">#REF!</definedName>
    <definedName name="XRefPaste52" hidden="1">#REF!</definedName>
    <definedName name="XRefPaste53" localSheetId="0" hidden="1">#REF!</definedName>
    <definedName name="XRefPaste53" hidden="1">#REF!</definedName>
    <definedName name="XRefPaste54" localSheetId="0" hidden="1">#REF!</definedName>
    <definedName name="XRefPaste54" hidden="1">#REF!</definedName>
    <definedName name="XRefPaste55" localSheetId="0" hidden="1">#REF!</definedName>
    <definedName name="XRefPaste55" hidden="1">#REF!</definedName>
    <definedName name="XRefPaste56" localSheetId="0" hidden="1">#REF!</definedName>
    <definedName name="XRefPaste56" hidden="1">#REF!</definedName>
    <definedName name="XRefPaste57" localSheetId="0" hidden="1">#REF!</definedName>
    <definedName name="XRefPaste57" hidden="1">#REF!</definedName>
    <definedName name="XRefPaste57Row" localSheetId="0" hidden="1">#REF!</definedName>
    <definedName name="XRefPaste57Row" hidden="1">#REF!</definedName>
    <definedName name="XRefPaste58" localSheetId="0" hidden="1">#REF!</definedName>
    <definedName name="XRefPaste58" hidden="1">#REF!</definedName>
    <definedName name="XRefPaste58Row" localSheetId="0" hidden="1">#REF!</definedName>
    <definedName name="XRefPaste58Row" hidden="1">#REF!</definedName>
    <definedName name="XRefPaste60" localSheetId="0" hidden="1">#REF!</definedName>
    <definedName name="XRefPaste60" hidden="1">#REF!</definedName>
    <definedName name="XRefPaste60Row" localSheetId="0" hidden="1">#REF!</definedName>
    <definedName name="XRefPaste60Row" hidden="1">#REF!</definedName>
    <definedName name="XRefPaste61" localSheetId="0" hidden="1">#REF!</definedName>
    <definedName name="XRefPaste61" hidden="1">#REF!</definedName>
    <definedName name="XRefPaste61Row" localSheetId="0" hidden="1">#REF!</definedName>
    <definedName name="XRefPaste61Row" hidden="1">#REF!</definedName>
    <definedName name="XRefPaste66" localSheetId="0" hidden="1">#REF!</definedName>
    <definedName name="XRefPaste66" hidden="1">#REF!</definedName>
    <definedName name="XRefPaste66Row" localSheetId="0" hidden="1">#REF!</definedName>
    <definedName name="XRefPaste66Row" hidden="1">#REF!</definedName>
    <definedName name="XRefPaste68" localSheetId="0" hidden="1">#REF!</definedName>
    <definedName name="XRefPaste68" hidden="1">#REF!</definedName>
    <definedName name="XRefPaste68Row" localSheetId="0" hidden="1">#REF!</definedName>
    <definedName name="XRefPaste68Row" hidden="1">#REF!</definedName>
    <definedName name="XRefPaste69" localSheetId="0" hidden="1">#REF!</definedName>
    <definedName name="XRefPaste69" hidden="1">#REF!</definedName>
    <definedName name="XRefPaste69Row" localSheetId="0" hidden="1">#REF!</definedName>
    <definedName name="XRefPaste69Row" hidden="1">#REF!</definedName>
    <definedName name="XRefPaste6Row" localSheetId="0" hidden="1">#REF!</definedName>
    <definedName name="XRefPaste6Row" hidden="1">#REF!</definedName>
    <definedName name="XRefPaste7" localSheetId="0" hidden="1">#REF!</definedName>
    <definedName name="XRefPaste7" hidden="1">#REF!</definedName>
    <definedName name="XRefPaste70Row" localSheetId="0" hidden="1">#REF!</definedName>
    <definedName name="XRefPaste70Row" hidden="1">#REF!</definedName>
    <definedName name="XRefPaste71" localSheetId="0" hidden="1">#REF!</definedName>
    <definedName name="XRefPaste71" hidden="1">#REF!</definedName>
    <definedName name="XRefPaste71Row" localSheetId="0" hidden="1">#REF!</definedName>
    <definedName name="XRefPaste71Row" hidden="1">#REF!</definedName>
    <definedName name="XRefPaste72" localSheetId="0" hidden="1">#REF!</definedName>
    <definedName name="XRefPaste72" hidden="1">#REF!</definedName>
    <definedName name="XRefPaste72Row" localSheetId="0" hidden="1">#REF!</definedName>
    <definedName name="XRefPaste72Row" hidden="1">#REF!</definedName>
    <definedName name="XRefPaste73Row" localSheetId="0" hidden="1">#REF!</definedName>
    <definedName name="XRefPaste73Row" hidden="1">#REF!</definedName>
    <definedName name="XRefPaste74" localSheetId="0" hidden="1">#REF!</definedName>
    <definedName name="XRefPaste74" hidden="1">#REF!</definedName>
    <definedName name="XRefPaste74Row" localSheetId="0" hidden="1">#REF!</definedName>
    <definedName name="XRefPaste74Row" hidden="1">#REF!</definedName>
    <definedName name="XRefPaste78" localSheetId="0" hidden="1">#REF!</definedName>
    <definedName name="XRefPaste78" hidden="1">#REF!</definedName>
    <definedName name="XRefPaste78Row" localSheetId="0" hidden="1">#REF!</definedName>
    <definedName name="XRefPaste78Row" hidden="1">#REF!</definedName>
    <definedName name="XRefPaste79" localSheetId="0" hidden="1">#REF!</definedName>
    <definedName name="XRefPaste79" hidden="1">#REF!</definedName>
    <definedName name="XRefPaste79Row" localSheetId="0" hidden="1">#REF!</definedName>
    <definedName name="XRefPaste79Row" hidden="1">#REF!</definedName>
    <definedName name="XRefPaste7Row" localSheetId="0" hidden="1">#REF!</definedName>
    <definedName name="XRefPaste7Row" hidden="1">#REF!</definedName>
    <definedName name="XRefPaste8" localSheetId="0" hidden="1">#REF!</definedName>
    <definedName name="XRefPaste8" hidden="1">#REF!</definedName>
    <definedName name="XRefPaste80" localSheetId="0" hidden="1">#REF!</definedName>
    <definedName name="XRefPaste80" hidden="1">#REF!</definedName>
    <definedName name="XRefPaste80Row" localSheetId="0" hidden="1">#REF!</definedName>
    <definedName name="XRefPaste80Row" hidden="1">#REF!</definedName>
    <definedName name="XRefPaste81Row" localSheetId="0" hidden="1">#REF!</definedName>
    <definedName name="XRefPaste81Row" hidden="1">#REF!</definedName>
    <definedName name="XRefPaste82" localSheetId="0" hidden="1">#REF!</definedName>
    <definedName name="XRefPaste82" hidden="1">#REF!</definedName>
    <definedName name="XRefPaste82Row" localSheetId="0" hidden="1">#REF!</definedName>
    <definedName name="XRefPaste82Row" hidden="1">#REF!</definedName>
    <definedName name="XRefPaste83" localSheetId="0" hidden="1">#REF!</definedName>
    <definedName name="XRefPaste83" hidden="1">#REF!</definedName>
    <definedName name="XRefPaste83Row" localSheetId="0" hidden="1">#REF!</definedName>
    <definedName name="XRefPaste83Row" hidden="1">#REF!</definedName>
    <definedName name="XRefPaste84" localSheetId="0" hidden="1">#REF!</definedName>
    <definedName name="XRefPaste84" hidden="1">#REF!</definedName>
    <definedName name="XRefPaste84Row" localSheetId="0" hidden="1">#REF!</definedName>
    <definedName name="XRefPaste84Row" hidden="1">#REF!</definedName>
    <definedName name="XRefPaste85" localSheetId="0" hidden="1">#REF!</definedName>
    <definedName name="XRefPaste85" hidden="1">#REF!</definedName>
    <definedName name="XRefPaste85Row" localSheetId="0" hidden="1">#REF!</definedName>
    <definedName name="XRefPaste85Row" hidden="1">#REF!</definedName>
    <definedName name="XRefPaste86" localSheetId="0" hidden="1">#REF!</definedName>
    <definedName name="XRefPaste86" hidden="1">#REF!</definedName>
    <definedName name="XRefPaste86Row" localSheetId="0" hidden="1">#REF!</definedName>
    <definedName name="XRefPaste86Row" hidden="1">#REF!</definedName>
    <definedName name="XRefPaste87" localSheetId="0" hidden="1">#REF!</definedName>
    <definedName name="XRefPaste87" hidden="1">#REF!</definedName>
    <definedName name="XRefPaste87Row" localSheetId="0" hidden="1">#REF!</definedName>
    <definedName name="XRefPaste87Row" hidden="1">#REF!</definedName>
    <definedName name="XRefPaste88" localSheetId="0" hidden="1">#REF!</definedName>
    <definedName name="XRefPaste88" hidden="1">#REF!</definedName>
    <definedName name="XRefPaste88Row" localSheetId="0" hidden="1">#REF!</definedName>
    <definedName name="XRefPaste88Row" hidden="1">#REF!</definedName>
    <definedName name="XRefPaste8Row" localSheetId="0" hidden="1">#REF!</definedName>
    <definedName name="XRefPaste8Row" hidden="1">#REF!</definedName>
    <definedName name="XRefPaste9" localSheetId="0" hidden="1">#REF!</definedName>
    <definedName name="XRefPaste9" hidden="1">#REF!</definedName>
    <definedName name="XRefPaste90" localSheetId="0" hidden="1">#REF!</definedName>
    <definedName name="XRefPaste90" hidden="1">#REF!</definedName>
    <definedName name="XRefPaste90Row" localSheetId="0" hidden="1">#REF!</definedName>
    <definedName name="XRefPaste90Row" hidden="1">#REF!</definedName>
    <definedName name="XRefPaste92" localSheetId="0" hidden="1">#REF!</definedName>
    <definedName name="XRefPaste92" hidden="1">#REF!</definedName>
    <definedName name="XRefPaste92Row" localSheetId="0" hidden="1">#REF!</definedName>
    <definedName name="XRefPaste92Row" hidden="1">#REF!</definedName>
    <definedName name="XRefPaste93" localSheetId="0" hidden="1">#REF!</definedName>
    <definedName name="XRefPaste93" hidden="1">#REF!</definedName>
    <definedName name="XRefPaste93Row" localSheetId="0" hidden="1">#REF!</definedName>
    <definedName name="XRefPaste93Row" hidden="1">#REF!</definedName>
    <definedName name="XRefPaste94" localSheetId="0" hidden="1">#REF!</definedName>
    <definedName name="XRefPaste94" hidden="1">#REF!</definedName>
    <definedName name="XRefPaste94Row" localSheetId="0" hidden="1">#REF!</definedName>
    <definedName name="XRefPaste94Row" hidden="1">#REF!</definedName>
    <definedName name="XRefPaste95" localSheetId="0" hidden="1">#REF!</definedName>
    <definedName name="XRefPaste95" hidden="1">#REF!</definedName>
    <definedName name="XRefPaste95Row" localSheetId="0" hidden="1">#REF!</definedName>
    <definedName name="XRefPaste95Row" hidden="1">#REF!</definedName>
    <definedName name="XRefPaste96" localSheetId="0" hidden="1">#REF!</definedName>
    <definedName name="XRefPaste96" hidden="1">#REF!</definedName>
    <definedName name="XRefPaste96Row" localSheetId="0" hidden="1">#REF!</definedName>
    <definedName name="XRefPaste96Row" hidden="1">#REF!</definedName>
    <definedName name="XRefPaste97" localSheetId="0" hidden="1">#REF!</definedName>
    <definedName name="XRefPaste97" hidden="1">#REF!</definedName>
    <definedName name="XRefPaste97Row" localSheetId="0" hidden="1">#REF!</definedName>
    <definedName name="XRefPaste97Row" hidden="1">#REF!</definedName>
    <definedName name="XRefPaste98" localSheetId="0" hidden="1">#REF!</definedName>
    <definedName name="XRefPaste98" hidden="1">#REF!</definedName>
    <definedName name="XRefPaste98Row" localSheetId="0" hidden="1">#REF!</definedName>
    <definedName name="XRefPaste98Row" hidden="1">#REF!</definedName>
    <definedName name="XRefPaste99Row" localSheetId="0" hidden="1">#REF!</definedName>
    <definedName name="XRefPaste99Row" hidden="1">#REF!</definedName>
    <definedName name="XRefPaste9Row" localSheetId="0" hidden="1">#REF!</definedName>
    <definedName name="XRefPaste9Row" hidden="1">#REF!</definedName>
    <definedName name="XRefPasteRangeCount" hidden="1">7</definedName>
    <definedName name="xx" localSheetId="0" hidden="1">{#N/A,#N/A,FALSE,"GandA Annual";#N/A,#N/A,FALSE,"GandA Monthly";#N/A,#N/A,FALSE,"Admin";#N/A,#N/A,FALSE,"Accounting";#N/A,#N/A,FALSE,"Legal";#N/A,#N/A,FALSE,"MIS";#N/A,#N/A,FALSE,"Exec"}</definedName>
    <definedName name="xx" hidden="1">{#N/A,#N/A,FALSE,"GandA Annual";#N/A,#N/A,FALSE,"GandA Monthly";#N/A,#N/A,FALSE,"Admin";#N/A,#N/A,FALSE,"Accounting";#N/A,#N/A,FALSE,"Legal";#N/A,#N/A,FALSE,"MIS";#N/A,#N/A,FALSE,"Exec"}</definedName>
    <definedName name="xxx" localSheetId="0" hidden="1">{#N/A,#N/A,FALSE,"Emmes Annual";#N/A,#N/A,FALSE,"Property Annual";#N/A,#N/A,FALSE,"NRRM Annual";#N/A,#N/A,FALSE,"GandA Annual"}</definedName>
    <definedName name="xxx" hidden="1">{#N/A,#N/A,FALSE,"Emmes Annual";#N/A,#N/A,FALSE,"Property Annual";#N/A,#N/A,FALSE,"NRRM Annual";#N/A,#N/A,FALSE,"GandA Annual"}</definedName>
    <definedName name="y10sale">[3]Underwriting!$O$52</definedName>
    <definedName name="Y5sale">[3]Underwriting!$N$52</definedName>
    <definedName name="YardiServices" localSheetId="0">#REF!</definedName>
    <definedName name="YardiServices">#REF!</definedName>
    <definedName name="Year">[35]Traffic!$AL$109</definedName>
    <definedName name="Year_01">#N/A</definedName>
    <definedName name="yr10cap">[3]Underwriting!$N$315</definedName>
    <definedName name="yr1NOI">#N/A</definedName>
    <definedName name="yr5cap">[3]Underwriting!$I$315</definedName>
    <definedName name="YTDColumn" localSheetId="0">#REF!</definedName>
    <definedName name="YTDColumn">#REF!</definedName>
    <definedName name="zAvgUnitSize">[80]Summary!$E$10</definedName>
    <definedName name="zero" localSheetId="0">[34]Data!#REF!</definedName>
    <definedName name="zero">[34]Data!#REF!</definedName>
    <definedName name="ZONA1" localSheetId="0">#REF!</definedName>
    <definedName name="ZONA1">#REF!</definedName>
    <definedName name="ZoomPercent" localSheetId="0">#REF!</definedName>
    <definedName name="ZoomPercent">#REF!</definedName>
    <definedName name="zTotalSF">[80]Summary!$E$9</definedName>
    <definedName name="zUnits">[80]Summary!$E$8</definedName>
    <definedName name="zzzz" localSheetId="0" hidden="1">{"Commish",#N/A,FALSE,"LAWTC"}</definedName>
    <definedName name="zzzz" hidden="1">{"Commish",#N/A,FALSE,"LAWTC"}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1" i="3" l="1"/>
  <c r="L61" i="3" s="1"/>
  <c r="N61" i="3" s="1"/>
  <c r="P61" i="3" s="1"/>
  <c r="R61" i="3" s="1"/>
  <c r="H61" i="3"/>
  <c r="P59" i="3"/>
  <c r="R59" i="3" s="1"/>
  <c r="H59" i="3"/>
  <c r="J59" i="3" s="1"/>
  <c r="L59" i="3" s="1"/>
  <c r="N59" i="3" s="1"/>
  <c r="H58" i="3"/>
  <c r="J58" i="3" s="1"/>
  <c r="L58" i="3" s="1"/>
  <c r="H56" i="3"/>
  <c r="H54" i="3"/>
  <c r="J54" i="3" s="1"/>
  <c r="L54" i="3" s="1"/>
  <c r="N54" i="3" s="1"/>
  <c r="P54" i="3" s="1"/>
  <c r="R54" i="3" s="1"/>
  <c r="L53" i="3"/>
  <c r="N53" i="3" s="1"/>
  <c r="H53" i="3"/>
  <c r="J51" i="3"/>
  <c r="L51" i="3" s="1"/>
  <c r="N51" i="3" s="1"/>
  <c r="P51" i="3" s="1"/>
  <c r="R51" i="3" s="1"/>
  <c r="R17" i="3" s="1"/>
  <c r="F51" i="3"/>
  <c r="H51" i="3" s="1"/>
  <c r="H50" i="3"/>
  <c r="J50" i="3" s="1"/>
  <c r="L50" i="3" s="1"/>
  <c r="N50" i="3" s="1"/>
  <c r="P50" i="3" s="1"/>
  <c r="R50" i="3" s="1"/>
  <c r="J48" i="3"/>
  <c r="L48" i="3" s="1"/>
  <c r="N48" i="3" s="1"/>
  <c r="P48" i="3" s="1"/>
  <c r="R48" i="3" s="1"/>
  <c r="H48" i="3"/>
  <c r="H46" i="3"/>
  <c r="J46" i="3" s="1"/>
  <c r="L46" i="3" s="1"/>
  <c r="N46" i="3" s="1"/>
  <c r="P46" i="3" s="1"/>
  <c r="R46" i="3" s="1"/>
  <c r="J39" i="3"/>
  <c r="H39" i="3"/>
  <c r="Q38" i="3"/>
  <c r="S38" i="3" s="1"/>
  <c r="O38" i="3"/>
  <c r="M38" i="3"/>
  <c r="L37" i="3"/>
  <c r="J37" i="3"/>
  <c r="H37" i="3"/>
  <c r="J36" i="3"/>
  <c r="K32" i="3"/>
  <c r="I32" i="3"/>
  <c r="J25" i="3"/>
  <c r="H25" i="3"/>
  <c r="D25" i="3"/>
  <c r="Q24" i="3"/>
  <c r="S24" i="3" s="1"/>
  <c r="I24" i="3"/>
  <c r="K24" i="3" s="1"/>
  <c r="M24" i="3" s="1"/>
  <c r="O24" i="3" s="1"/>
  <c r="E23" i="3"/>
  <c r="C23" i="3"/>
  <c r="D20" i="3"/>
  <c r="D18" i="3"/>
  <c r="E18" i="3" s="1"/>
  <c r="B18" i="3"/>
  <c r="E17" i="3"/>
  <c r="C17" i="3"/>
  <c r="K16" i="3"/>
  <c r="M16" i="3" s="1"/>
  <c r="I16" i="3"/>
  <c r="E15" i="3"/>
  <c r="C15" i="3"/>
  <c r="D12" i="3"/>
  <c r="E36" i="3" s="1"/>
  <c r="B12" i="3"/>
  <c r="C36" i="3" s="1"/>
  <c r="E11" i="3"/>
  <c r="C11" i="3"/>
  <c r="E10" i="3"/>
  <c r="C10" i="3"/>
  <c r="E9" i="3"/>
  <c r="C9" i="3"/>
  <c r="H7" i="3"/>
  <c r="H8" i="3" s="1"/>
  <c r="F7" i="3"/>
  <c r="J6" i="3"/>
  <c r="H6" i="3"/>
  <c r="D6" i="3"/>
  <c r="B6" i="3"/>
  <c r="P5" i="3"/>
  <c r="R5" i="3" s="1"/>
  <c r="N5" i="3"/>
  <c r="R4" i="3"/>
  <c r="N4" i="3"/>
  <c r="I2" i="3"/>
  <c r="B5" i="3" s="1"/>
  <c r="B7" i="3" s="1"/>
  <c r="N61" i="2"/>
  <c r="P61" i="2" s="1"/>
  <c r="R61" i="2" s="1"/>
  <c r="J61" i="2"/>
  <c r="L61" i="2" s="1"/>
  <c r="H61" i="2"/>
  <c r="N59" i="2"/>
  <c r="P59" i="2" s="1"/>
  <c r="R59" i="2" s="1"/>
  <c r="J59" i="2"/>
  <c r="L59" i="2" s="1"/>
  <c r="H59" i="2"/>
  <c r="J58" i="2"/>
  <c r="H58" i="2"/>
  <c r="H56" i="2"/>
  <c r="J56" i="2" s="1"/>
  <c r="N54" i="2"/>
  <c r="P54" i="2" s="1"/>
  <c r="R54" i="2" s="1"/>
  <c r="L54" i="2"/>
  <c r="J54" i="2"/>
  <c r="H54" i="2"/>
  <c r="N53" i="2"/>
  <c r="L53" i="2"/>
  <c r="H53" i="2"/>
  <c r="J51" i="2"/>
  <c r="L51" i="2" s="1"/>
  <c r="N51" i="2" s="1"/>
  <c r="P51" i="2" s="1"/>
  <c r="R51" i="2" s="1"/>
  <c r="H51" i="2"/>
  <c r="P50" i="2"/>
  <c r="R50" i="2" s="1"/>
  <c r="N50" i="2"/>
  <c r="L50" i="2"/>
  <c r="J50" i="2"/>
  <c r="H50" i="2"/>
  <c r="R48" i="2"/>
  <c r="P48" i="2"/>
  <c r="L48" i="2"/>
  <c r="N48" i="2" s="1"/>
  <c r="J48" i="2"/>
  <c r="H48" i="2"/>
  <c r="L46" i="2"/>
  <c r="N46" i="2" s="1"/>
  <c r="P46" i="2" s="1"/>
  <c r="R46" i="2" s="1"/>
  <c r="H46" i="2"/>
  <c r="J46" i="2" s="1"/>
  <c r="N39" i="2"/>
  <c r="J39" i="2"/>
  <c r="L39" i="2" s="1"/>
  <c r="H39" i="2"/>
  <c r="M38" i="2"/>
  <c r="J37" i="2"/>
  <c r="H37" i="2"/>
  <c r="E37" i="2"/>
  <c r="N36" i="2"/>
  <c r="L36" i="2"/>
  <c r="J36" i="2"/>
  <c r="M32" i="2"/>
  <c r="I32" i="2"/>
  <c r="K32" i="2" s="1"/>
  <c r="C27" i="2"/>
  <c r="E26" i="2"/>
  <c r="C26" i="2"/>
  <c r="H25" i="2"/>
  <c r="D25" i="1" s="1"/>
  <c r="E25" i="2"/>
  <c r="D25" i="2"/>
  <c r="C25" i="2"/>
  <c r="O24" i="2"/>
  <c r="Q24" i="2" s="1"/>
  <c r="S24" i="2" s="1"/>
  <c r="M24" i="2"/>
  <c r="K24" i="2"/>
  <c r="I24" i="2"/>
  <c r="E23" i="2"/>
  <c r="B20" i="2"/>
  <c r="D18" i="2"/>
  <c r="E18" i="2" s="1"/>
  <c r="C18" i="2"/>
  <c r="B18" i="2"/>
  <c r="E17" i="2"/>
  <c r="C17" i="2"/>
  <c r="O16" i="2"/>
  <c r="Q16" i="2" s="1"/>
  <c r="E16" i="2"/>
  <c r="C16" i="2"/>
  <c r="E15" i="2"/>
  <c r="C15" i="2"/>
  <c r="D12" i="2"/>
  <c r="B12" i="2"/>
  <c r="E11" i="2"/>
  <c r="C11" i="2"/>
  <c r="E10" i="2"/>
  <c r="C10" i="2"/>
  <c r="E9" i="2"/>
  <c r="C9" i="2"/>
  <c r="Q8" i="2"/>
  <c r="H7" i="2"/>
  <c r="H8" i="2" s="1"/>
  <c r="F7" i="2"/>
  <c r="J6" i="2"/>
  <c r="H6" i="2"/>
  <c r="D6" i="2"/>
  <c r="B6" i="2"/>
  <c r="R5" i="2"/>
  <c r="R4" i="2" s="1"/>
  <c r="N5" i="2"/>
  <c r="P5" i="2" s="1"/>
  <c r="P4" i="2"/>
  <c r="I2" i="2"/>
  <c r="B50" i="1"/>
  <c r="B44" i="1"/>
  <c r="B43" i="1"/>
  <c r="D39" i="1"/>
  <c r="B39" i="1"/>
  <c r="F37" i="1"/>
  <c r="D37" i="1"/>
  <c r="B37" i="1"/>
  <c r="F36" i="1"/>
  <c r="D36" i="1"/>
  <c r="B36" i="1"/>
  <c r="B25" i="1"/>
  <c r="M8" i="1"/>
  <c r="C2" i="1"/>
  <c r="E2" i="1" s="1"/>
  <c r="P15" i="2" l="1"/>
  <c r="P17" i="2"/>
  <c r="P10" i="2"/>
  <c r="O38" i="2"/>
  <c r="P53" i="3"/>
  <c r="R17" i="2"/>
  <c r="R10" i="2"/>
  <c r="R15" i="2"/>
  <c r="P16" i="2"/>
  <c r="P53" i="2"/>
  <c r="M32" i="3"/>
  <c r="S16" i="2"/>
  <c r="R16" i="2" s="1"/>
  <c r="P36" i="2"/>
  <c r="C20" i="2"/>
  <c r="B30" i="2"/>
  <c r="L25" i="3"/>
  <c r="N58" i="3"/>
  <c r="L39" i="3"/>
  <c r="F39" i="1"/>
  <c r="L37" i="2"/>
  <c r="P39" i="2"/>
  <c r="J7" i="3"/>
  <c r="J8" i="3" s="1"/>
  <c r="L6" i="3"/>
  <c r="L4" i="1"/>
  <c r="L5" i="1" s="1"/>
  <c r="F27" i="2"/>
  <c r="J4" i="2"/>
  <c r="H28" i="2"/>
  <c r="H27" i="2"/>
  <c r="D5" i="2"/>
  <c r="D7" i="2" s="1"/>
  <c r="F8" i="2" s="1"/>
  <c r="F4" i="2"/>
  <c r="B5" i="2"/>
  <c r="B7" i="2" s="1"/>
  <c r="N4" i="2"/>
  <c r="P11" i="2"/>
  <c r="N4" i="1"/>
  <c r="N5" i="1" s="1"/>
  <c r="H4" i="2"/>
  <c r="R11" i="2"/>
  <c r="L4" i="2"/>
  <c r="J7" i="2"/>
  <c r="J8" i="2" s="1"/>
  <c r="L6" i="2"/>
  <c r="C36" i="2"/>
  <c r="C23" i="2"/>
  <c r="O32" i="2"/>
  <c r="N17" i="3"/>
  <c r="N15" i="3"/>
  <c r="N11" i="3"/>
  <c r="N10" i="3"/>
  <c r="L36" i="3"/>
  <c r="J25" i="2"/>
  <c r="C28" i="2"/>
  <c r="R15" i="3"/>
  <c r="R11" i="3"/>
  <c r="R10" i="3"/>
  <c r="E38" i="2"/>
  <c r="C37" i="2"/>
  <c r="C38" i="2"/>
  <c r="E36" i="2"/>
  <c r="D20" i="2"/>
  <c r="E27" i="2"/>
  <c r="E28" i="2"/>
  <c r="L56" i="2"/>
  <c r="J27" i="2"/>
  <c r="D30" i="3"/>
  <c r="E20" i="3"/>
  <c r="N37" i="3"/>
  <c r="J56" i="3"/>
  <c r="H27" i="3"/>
  <c r="L58" i="2"/>
  <c r="O16" i="3"/>
  <c r="F27" i="3"/>
  <c r="L4" i="3"/>
  <c r="J4" i="3"/>
  <c r="H4" i="3"/>
  <c r="D5" i="3"/>
  <c r="D7" i="3" s="1"/>
  <c r="F8" i="3" s="1"/>
  <c r="F4" i="3"/>
  <c r="P4" i="3"/>
  <c r="C37" i="3"/>
  <c r="C18" i="3"/>
  <c r="C25" i="3"/>
  <c r="C26" i="3"/>
  <c r="C27" i="3"/>
  <c r="C28" i="3"/>
  <c r="E37" i="3"/>
  <c r="B20" i="3"/>
  <c r="E26" i="3"/>
  <c r="E27" i="3"/>
  <c r="E28" i="3"/>
  <c r="E25" i="3"/>
  <c r="Q32" i="2" l="1"/>
  <c r="H15" i="3"/>
  <c r="H17" i="3"/>
  <c r="H11" i="3"/>
  <c r="H10" i="3"/>
  <c r="H9" i="3"/>
  <c r="N58" i="2"/>
  <c r="L28" i="2"/>
  <c r="H15" i="2"/>
  <c r="H17" i="2"/>
  <c r="H9" i="2"/>
  <c r="H11" i="2"/>
  <c r="D4" i="1"/>
  <c r="D5" i="1" s="1"/>
  <c r="H10" i="2"/>
  <c r="D27" i="1"/>
  <c r="R36" i="2"/>
  <c r="B34" i="2"/>
  <c r="D30" i="2"/>
  <c r="E20" i="2"/>
  <c r="D34" i="3"/>
  <c r="Q38" i="2"/>
  <c r="L15" i="3"/>
  <c r="L11" i="3"/>
  <c r="L10" i="3"/>
  <c r="L9" i="3"/>
  <c r="L17" i="3"/>
  <c r="M17" i="3" s="1"/>
  <c r="L56" i="3"/>
  <c r="J27" i="3"/>
  <c r="F25" i="1"/>
  <c r="L25" i="2"/>
  <c r="O17" i="3"/>
  <c r="N6" i="2"/>
  <c r="L7" i="2"/>
  <c r="L8" i="2" s="1"/>
  <c r="J17" i="2"/>
  <c r="J15" i="2"/>
  <c r="J9" i="2"/>
  <c r="J10" i="2"/>
  <c r="J11" i="2"/>
  <c r="F4" i="1"/>
  <c r="F5" i="1" s="1"/>
  <c r="N28" i="3"/>
  <c r="P58" i="3"/>
  <c r="N16" i="1"/>
  <c r="O16" i="1" s="1"/>
  <c r="L10" i="1"/>
  <c r="N11" i="1"/>
  <c r="F15" i="2"/>
  <c r="F10" i="2"/>
  <c r="F17" i="2"/>
  <c r="F11" i="2"/>
  <c r="F9" i="2"/>
  <c r="B4" i="1"/>
  <c r="B5" i="1" s="1"/>
  <c r="R53" i="2"/>
  <c r="L16" i="1"/>
  <c r="J28" i="2"/>
  <c r="F27" i="1"/>
  <c r="B27" i="1"/>
  <c r="L28" i="3"/>
  <c r="R18" i="2"/>
  <c r="N15" i="1"/>
  <c r="Q17" i="2"/>
  <c r="F17" i="3"/>
  <c r="F15" i="3"/>
  <c r="F10" i="3"/>
  <c r="F11" i="3"/>
  <c r="F9" i="3"/>
  <c r="N16" i="3"/>
  <c r="N18" i="3" s="1"/>
  <c r="Q16" i="3"/>
  <c r="P16" i="3" s="1"/>
  <c r="S16" i="3"/>
  <c r="R16" i="3" s="1"/>
  <c r="R18" i="3" s="1"/>
  <c r="P37" i="3"/>
  <c r="S17" i="3"/>
  <c r="N37" i="2"/>
  <c r="H37" i="1"/>
  <c r="R53" i="3"/>
  <c r="C20" i="3"/>
  <c r="B30" i="3"/>
  <c r="P17" i="3"/>
  <c r="L17" i="1" s="1"/>
  <c r="M17" i="1" s="1"/>
  <c r="P11" i="3"/>
  <c r="L11" i="1" s="1"/>
  <c r="P10" i="3"/>
  <c r="P15" i="3"/>
  <c r="L15" i="1" s="1"/>
  <c r="F28" i="3"/>
  <c r="N56" i="2"/>
  <c r="L27" i="2"/>
  <c r="N15" i="2"/>
  <c r="J4" i="1"/>
  <c r="J5" i="1" s="1"/>
  <c r="N9" i="2"/>
  <c r="N10" i="2"/>
  <c r="N11" i="2"/>
  <c r="N17" i="2"/>
  <c r="F28" i="2"/>
  <c r="R39" i="2"/>
  <c r="N10" i="1"/>
  <c r="P18" i="2"/>
  <c r="J15" i="3"/>
  <c r="J11" i="3"/>
  <c r="J10" i="3"/>
  <c r="J9" i="3"/>
  <c r="J17" i="3"/>
  <c r="K17" i="3" s="1"/>
  <c r="L7" i="3"/>
  <c r="L8" i="3" s="1"/>
  <c r="N6" i="3"/>
  <c r="N39" i="3"/>
  <c r="H39" i="1"/>
  <c r="H28" i="3"/>
  <c r="D28" i="1" s="1"/>
  <c r="N36" i="3"/>
  <c r="H36" i="1"/>
  <c r="J28" i="3"/>
  <c r="L17" i="2"/>
  <c r="L15" i="2"/>
  <c r="L11" i="2"/>
  <c r="L10" i="2"/>
  <c r="L9" i="2"/>
  <c r="H4" i="1"/>
  <c r="H5" i="1" s="1"/>
  <c r="N25" i="3"/>
  <c r="O32" i="3"/>
  <c r="N17" i="1"/>
  <c r="S17" i="2"/>
  <c r="L18" i="1" l="1"/>
  <c r="F28" i="1"/>
  <c r="J26" i="2"/>
  <c r="J12" i="2"/>
  <c r="F9" i="1"/>
  <c r="K9" i="2"/>
  <c r="S38" i="2"/>
  <c r="H26" i="3"/>
  <c r="I26" i="3" s="1"/>
  <c r="H12" i="3"/>
  <c r="I9" i="3" s="1"/>
  <c r="L12" i="2"/>
  <c r="M9" i="2"/>
  <c r="L26" i="2"/>
  <c r="H9" i="1"/>
  <c r="P36" i="3"/>
  <c r="J36" i="1"/>
  <c r="O17" i="2"/>
  <c r="J17" i="1"/>
  <c r="K17" i="1" s="1"/>
  <c r="G28" i="3"/>
  <c r="F16" i="3"/>
  <c r="F18" i="3" s="1"/>
  <c r="G18" i="3" s="1"/>
  <c r="G10" i="3"/>
  <c r="G9" i="2"/>
  <c r="B9" i="1"/>
  <c r="F12" i="2"/>
  <c r="F26" i="2"/>
  <c r="F15" i="1"/>
  <c r="K15" i="2"/>
  <c r="B41" i="2"/>
  <c r="C41" i="2" s="1"/>
  <c r="C34" i="2"/>
  <c r="D11" i="1"/>
  <c r="I10" i="3"/>
  <c r="H16" i="3"/>
  <c r="N7" i="3"/>
  <c r="N8" i="3" s="1"/>
  <c r="P6" i="3"/>
  <c r="N9" i="3"/>
  <c r="S39" i="2"/>
  <c r="J16" i="2"/>
  <c r="F16" i="1" s="1"/>
  <c r="K10" i="2"/>
  <c r="F10" i="1"/>
  <c r="P58" i="2"/>
  <c r="N28" i="2"/>
  <c r="J11" i="1"/>
  <c r="G15" i="3"/>
  <c r="G11" i="2"/>
  <c r="B11" i="1"/>
  <c r="H12" i="2"/>
  <c r="I10" i="2" s="1"/>
  <c r="H26" i="2"/>
  <c r="D9" i="1"/>
  <c r="M11" i="2"/>
  <c r="H11" i="1"/>
  <c r="O10" i="2"/>
  <c r="J10" i="1"/>
  <c r="N16" i="2"/>
  <c r="J16" i="1" s="1"/>
  <c r="K16" i="1" s="1"/>
  <c r="R37" i="3"/>
  <c r="G17" i="3"/>
  <c r="B17" i="1"/>
  <c r="G17" i="2"/>
  <c r="P28" i="3"/>
  <c r="R58" i="3"/>
  <c r="R28" i="3" s="1"/>
  <c r="D17" i="1"/>
  <c r="I17" i="2"/>
  <c r="I17" i="3"/>
  <c r="P25" i="3"/>
  <c r="K15" i="3"/>
  <c r="J18" i="3"/>
  <c r="K18" i="3" s="1"/>
  <c r="F26" i="3"/>
  <c r="F12" i="3"/>
  <c r="G9" i="3" s="1"/>
  <c r="D34" i="2"/>
  <c r="E30" i="2"/>
  <c r="G28" i="2"/>
  <c r="B28" i="1"/>
  <c r="P18" i="3"/>
  <c r="M16" i="1"/>
  <c r="F17" i="1"/>
  <c r="G17" i="1" s="1"/>
  <c r="K17" i="2"/>
  <c r="L27" i="3"/>
  <c r="M27" i="3" s="1"/>
  <c r="N56" i="3"/>
  <c r="I11" i="3"/>
  <c r="O17" i="1"/>
  <c r="I28" i="3"/>
  <c r="H15" i="1"/>
  <c r="M15" i="2"/>
  <c r="L18" i="2"/>
  <c r="M18" i="2" s="1"/>
  <c r="K9" i="3"/>
  <c r="J26" i="3"/>
  <c r="K26" i="3" s="1"/>
  <c r="J12" i="3"/>
  <c r="N26" i="2"/>
  <c r="J9" i="1"/>
  <c r="N12" i="2"/>
  <c r="O11" i="2" s="1"/>
  <c r="F16" i="2"/>
  <c r="G10" i="2"/>
  <c r="B10" i="1"/>
  <c r="N7" i="2"/>
  <c r="N8" i="2" s="1"/>
  <c r="P8" i="2" s="1"/>
  <c r="R8" i="2" s="1"/>
  <c r="P6" i="2"/>
  <c r="M9" i="3"/>
  <c r="L26" i="3"/>
  <c r="M26" i="3" s="1"/>
  <c r="L12" i="3"/>
  <c r="I15" i="2"/>
  <c r="D15" i="1"/>
  <c r="I15" i="3"/>
  <c r="H18" i="3"/>
  <c r="I18" i="3" s="1"/>
  <c r="B34" i="3"/>
  <c r="D10" i="1"/>
  <c r="H16" i="2"/>
  <c r="G11" i="3"/>
  <c r="M10" i="2"/>
  <c r="H10" i="1"/>
  <c r="L16" i="2"/>
  <c r="H16" i="1" s="1"/>
  <c r="Q32" i="3"/>
  <c r="F18" i="2"/>
  <c r="G18" i="2" s="1"/>
  <c r="G15" i="2"/>
  <c r="B15" i="1"/>
  <c r="M10" i="3"/>
  <c r="L16" i="3"/>
  <c r="L18" i="3" s="1"/>
  <c r="M18" i="3" s="1"/>
  <c r="D41" i="3"/>
  <c r="E41" i="3" s="1"/>
  <c r="E34" i="3"/>
  <c r="S32" i="2"/>
  <c r="M27" i="2"/>
  <c r="N18" i="1"/>
  <c r="M15" i="3"/>
  <c r="P56" i="2"/>
  <c r="N27" i="2"/>
  <c r="M17" i="2"/>
  <c r="H17" i="1"/>
  <c r="K10" i="3"/>
  <c r="J16" i="3"/>
  <c r="K28" i="3"/>
  <c r="P39" i="3"/>
  <c r="O39" i="3"/>
  <c r="J39" i="1"/>
  <c r="K11" i="3"/>
  <c r="N18" i="2"/>
  <c r="J15" i="1"/>
  <c r="O15" i="2"/>
  <c r="Q17" i="3"/>
  <c r="P37" i="2"/>
  <c r="O37" i="2"/>
  <c r="J37" i="1"/>
  <c r="F11" i="1"/>
  <c r="M25" i="2"/>
  <c r="H25" i="1"/>
  <c r="N25" i="2"/>
  <c r="M11" i="3"/>
  <c r="M28" i="2"/>
  <c r="H28" i="1"/>
  <c r="Q39" i="3" l="1"/>
  <c r="R39" i="3"/>
  <c r="L39" i="1"/>
  <c r="O27" i="2"/>
  <c r="R25" i="3"/>
  <c r="M26" i="2"/>
  <c r="H26" i="1"/>
  <c r="R6" i="2"/>
  <c r="P7" i="2"/>
  <c r="P9" i="2"/>
  <c r="J18" i="2"/>
  <c r="K18" i="2" s="1"/>
  <c r="D16" i="1"/>
  <c r="E16" i="1" s="1"/>
  <c r="O9" i="2"/>
  <c r="K36" i="2"/>
  <c r="J38" i="2"/>
  <c r="J24" i="2"/>
  <c r="F24" i="1" s="1"/>
  <c r="J23" i="2"/>
  <c r="K37" i="2"/>
  <c r="J32" i="2"/>
  <c r="K25" i="2"/>
  <c r="K27" i="2"/>
  <c r="K11" i="2"/>
  <c r="J18" i="1"/>
  <c r="K18" i="1" s="1"/>
  <c r="K15" i="1"/>
  <c r="S32" i="3"/>
  <c r="E10" i="1"/>
  <c r="H18" i="2"/>
  <c r="I18" i="2" s="1"/>
  <c r="O26" i="2"/>
  <c r="E17" i="1"/>
  <c r="E9" i="1"/>
  <c r="D6" i="1"/>
  <c r="D7" i="1" s="1"/>
  <c r="D8" i="1" s="1"/>
  <c r="D12" i="1"/>
  <c r="I11" i="2"/>
  <c r="I39" i="2"/>
  <c r="G39" i="2"/>
  <c r="F23" i="2"/>
  <c r="F32" i="2"/>
  <c r="B32" i="1" s="1"/>
  <c r="C32" i="1" s="1"/>
  <c r="K39" i="2"/>
  <c r="G25" i="2"/>
  <c r="F38" i="2"/>
  <c r="G37" i="2"/>
  <c r="F20" i="2"/>
  <c r="C39" i="2"/>
  <c r="G36" i="2"/>
  <c r="F24" i="2"/>
  <c r="B24" i="1" s="1"/>
  <c r="C24" i="1" s="1"/>
  <c r="E39" i="2"/>
  <c r="O39" i="2"/>
  <c r="M39" i="2"/>
  <c r="Q39" i="2"/>
  <c r="G27" i="2"/>
  <c r="C30" i="2"/>
  <c r="K26" i="2"/>
  <c r="F26" i="1"/>
  <c r="G26" i="1" s="1"/>
  <c r="C15" i="1"/>
  <c r="C17" i="1"/>
  <c r="L37" i="1"/>
  <c r="R37" i="2"/>
  <c r="G15" i="1"/>
  <c r="F18" i="1"/>
  <c r="G18" i="1" s="1"/>
  <c r="F6" i="1"/>
  <c r="F7" i="1" s="1"/>
  <c r="F8" i="1" s="1"/>
  <c r="F12" i="1"/>
  <c r="G9" i="1" s="1"/>
  <c r="I15" i="1"/>
  <c r="H18" i="1"/>
  <c r="I18" i="1" s="1"/>
  <c r="E39" i="3"/>
  <c r="F32" i="3"/>
  <c r="C39" i="3"/>
  <c r="G37" i="3"/>
  <c r="I39" i="3"/>
  <c r="F38" i="3"/>
  <c r="F24" i="3"/>
  <c r="G25" i="3"/>
  <c r="G39" i="3"/>
  <c r="G36" i="3"/>
  <c r="F23" i="3"/>
  <c r="G23" i="3" s="1"/>
  <c r="F20" i="3"/>
  <c r="K39" i="3"/>
  <c r="M39" i="3"/>
  <c r="E30" i="3"/>
  <c r="G27" i="3"/>
  <c r="G26" i="2"/>
  <c r="B26" i="1"/>
  <c r="L20" i="2"/>
  <c r="L24" i="2"/>
  <c r="L23" i="2"/>
  <c r="M36" i="2"/>
  <c r="L32" i="2"/>
  <c r="H32" i="1" s="1"/>
  <c r="I32" i="1" s="1"/>
  <c r="L38" i="2"/>
  <c r="H38" i="1" s="1"/>
  <c r="I38" i="1" s="1"/>
  <c r="M37" i="2"/>
  <c r="O18" i="2"/>
  <c r="C10" i="1"/>
  <c r="J23" i="3"/>
  <c r="K23" i="3" s="1"/>
  <c r="J20" i="3"/>
  <c r="J38" i="3"/>
  <c r="K37" i="3"/>
  <c r="J24" i="3"/>
  <c r="J32" i="3"/>
  <c r="K25" i="3"/>
  <c r="K36" i="3"/>
  <c r="G26" i="3"/>
  <c r="I26" i="2"/>
  <c r="D26" i="1"/>
  <c r="E26" i="1" s="1"/>
  <c r="B6" i="1"/>
  <c r="B7" i="1" s="1"/>
  <c r="B8" i="1" s="1"/>
  <c r="B12" i="1"/>
  <c r="H38" i="3"/>
  <c r="H23" i="3"/>
  <c r="I23" i="3" s="1"/>
  <c r="H20" i="3"/>
  <c r="I36" i="3"/>
  <c r="H24" i="3"/>
  <c r="H32" i="3"/>
  <c r="I25" i="3"/>
  <c r="I37" i="3"/>
  <c r="I27" i="3"/>
  <c r="I10" i="1"/>
  <c r="C11" i="1"/>
  <c r="O25" i="2"/>
  <c r="P25" i="2"/>
  <c r="J25" i="1"/>
  <c r="N20" i="2"/>
  <c r="N24" i="2"/>
  <c r="N23" i="2"/>
  <c r="O36" i="2"/>
  <c r="N32" i="2"/>
  <c r="N38" i="2"/>
  <c r="E34" i="2"/>
  <c r="D41" i="2"/>
  <c r="E41" i="2" s="1"/>
  <c r="J6" i="1"/>
  <c r="J7" i="1" s="1"/>
  <c r="J8" i="1" s="1"/>
  <c r="J12" i="1"/>
  <c r="K9" i="1"/>
  <c r="G16" i="1"/>
  <c r="I28" i="1"/>
  <c r="I17" i="1"/>
  <c r="B41" i="3"/>
  <c r="C41" i="3" s="1"/>
  <c r="C34" i="3"/>
  <c r="C28" i="1"/>
  <c r="I37" i="2"/>
  <c r="H20" i="2"/>
  <c r="I36" i="2"/>
  <c r="H24" i="2"/>
  <c r="D24" i="1" s="1"/>
  <c r="E24" i="1" s="1"/>
  <c r="H32" i="2"/>
  <c r="D32" i="1" s="1"/>
  <c r="E32" i="1" s="1"/>
  <c r="H38" i="2"/>
  <c r="H23" i="2"/>
  <c r="I25" i="2"/>
  <c r="I27" i="2"/>
  <c r="I28" i="2"/>
  <c r="J28" i="1"/>
  <c r="K28" i="1" s="1"/>
  <c r="O28" i="2"/>
  <c r="N26" i="3"/>
  <c r="J26" i="1" s="1"/>
  <c r="K26" i="1" s="1"/>
  <c r="N12" i="3"/>
  <c r="O9" i="3"/>
  <c r="O15" i="3"/>
  <c r="R36" i="3"/>
  <c r="L36" i="1"/>
  <c r="G28" i="1"/>
  <c r="H12" i="1"/>
  <c r="H6" i="1"/>
  <c r="H7" i="1" s="1"/>
  <c r="H8" i="1" s="1"/>
  <c r="I9" i="1"/>
  <c r="P27" i="2"/>
  <c r="R56" i="2"/>
  <c r="R27" i="2" s="1"/>
  <c r="E15" i="1"/>
  <c r="D18" i="1"/>
  <c r="E18" i="1" s="1"/>
  <c r="K39" i="1"/>
  <c r="H27" i="1"/>
  <c r="I27" i="1" s="1"/>
  <c r="I16" i="1"/>
  <c r="C30" i="3"/>
  <c r="L24" i="3"/>
  <c r="L20" i="3"/>
  <c r="L23" i="3"/>
  <c r="M23" i="3" s="1"/>
  <c r="M37" i="3"/>
  <c r="L38" i="3"/>
  <c r="M25" i="3"/>
  <c r="L32" i="3"/>
  <c r="M36" i="3"/>
  <c r="B16" i="1"/>
  <c r="C16" i="1" s="1"/>
  <c r="N27" i="3"/>
  <c r="O27" i="3" s="1"/>
  <c r="P56" i="3"/>
  <c r="I9" i="2"/>
  <c r="R58" i="2"/>
  <c r="R28" i="2" s="1"/>
  <c r="P28" i="2"/>
  <c r="P7" i="3"/>
  <c r="R6" i="3"/>
  <c r="P9" i="3"/>
  <c r="K27" i="3"/>
  <c r="M28" i="3"/>
  <c r="K28" i="2"/>
  <c r="P12" i="3" l="1"/>
  <c r="P26" i="3"/>
  <c r="Q26" i="3" s="1"/>
  <c r="Q9" i="3"/>
  <c r="Q15" i="3"/>
  <c r="N27" i="1"/>
  <c r="N36" i="1"/>
  <c r="H30" i="2"/>
  <c r="I20" i="2"/>
  <c r="K20" i="3"/>
  <c r="J30" i="3"/>
  <c r="N37" i="1"/>
  <c r="J20" i="2"/>
  <c r="L9" i="1"/>
  <c r="P26" i="2"/>
  <c r="P12" i="2"/>
  <c r="Q15" i="2"/>
  <c r="J27" i="1"/>
  <c r="K27" i="1" s="1"/>
  <c r="J20" i="1"/>
  <c r="J53" i="1"/>
  <c r="K36" i="1"/>
  <c r="M23" i="2"/>
  <c r="H23" i="1"/>
  <c r="I23" i="1" s="1"/>
  <c r="F38" i="1"/>
  <c r="G38" i="1" s="1"/>
  <c r="R7" i="2"/>
  <c r="R9" i="2"/>
  <c r="M39" i="1"/>
  <c r="R56" i="3"/>
  <c r="R27" i="3" s="1"/>
  <c r="P27" i="3"/>
  <c r="Q27" i="3" s="1"/>
  <c r="L30" i="3"/>
  <c r="M20" i="3"/>
  <c r="K23" i="2"/>
  <c r="F23" i="1"/>
  <c r="G23" i="1" s="1"/>
  <c r="Q27" i="2"/>
  <c r="L27" i="1"/>
  <c r="I23" i="2"/>
  <c r="D23" i="1"/>
  <c r="E23" i="1" s="1"/>
  <c r="N30" i="2"/>
  <c r="O20" i="2"/>
  <c r="B20" i="1"/>
  <c r="B53" i="1"/>
  <c r="E39" i="1"/>
  <c r="C36" i="1"/>
  <c r="C37" i="1"/>
  <c r="C25" i="1"/>
  <c r="C39" i="1"/>
  <c r="G39" i="1"/>
  <c r="C27" i="1"/>
  <c r="I39" i="1"/>
  <c r="H24" i="1"/>
  <c r="I24" i="1" s="1"/>
  <c r="F30" i="3"/>
  <c r="G20" i="3"/>
  <c r="B38" i="1"/>
  <c r="C38" i="1" s="1"/>
  <c r="K11" i="1"/>
  <c r="S39" i="3"/>
  <c r="N39" i="1"/>
  <c r="O39" i="1" s="1"/>
  <c r="R7" i="3"/>
  <c r="R9" i="3"/>
  <c r="F30" i="2"/>
  <c r="G20" i="2"/>
  <c r="H53" i="1"/>
  <c r="H20" i="1"/>
  <c r="I36" i="1"/>
  <c r="I37" i="1"/>
  <c r="N24" i="3"/>
  <c r="J24" i="1" s="1"/>
  <c r="K24" i="1" s="1"/>
  <c r="N20" i="3"/>
  <c r="N38" i="3"/>
  <c r="N23" i="3"/>
  <c r="O23" i="3" s="1"/>
  <c r="O10" i="3"/>
  <c r="O11" i="3"/>
  <c r="O37" i="3"/>
  <c r="O36" i="3"/>
  <c r="O18" i="3"/>
  <c r="N32" i="3"/>
  <c r="O28" i="3"/>
  <c r="O25" i="3"/>
  <c r="D38" i="1"/>
  <c r="E38" i="1" s="1"/>
  <c r="K25" i="1"/>
  <c r="L30" i="2"/>
  <c r="M20" i="2"/>
  <c r="I11" i="1"/>
  <c r="B18" i="1"/>
  <c r="C18" i="1" s="1"/>
  <c r="D53" i="1"/>
  <c r="D20" i="1"/>
  <c r="E37" i="1"/>
  <c r="E36" i="1"/>
  <c r="E25" i="1"/>
  <c r="E28" i="1"/>
  <c r="E27" i="1"/>
  <c r="E11" i="1"/>
  <c r="I26" i="1"/>
  <c r="J38" i="1"/>
  <c r="K38" i="1" s="1"/>
  <c r="J32" i="1"/>
  <c r="K32" i="1" s="1"/>
  <c r="I20" i="3"/>
  <c r="H30" i="3"/>
  <c r="G23" i="2"/>
  <c r="B23" i="1"/>
  <c r="C23" i="1" s="1"/>
  <c r="O23" i="2"/>
  <c r="J23" i="1"/>
  <c r="K23" i="1" s="1"/>
  <c r="F20" i="1"/>
  <c r="F53" i="1"/>
  <c r="G36" i="1"/>
  <c r="G37" i="1"/>
  <c r="G27" i="1"/>
  <c r="G25" i="1"/>
  <c r="G24" i="1"/>
  <c r="Q28" i="2"/>
  <c r="L28" i="1"/>
  <c r="N28" i="1"/>
  <c r="K10" i="1"/>
  <c r="K37" i="1"/>
  <c r="O26" i="3"/>
  <c r="Q25" i="2"/>
  <c r="R25" i="2"/>
  <c r="L25" i="1"/>
  <c r="C9" i="1"/>
  <c r="G11" i="1"/>
  <c r="C26" i="1"/>
  <c r="I25" i="1"/>
  <c r="F32" i="1"/>
  <c r="G32" i="1" s="1"/>
  <c r="G10" i="1"/>
  <c r="R26" i="2" l="1"/>
  <c r="S9" i="2"/>
  <c r="N9" i="1"/>
  <c r="R12" i="2"/>
  <c r="S15" i="2"/>
  <c r="L34" i="2"/>
  <c r="M30" i="2"/>
  <c r="C20" i="1"/>
  <c r="B30" i="1"/>
  <c r="G20" i="1"/>
  <c r="F30" i="1"/>
  <c r="P20" i="2"/>
  <c r="P24" i="2"/>
  <c r="L24" i="1" s="1"/>
  <c r="P23" i="2"/>
  <c r="Q11" i="2"/>
  <c r="Q36" i="2"/>
  <c r="Q10" i="2"/>
  <c r="P38" i="2"/>
  <c r="Q18" i="2"/>
  <c r="P32" i="2"/>
  <c r="L32" i="1" s="1"/>
  <c r="Q37" i="2"/>
  <c r="J30" i="2"/>
  <c r="K20" i="2"/>
  <c r="K20" i="1"/>
  <c r="J30" i="1"/>
  <c r="S25" i="2"/>
  <c r="N25" i="1"/>
  <c r="E20" i="1"/>
  <c r="D30" i="1"/>
  <c r="O30" i="2"/>
  <c r="N34" i="2"/>
  <c r="L34" i="3"/>
  <c r="M30" i="3"/>
  <c r="Q26" i="2"/>
  <c r="L26" i="1"/>
  <c r="R12" i="3"/>
  <c r="S9" i="3"/>
  <c r="R26" i="3"/>
  <c r="S26" i="3" s="1"/>
  <c r="S15" i="3"/>
  <c r="I30" i="3"/>
  <c r="H34" i="3"/>
  <c r="K30" i="3"/>
  <c r="J34" i="3"/>
  <c r="G30" i="2"/>
  <c r="F34" i="2"/>
  <c r="L12" i="1"/>
  <c r="M27" i="1" s="1"/>
  <c r="L6" i="1"/>
  <c r="L7" i="1" s="1"/>
  <c r="L8" i="1" s="1"/>
  <c r="M15" i="1"/>
  <c r="I30" i="2"/>
  <c r="H34" i="2"/>
  <c r="F34" i="3"/>
  <c r="G30" i="3"/>
  <c r="H30" i="1"/>
  <c r="I20" i="1"/>
  <c r="N30" i="3"/>
  <c r="O20" i="3"/>
  <c r="S27" i="3"/>
  <c r="Q9" i="2"/>
  <c r="P20" i="3"/>
  <c r="P24" i="3"/>
  <c r="P38" i="3"/>
  <c r="P23" i="3"/>
  <c r="Q23" i="3" s="1"/>
  <c r="Q10" i="3"/>
  <c r="Q37" i="3"/>
  <c r="Q11" i="3"/>
  <c r="Q36" i="3"/>
  <c r="Q25" i="3"/>
  <c r="Q28" i="3"/>
  <c r="Q18" i="3"/>
  <c r="P32" i="3"/>
  <c r="N41" i="2" l="1"/>
  <c r="O34" i="2"/>
  <c r="S26" i="2"/>
  <c r="N26" i="1"/>
  <c r="Q23" i="2"/>
  <c r="L23" i="1"/>
  <c r="M23" i="1" s="1"/>
  <c r="F41" i="3"/>
  <c r="G34" i="3"/>
  <c r="J41" i="3"/>
  <c r="K34" i="3"/>
  <c r="M32" i="1"/>
  <c r="P30" i="2"/>
  <c r="Q20" i="2"/>
  <c r="M34" i="2"/>
  <c r="L41" i="2"/>
  <c r="N34" i="3"/>
  <c r="O30" i="3"/>
  <c r="M26" i="1"/>
  <c r="F34" i="1"/>
  <c r="G30" i="1"/>
  <c r="H41" i="3"/>
  <c r="I34" i="3"/>
  <c r="L38" i="1"/>
  <c r="M38" i="1" s="1"/>
  <c r="R24" i="2"/>
  <c r="N24" i="1" s="1"/>
  <c r="O24" i="1" s="1"/>
  <c r="R20" i="2"/>
  <c r="S11" i="2"/>
  <c r="S10" i="2"/>
  <c r="S36" i="2"/>
  <c r="R23" i="2"/>
  <c r="S18" i="2"/>
  <c r="R38" i="2"/>
  <c r="R32" i="2"/>
  <c r="N32" i="1" s="1"/>
  <c r="O32" i="1" s="1"/>
  <c r="S28" i="2"/>
  <c r="S37" i="2"/>
  <c r="S27" i="2"/>
  <c r="L20" i="1"/>
  <c r="M10" i="1"/>
  <c r="M11" i="1"/>
  <c r="M18" i="1"/>
  <c r="M37" i="1"/>
  <c r="M36" i="1"/>
  <c r="C30" i="1"/>
  <c r="B34" i="1"/>
  <c r="F41" i="2"/>
  <c r="G34" i="2"/>
  <c r="J34" i="2"/>
  <c r="K30" i="2"/>
  <c r="E30" i="1"/>
  <c r="D34" i="1"/>
  <c r="M24" i="1"/>
  <c r="H41" i="2"/>
  <c r="I34" i="2"/>
  <c r="R20" i="3"/>
  <c r="R24" i="3"/>
  <c r="R38" i="3"/>
  <c r="S10" i="3"/>
  <c r="S11" i="3"/>
  <c r="S18" i="3"/>
  <c r="R23" i="3"/>
  <c r="S23" i="3" s="1"/>
  <c r="S37" i="3"/>
  <c r="S28" i="3"/>
  <c r="S25" i="3"/>
  <c r="R32" i="3"/>
  <c r="S36" i="3"/>
  <c r="H34" i="1"/>
  <c r="I30" i="1"/>
  <c r="K30" i="1"/>
  <c r="J34" i="1"/>
  <c r="M28" i="1"/>
  <c r="N12" i="1"/>
  <c r="O25" i="1" s="1"/>
  <c r="N6" i="1"/>
  <c r="N7" i="1" s="1"/>
  <c r="N8" i="1" s="1"/>
  <c r="O9" i="1"/>
  <c r="O15" i="1"/>
  <c r="Q20" i="3"/>
  <c r="P30" i="3"/>
  <c r="M9" i="1"/>
  <c r="L41" i="3"/>
  <c r="M34" i="3"/>
  <c r="M25" i="1"/>
  <c r="N42" i="2" l="1"/>
  <c r="O41" i="2"/>
  <c r="N38" i="1"/>
  <c r="O38" i="1" s="1"/>
  <c r="I41" i="3"/>
  <c r="H42" i="3"/>
  <c r="K34" i="1"/>
  <c r="J41" i="1"/>
  <c r="M20" i="1"/>
  <c r="L30" i="1"/>
  <c r="H42" i="2"/>
  <c r="I41" i="2"/>
  <c r="B41" i="1"/>
  <c r="C34" i="1"/>
  <c r="G34" i="1"/>
  <c r="F41" i="1"/>
  <c r="Q30" i="2"/>
  <c r="P34" i="2"/>
  <c r="O26" i="1"/>
  <c r="K41" i="3"/>
  <c r="J42" i="3"/>
  <c r="N41" i="3"/>
  <c r="O34" i="3"/>
  <c r="J41" i="2"/>
  <c r="K34" i="2"/>
  <c r="L42" i="2"/>
  <c r="M41" i="2"/>
  <c r="M41" i="3"/>
  <c r="L42" i="3"/>
  <c r="N23" i="1"/>
  <c r="O23" i="1" s="1"/>
  <c r="S23" i="2"/>
  <c r="N20" i="1"/>
  <c r="O10" i="1"/>
  <c r="O11" i="1"/>
  <c r="O18" i="1"/>
  <c r="O37" i="1"/>
  <c r="O28" i="1"/>
  <c r="O36" i="1"/>
  <c r="O27" i="1"/>
  <c r="F42" i="3"/>
  <c r="G41" i="3"/>
  <c r="S20" i="3"/>
  <c r="R30" i="3"/>
  <c r="G41" i="2"/>
  <c r="F42" i="2"/>
  <c r="Q30" i="3"/>
  <c r="P34" i="3"/>
  <c r="I34" i="1"/>
  <c r="H41" i="1"/>
  <c r="E34" i="1"/>
  <c r="D41" i="1"/>
  <c r="R30" i="2"/>
  <c r="S20" i="2"/>
  <c r="O20" i="1" l="1"/>
  <c r="N30" i="1"/>
  <c r="F54" i="1"/>
  <c r="G41" i="1"/>
  <c r="F42" i="1"/>
  <c r="N42" i="3"/>
  <c r="O41" i="3"/>
  <c r="H42" i="1"/>
  <c r="I41" i="1"/>
  <c r="H54" i="1"/>
  <c r="B54" i="1"/>
  <c r="C41" i="1"/>
  <c r="B42" i="1"/>
  <c r="R34" i="2"/>
  <c r="S30" i="2"/>
  <c r="K41" i="1"/>
  <c r="J54" i="1"/>
  <c r="J42" i="1"/>
  <c r="E41" i="1"/>
  <c r="D42" i="1"/>
  <c r="D54" i="1"/>
  <c r="S30" i="3"/>
  <c r="R34" i="3"/>
  <c r="J42" i="2"/>
  <c r="K41" i="2"/>
  <c r="P41" i="3"/>
  <c r="Q41" i="3" s="1"/>
  <c r="Q34" i="3"/>
  <c r="P41" i="2"/>
  <c r="Q41" i="2" s="1"/>
  <c r="Q34" i="2"/>
  <c r="M30" i="1"/>
  <c r="L34" i="1"/>
  <c r="O30" i="1" l="1"/>
  <c r="N34" i="1"/>
  <c r="R41" i="3"/>
  <c r="S41" i="3" s="1"/>
  <c r="S34" i="3"/>
  <c r="M34" i="1"/>
  <c r="L41" i="1"/>
  <c r="M41" i="1" s="1"/>
  <c r="R41" i="2"/>
  <c r="S41" i="2" s="1"/>
  <c r="S34" i="2"/>
  <c r="O34" i="1" l="1"/>
  <c r="N41" i="1"/>
  <c r="O41" i="1" s="1"/>
</calcChain>
</file>

<file path=xl/sharedStrings.xml><?xml version="1.0" encoding="utf-8"?>
<sst xmlns="http://schemas.openxmlformats.org/spreadsheetml/2006/main" count="180" uniqueCount="59">
  <si>
    <t>Rooms</t>
  </si>
  <si>
    <t>Gross Room Nights</t>
  </si>
  <si>
    <t>Address</t>
  </si>
  <si>
    <t xml:space="preserve">Y1 </t>
  </si>
  <si>
    <t>%</t>
  </si>
  <si>
    <t>Y2</t>
  </si>
  <si>
    <t>Y3</t>
  </si>
  <si>
    <t>Y4</t>
  </si>
  <si>
    <t>Y5</t>
  </si>
  <si>
    <t>Y6</t>
  </si>
  <si>
    <t>Y7</t>
  </si>
  <si>
    <t>Occ Room Nights</t>
  </si>
  <si>
    <t>Occ%</t>
  </si>
  <si>
    <t>ADR</t>
  </si>
  <si>
    <t>RevPar</t>
  </si>
  <si>
    <t>RevPAR projections (Y1)</t>
  </si>
  <si>
    <t>F&amp;B</t>
  </si>
  <si>
    <t>Other Operated Departments</t>
  </si>
  <si>
    <t>Total Revenue</t>
  </si>
  <si>
    <t>Dept. Expenses</t>
  </si>
  <si>
    <t>Other</t>
  </si>
  <si>
    <t>Total Dept. Exp</t>
  </si>
  <si>
    <t>Total Dept. Inc</t>
  </si>
  <si>
    <t>Support Exp</t>
  </si>
  <si>
    <t>Admin</t>
  </si>
  <si>
    <t>Info &amp; Telecom</t>
  </si>
  <si>
    <t>S&amp;M</t>
  </si>
  <si>
    <t>Franchise Fees</t>
  </si>
  <si>
    <t>R&amp;M</t>
  </si>
  <si>
    <t>Utilities</t>
  </si>
  <si>
    <t>Gross Profit</t>
  </si>
  <si>
    <t>Mngt Fees</t>
  </si>
  <si>
    <t>House Profit</t>
  </si>
  <si>
    <t>Taxes</t>
  </si>
  <si>
    <t>Insurance</t>
  </si>
  <si>
    <t>FF&amp;E Reserve</t>
  </si>
  <si>
    <t>NOI</t>
  </si>
  <si>
    <t>T12 pre hurricane</t>
  </si>
  <si>
    <t>T12 July 2023</t>
  </si>
  <si>
    <t>Total Revenues</t>
  </si>
  <si>
    <t>CY</t>
  </si>
  <si>
    <t>SS</t>
  </si>
  <si>
    <t>Y1</t>
  </si>
  <si>
    <t>Revenues</t>
  </si>
  <si>
    <t>Pre Hurricane T12</t>
  </si>
  <si>
    <t>August 2023 T12</t>
  </si>
  <si>
    <t>Inflation</t>
  </si>
  <si>
    <t>Room Cost POR</t>
  </si>
  <si>
    <t>Food Rev POR</t>
  </si>
  <si>
    <t>Other Rev POR</t>
  </si>
  <si>
    <t>Other Exp POR</t>
  </si>
  <si>
    <t>CC fees</t>
  </si>
  <si>
    <t>Admin PAR</t>
  </si>
  <si>
    <t>R&amp;M PAR</t>
  </si>
  <si>
    <t>.</t>
  </si>
  <si>
    <t>Electric/Gas PAR</t>
  </si>
  <si>
    <t>Water POR</t>
  </si>
  <si>
    <t>Franchise Fee</t>
  </si>
  <si>
    <t>Annual growth since pre hurricane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</si>
</sst>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;[Red]\-&quot;$&quot;#,##0.00"/>
    <numFmt numFmtId="43" formatCode="_-* #,##0.00_-;\-* #,##0.00_-;_-* &quot;-&quot;??_-;_-@_-"/>
    <numFmt numFmtId="164" formatCode="0.0%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_(* #,##0_);_(* \(#,##0\);_(* &quot;-&quot;??_);_(@_)"/>
    <numFmt numFmtId="168" formatCode="&quot; &quot;&quot;$&quot;* #,##0.00&quot; &quot;;&quot; &quot;&quot;$&quot;* \(#,##0.00\);&quot; &quot;&quot;$&quot;* &quot;-&quot;??&quot; &quot;"/>
    <numFmt numFmtId="169" formatCode="_-* #,##0_-;\-* #,##0_-;_-* &quot;-&quot;??_-;_-@_-"/>
    <numFmt numFmtId="170" formatCode="_(&quot;$&quot;* #,##0.000_);_(&quot;$&quot;* \(#,##0.000\);_(&quot;$&quot;* &quot;-&quot;??_);_(@_)"/>
    <numFmt numFmtId="171" formatCode="_(&quot;$&quot;* #,##0.00000000000_);_(&quot;$&quot;* \(#,##0.00000000000\);_(&quot;$&quot;* &quot;-&quot;??_);_(@_)"/>
    <numFmt numFmtId="172" formatCode="_(&quot;$&quot;* #,##0.0000000_);_(&quot;$&quot;* \(#,##0.00000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venir Book"/>
    </font>
    <font>
      <sz val="11"/>
      <color rgb="FF3F3F3F"/>
      <name val="Avenir Book"/>
    </font>
    <font>
      <sz val="11"/>
      <color theme="1" tint="0.249977111117893"/>
      <name val="Avenir Book"/>
    </font>
    <font>
      <sz val="11"/>
      <color theme="1"/>
      <name val="Avenir Book"/>
    </font>
    <font>
      <sz val="11"/>
      <color rgb="FF3B4045"/>
      <name val="Avenir Book"/>
    </font>
    <font>
      <b/>
      <sz val="11"/>
      <color rgb="FF3F3F3F"/>
      <name val="Avenir Book"/>
    </font>
    <font>
      <sz val="11"/>
      <name val="Avenir Book"/>
    </font>
    <font>
      <b/>
      <i/>
      <sz val="11"/>
      <color rgb="FF3F3F3F"/>
      <name val="Avenir Book"/>
    </font>
    <font>
      <sz val="11"/>
      <color indexed="8"/>
      <name val="Avenir Book"/>
    </font>
    <font>
      <sz val="11"/>
      <color indexed="8"/>
      <name val="Calibri"/>
      <family val="2"/>
    </font>
    <font>
      <b/>
      <sz val="11"/>
      <color theme="1"/>
      <name val="Avenir Book"/>
    </font>
    <font>
      <b/>
      <sz val="11"/>
      <color indexed="8"/>
      <name val="Calibri"/>
      <family val="2"/>
    </font>
    <font>
      <sz val="11"/>
      <color indexed="17"/>
      <name val="Calibri"/>
      <family val="2"/>
    </font>
    <font>
      <sz val="11"/>
      <color indexed="19"/>
      <name val="Calibri"/>
      <family val="2"/>
    </font>
    <font>
      <sz val="11"/>
      <color rgb="FF0000FF"/>
      <name val="Avenir Book"/>
    </font>
    <font>
      <b/>
      <sz val="11"/>
      <color indexed="8"/>
      <name val="Avenir Book"/>
    </font>
    <font>
      <sz val="11"/>
      <color rgb="FF76923C"/>
      <name val="Avenir Book"/>
    </font>
    <font>
      <sz val="11"/>
      <color rgb="FF938953"/>
      <name val="Avenir Book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rgb="FF24406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4" fillId="3" borderId="0" xfId="0" applyFont="1" applyFill="1"/>
    <xf numFmtId="0" fontId="4" fillId="4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9" fontId="6" fillId="0" borderId="0" xfId="0" applyNumberFormat="1" applyFont="1"/>
    <xf numFmtId="0" fontId="7" fillId="0" borderId="0" xfId="0" applyFont="1" applyAlignment="1">
      <alignment horizontal="center" wrapText="1"/>
    </xf>
    <xf numFmtId="0" fontId="6" fillId="0" borderId="0" xfId="0" applyFont="1"/>
    <xf numFmtId="0" fontId="2" fillId="0" borderId="0" xfId="0" applyFont="1" applyAlignment="1">
      <alignment horizontal="center"/>
    </xf>
    <xf numFmtId="0" fontId="3" fillId="5" borderId="0" xfId="0" applyFont="1" applyFill="1" applyAlignment="1">
      <alignment horizontal="center"/>
    </xf>
    <xf numFmtId="9" fontId="3" fillId="5" borderId="0" xfId="0" applyNumberFormat="1" applyFont="1" applyFill="1" applyAlignment="1">
      <alignment horizontal="center"/>
    </xf>
    <xf numFmtId="0" fontId="8" fillId="3" borderId="0" xfId="0" applyFont="1" applyFill="1"/>
    <xf numFmtId="1" fontId="4" fillId="3" borderId="0" xfId="0" applyNumberFormat="1" applyFont="1" applyFill="1" applyAlignment="1">
      <alignment horizontal="center"/>
    </xf>
    <xf numFmtId="164" fontId="9" fillId="3" borderId="0" xfId="2" applyNumberFormat="1" applyFont="1" applyFill="1" applyBorder="1" applyAlignment="1">
      <alignment horizontal="center"/>
    </xf>
    <xf numFmtId="10" fontId="0" fillId="0" borderId="0" xfId="0" applyNumberFormat="1" applyAlignment="1">
      <alignment horizontal="center"/>
    </xf>
    <xf numFmtId="165" fontId="5" fillId="6" borderId="0" xfId="1" applyNumberFormat="1" applyFont="1" applyFill="1" applyBorder="1"/>
    <xf numFmtId="166" fontId="9" fillId="3" borderId="0" xfId="0" applyNumberFormat="1" applyFont="1" applyFill="1" applyAlignment="1">
      <alignment horizontal="center"/>
    </xf>
    <xf numFmtId="8" fontId="0" fillId="0" borderId="0" xfId="0" applyNumberFormat="1" applyAlignment="1">
      <alignment horizontal="center"/>
    </xf>
    <xf numFmtId="166" fontId="4" fillId="3" borderId="0" xfId="0" applyNumberFormat="1" applyFont="1" applyFill="1" applyAlignment="1">
      <alignment horizontal="center"/>
    </xf>
    <xf numFmtId="0" fontId="10" fillId="3" borderId="0" xfId="0" applyFont="1" applyFill="1"/>
    <xf numFmtId="9" fontId="4" fillId="3" borderId="0" xfId="2" applyFont="1" applyFill="1" applyBorder="1" applyAlignment="1">
      <alignment horizontal="center"/>
    </xf>
    <xf numFmtId="167" fontId="5" fillId="6" borderId="0" xfId="1" applyNumberFormat="1" applyFont="1" applyFill="1" applyBorder="1"/>
    <xf numFmtId="164" fontId="4" fillId="3" borderId="0" xfId="0" applyNumberFormat="1" applyFont="1" applyFill="1" applyAlignment="1">
      <alignment horizontal="center"/>
    </xf>
    <xf numFmtId="0" fontId="8" fillId="4" borderId="0" xfId="0" applyFont="1" applyFill="1"/>
    <xf numFmtId="167" fontId="5" fillId="2" borderId="0" xfId="1" applyNumberFormat="1" applyFont="1" applyFill="1" applyBorder="1"/>
    <xf numFmtId="9" fontId="4" fillId="4" borderId="0" xfId="0" applyNumberFormat="1" applyFont="1" applyFill="1" applyAlignment="1">
      <alignment horizontal="center"/>
    </xf>
    <xf numFmtId="9" fontId="4" fillId="3" borderId="0" xfId="0" applyNumberFormat="1" applyFont="1" applyFill="1" applyAlignment="1">
      <alignment horizontal="center"/>
    </xf>
    <xf numFmtId="164" fontId="4" fillId="7" borderId="0" xfId="0" applyNumberFormat="1" applyFont="1" applyFill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center"/>
    </xf>
    <xf numFmtId="0" fontId="0" fillId="6" borderId="0" xfId="0" applyFill="1"/>
    <xf numFmtId="9" fontId="6" fillId="0" borderId="0" xfId="2" applyFont="1" applyBorder="1" applyAlignment="1">
      <alignment horizontal="center"/>
    </xf>
    <xf numFmtId="43" fontId="6" fillId="0" borderId="0" xfId="1" applyFont="1" applyBorder="1"/>
    <xf numFmtId="0" fontId="11" fillId="0" borderId="0" xfId="0" applyFont="1"/>
    <xf numFmtId="0" fontId="12" fillId="0" borderId="0" xfId="0" applyFont="1"/>
    <xf numFmtId="9" fontId="0" fillId="0" borderId="0" xfId="2" applyFont="1" applyBorder="1"/>
    <xf numFmtId="9" fontId="12" fillId="0" borderId="0" xfId="0" applyNumberFormat="1" applyFont="1"/>
    <xf numFmtId="168" fontId="0" fillId="0" borderId="0" xfId="0" applyNumberFormat="1"/>
    <xf numFmtId="9" fontId="0" fillId="0" borderId="0" xfId="0" applyNumberFormat="1"/>
    <xf numFmtId="43" fontId="13" fillId="0" borderId="0" xfId="1" applyFont="1" applyBorder="1"/>
    <xf numFmtId="0" fontId="14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  <xf numFmtId="9" fontId="14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right"/>
    </xf>
    <xf numFmtId="164" fontId="12" fillId="0" borderId="0" xfId="2" applyNumberFormat="1" applyFont="1" applyBorder="1" applyAlignment="1">
      <alignment horizontal="center"/>
    </xf>
    <xf numFmtId="49" fontId="14" fillId="0" borderId="0" xfId="0" applyNumberFormat="1" applyFont="1" applyAlignment="1">
      <alignment horizontal="right"/>
    </xf>
    <xf numFmtId="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49" fontId="12" fillId="0" borderId="0" xfId="0" applyNumberFormat="1" applyFont="1"/>
    <xf numFmtId="168" fontId="12" fillId="0" borderId="0" xfId="0" applyNumberFormat="1" applyFont="1"/>
    <xf numFmtId="10" fontId="12" fillId="0" borderId="0" xfId="0" applyNumberFormat="1" applyFont="1"/>
    <xf numFmtId="168" fontId="14" fillId="0" borderId="0" xfId="0" applyNumberFormat="1" applyFont="1" applyAlignment="1">
      <alignment horizontal="center"/>
    </xf>
    <xf numFmtId="43" fontId="0" fillId="0" borderId="0" xfId="1" applyFont="1" applyBorder="1"/>
    <xf numFmtId="43" fontId="12" fillId="0" borderId="0" xfId="1" applyFont="1" applyBorder="1"/>
    <xf numFmtId="168" fontId="15" fillId="0" borderId="0" xfId="0" applyNumberFormat="1" applyFont="1"/>
    <xf numFmtId="0" fontId="16" fillId="0" borderId="0" xfId="0" applyFont="1"/>
    <xf numFmtId="9" fontId="15" fillId="0" borderId="0" xfId="0" applyNumberFormat="1" applyFont="1"/>
    <xf numFmtId="168" fontId="16" fillId="0" borderId="0" xfId="0" applyNumberFormat="1" applyFont="1"/>
    <xf numFmtId="49" fontId="15" fillId="0" borderId="0" xfId="0" applyNumberFormat="1" applyFont="1"/>
    <xf numFmtId="0" fontId="3" fillId="2" borderId="0" xfId="0" applyFont="1" applyFill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3" borderId="1" xfId="0" applyFont="1" applyFill="1" applyBorder="1"/>
    <xf numFmtId="0" fontId="17" fillId="8" borderId="0" xfId="0" applyFont="1" applyFill="1" applyAlignment="1">
      <alignment horizontal="center"/>
    </xf>
    <xf numFmtId="9" fontId="6" fillId="6" borderId="0" xfId="0" applyNumberFormat="1" applyFont="1" applyFill="1"/>
    <xf numFmtId="0" fontId="7" fillId="6" borderId="0" xfId="0" applyFont="1" applyFill="1" applyAlignment="1">
      <alignment horizontal="center" wrapText="1"/>
    </xf>
    <xf numFmtId="0" fontId="6" fillId="6" borderId="0" xfId="0" applyFont="1" applyFill="1"/>
    <xf numFmtId="0" fontId="3" fillId="5" borderId="1" xfId="0" applyFont="1" applyFill="1" applyBorder="1" applyAlignment="1">
      <alignment horizontal="center"/>
    </xf>
    <xf numFmtId="0" fontId="6" fillId="2" borderId="0" xfId="0" applyFont="1" applyFill="1"/>
    <xf numFmtId="1" fontId="4" fillId="3" borderId="1" xfId="0" applyNumberFormat="1" applyFont="1" applyFill="1" applyBorder="1" applyAlignment="1">
      <alignment horizontal="center"/>
    </xf>
    <xf numFmtId="164" fontId="9" fillId="3" borderId="1" xfId="2" applyNumberFormat="1" applyFont="1" applyFill="1" applyBorder="1" applyAlignment="1">
      <alignment horizontal="center"/>
    </xf>
    <xf numFmtId="164" fontId="17" fillId="8" borderId="0" xfId="2" applyNumberFormat="1" applyFont="1" applyFill="1" applyBorder="1" applyAlignment="1">
      <alignment horizontal="center"/>
    </xf>
    <xf numFmtId="166" fontId="9" fillId="3" borderId="1" xfId="0" applyNumberFormat="1" applyFont="1" applyFill="1" applyBorder="1" applyAlignment="1">
      <alignment horizontal="center"/>
    </xf>
    <xf numFmtId="165" fontId="17" fillId="9" borderId="0" xfId="1" applyNumberFormat="1" applyFont="1" applyFill="1" applyBorder="1"/>
    <xf numFmtId="166" fontId="4" fillId="3" borderId="1" xfId="0" applyNumberFormat="1" applyFont="1" applyFill="1" applyBorder="1" applyAlignment="1">
      <alignment horizontal="center"/>
    </xf>
    <xf numFmtId="9" fontId="4" fillId="3" borderId="1" xfId="2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9" fontId="4" fillId="4" borderId="1" xfId="0" applyNumberFormat="1" applyFont="1" applyFill="1" applyBorder="1" applyAlignment="1">
      <alignment horizontal="center"/>
    </xf>
    <xf numFmtId="9" fontId="4" fillId="3" borderId="1" xfId="0" applyNumberFormat="1" applyFont="1" applyFill="1" applyBorder="1" applyAlignment="1">
      <alignment horizontal="center"/>
    </xf>
    <xf numFmtId="164" fontId="17" fillId="8" borderId="0" xfId="0" applyNumberFormat="1" applyFont="1" applyFill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7" fontId="17" fillId="9" borderId="0" xfId="1" applyNumberFormat="1" applyFont="1" applyFill="1" applyBorder="1"/>
    <xf numFmtId="0" fontId="8" fillId="6" borderId="0" xfId="0" applyFont="1" applyFill="1"/>
    <xf numFmtId="164" fontId="4" fillId="0" borderId="0" xfId="0" applyNumberFormat="1" applyFont="1" applyAlignment="1">
      <alignment horizontal="center"/>
    </xf>
    <xf numFmtId="0" fontId="6" fillId="0" borderId="1" xfId="0" applyFont="1" applyBorder="1"/>
    <xf numFmtId="169" fontId="6" fillId="0" borderId="0" xfId="1" applyNumberFormat="1" applyFont="1" applyBorder="1"/>
    <xf numFmtId="168" fontId="11" fillId="0" borderId="0" xfId="0" applyNumberFormat="1" applyFont="1"/>
    <xf numFmtId="166" fontId="17" fillId="8" borderId="0" xfId="0" applyNumberFormat="1" applyFont="1" applyFill="1" applyAlignment="1">
      <alignment horizontal="center"/>
    </xf>
    <xf numFmtId="166" fontId="6" fillId="0" borderId="0" xfId="0" applyNumberFormat="1" applyFont="1"/>
    <xf numFmtId="166" fontId="9" fillId="0" borderId="0" xfId="0" applyNumberFormat="1" applyFont="1"/>
    <xf numFmtId="0" fontId="9" fillId="0" borderId="0" xfId="0" applyFont="1"/>
    <xf numFmtId="168" fontId="18" fillId="0" borderId="0" xfId="0" applyNumberFormat="1" applyFont="1"/>
    <xf numFmtId="170" fontId="17" fillId="8" borderId="0" xfId="0" applyNumberFormat="1" applyFont="1" applyFill="1" applyAlignment="1">
      <alignment horizontal="center"/>
    </xf>
    <xf numFmtId="170" fontId="9" fillId="0" borderId="0" xfId="0" applyNumberFormat="1" applyFont="1" applyAlignment="1">
      <alignment horizontal="center"/>
    </xf>
    <xf numFmtId="170" fontId="9" fillId="0" borderId="0" xfId="0" applyNumberFormat="1" applyFont="1"/>
    <xf numFmtId="166" fontId="19" fillId="0" borderId="0" xfId="0" applyNumberFormat="1" applyFont="1"/>
    <xf numFmtId="171" fontId="9" fillId="0" borderId="0" xfId="0" applyNumberFormat="1" applyFont="1"/>
    <xf numFmtId="172" fontId="9" fillId="0" borderId="0" xfId="0" applyNumberFormat="1" applyFont="1"/>
    <xf numFmtId="9" fontId="17" fillId="8" borderId="0" xfId="2" applyFont="1" applyFill="1" applyBorder="1" applyAlignment="1">
      <alignment horizontal="center"/>
    </xf>
    <xf numFmtId="9" fontId="9" fillId="0" borderId="0" xfId="0" applyNumberFormat="1" applyFont="1"/>
    <xf numFmtId="166" fontId="20" fillId="0" borderId="0" xfId="0" applyNumberFormat="1" applyFont="1"/>
    <xf numFmtId="166" fontId="9" fillId="0" borderId="0" xfId="0" applyNumberFormat="1" applyFont="1" applyAlignment="1">
      <alignment horizontal="center"/>
    </xf>
    <xf numFmtId="10" fontId="6" fillId="0" borderId="0" xfId="0" applyNumberFormat="1" applyFont="1"/>
    <xf numFmtId="10" fontId="9" fillId="0" borderId="0" xfId="0" applyNumberFormat="1" applyFont="1"/>
    <xf numFmtId="10" fontId="11" fillId="0" borderId="0" xfId="0" applyNumberFormat="1" applyFont="1"/>
    <xf numFmtId="0" fontId="0" fillId="0" borderId="1" xfId="0" applyBorder="1"/>
    <xf numFmtId="9" fontId="21" fillId="0" borderId="0" xfId="0" applyNumberFormat="1" applyFont="1"/>
    <xf numFmtId="49" fontId="0" fillId="0" borderId="0" xfId="0" applyNumberFormat="1"/>
    <xf numFmtId="0" fontId="14" fillId="0" borderId="1" xfId="0" applyFont="1" applyBorder="1" applyAlignment="1">
      <alignment horizontal="center"/>
    </xf>
    <xf numFmtId="49" fontId="12" fillId="0" borderId="1" xfId="0" applyNumberFormat="1" applyFont="1" applyBorder="1"/>
    <xf numFmtId="0" fontId="12" fillId="0" borderId="1" xfId="0" applyFont="1" applyBorder="1"/>
    <xf numFmtId="49" fontId="14" fillId="0" borderId="1" xfId="0" applyNumberFormat="1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3.xml"/><Relationship Id="rId21" Type="http://schemas.openxmlformats.org/officeDocument/2006/relationships/externalLink" Target="externalLinks/externalLink18.xml"/><Relationship Id="rId42" Type="http://schemas.openxmlformats.org/officeDocument/2006/relationships/externalLink" Target="externalLinks/externalLink39.xml"/><Relationship Id="rId47" Type="http://schemas.openxmlformats.org/officeDocument/2006/relationships/externalLink" Target="externalLinks/externalLink44.xml"/><Relationship Id="rId63" Type="http://schemas.openxmlformats.org/officeDocument/2006/relationships/externalLink" Target="externalLinks/externalLink60.xml"/><Relationship Id="rId68" Type="http://schemas.openxmlformats.org/officeDocument/2006/relationships/externalLink" Target="externalLinks/externalLink65.xml"/><Relationship Id="rId84" Type="http://schemas.openxmlformats.org/officeDocument/2006/relationships/theme" Target="theme/theme1.xml"/><Relationship Id="rId89" Type="http://schemas.openxmlformats.org/officeDocument/2006/relationships/customXml" Target="../customXml/item2.xml"/><Relationship Id="rId16" Type="http://schemas.openxmlformats.org/officeDocument/2006/relationships/externalLink" Target="externalLinks/externalLink13.xml"/><Relationship Id="rId11" Type="http://schemas.openxmlformats.org/officeDocument/2006/relationships/externalLink" Target="externalLinks/externalLink8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53" Type="http://schemas.openxmlformats.org/officeDocument/2006/relationships/externalLink" Target="externalLinks/externalLink50.xml"/><Relationship Id="rId58" Type="http://schemas.openxmlformats.org/officeDocument/2006/relationships/externalLink" Target="externalLinks/externalLink55.xml"/><Relationship Id="rId74" Type="http://schemas.openxmlformats.org/officeDocument/2006/relationships/externalLink" Target="externalLinks/externalLink71.xml"/><Relationship Id="rId79" Type="http://schemas.openxmlformats.org/officeDocument/2006/relationships/externalLink" Target="externalLinks/externalLink76.xml"/><Relationship Id="rId5" Type="http://schemas.openxmlformats.org/officeDocument/2006/relationships/externalLink" Target="externalLinks/externalLink2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43" Type="http://schemas.openxmlformats.org/officeDocument/2006/relationships/externalLink" Target="externalLinks/externalLink40.xml"/><Relationship Id="rId48" Type="http://schemas.openxmlformats.org/officeDocument/2006/relationships/externalLink" Target="externalLinks/externalLink45.xml"/><Relationship Id="rId56" Type="http://schemas.openxmlformats.org/officeDocument/2006/relationships/externalLink" Target="externalLinks/externalLink53.xml"/><Relationship Id="rId64" Type="http://schemas.openxmlformats.org/officeDocument/2006/relationships/externalLink" Target="externalLinks/externalLink61.xml"/><Relationship Id="rId69" Type="http://schemas.openxmlformats.org/officeDocument/2006/relationships/externalLink" Target="externalLinks/externalLink66.xml"/><Relationship Id="rId77" Type="http://schemas.openxmlformats.org/officeDocument/2006/relationships/externalLink" Target="externalLinks/externalLink74.xml"/><Relationship Id="rId8" Type="http://schemas.openxmlformats.org/officeDocument/2006/relationships/externalLink" Target="externalLinks/externalLink5.xml"/><Relationship Id="rId51" Type="http://schemas.openxmlformats.org/officeDocument/2006/relationships/externalLink" Target="externalLinks/externalLink48.xml"/><Relationship Id="rId72" Type="http://schemas.openxmlformats.org/officeDocument/2006/relationships/externalLink" Target="externalLinks/externalLink69.xml"/><Relationship Id="rId80" Type="http://schemas.openxmlformats.org/officeDocument/2006/relationships/externalLink" Target="externalLinks/externalLink77.xml"/><Relationship Id="rId85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46" Type="http://schemas.openxmlformats.org/officeDocument/2006/relationships/externalLink" Target="externalLinks/externalLink43.xml"/><Relationship Id="rId59" Type="http://schemas.openxmlformats.org/officeDocument/2006/relationships/externalLink" Target="externalLinks/externalLink56.xml"/><Relationship Id="rId67" Type="http://schemas.openxmlformats.org/officeDocument/2006/relationships/externalLink" Target="externalLinks/externalLink64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Relationship Id="rId54" Type="http://schemas.openxmlformats.org/officeDocument/2006/relationships/externalLink" Target="externalLinks/externalLink51.xml"/><Relationship Id="rId62" Type="http://schemas.openxmlformats.org/officeDocument/2006/relationships/externalLink" Target="externalLinks/externalLink59.xml"/><Relationship Id="rId70" Type="http://schemas.openxmlformats.org/officeDocument/2006/relationships/externalLink" Target="externalLinks/externalLink67.xml"/><Relationship Id="rId75" Type="http://schemas.openxmlformats.org/officeDocument/2006/relationships/externalLink" Target="externalLinks/externalLink72.xml"/><Relationship Id="rId83" Type="http://schemas.openxmlformats.org/officeDocument/2006/relationships/externalLink" Target="externalLinks/externalLink80.xml"/><Relationship Id="rId88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49" Type="http://schemas.openxmlformats.org/officeDocument/2006/relationships/externalLink" Target="externalLinks/externalLink46.xml"/><Relationship Id="rId57" Type="http://schemas.openxmlformats.org/officeDocument/2006/relationships/externalLink" Target="externalLinks/externalLink54.xml"/><Relationship Id="rId10" Type="http://schemas.openxmlformats.org/officeDocument/2006/relationships/externalLink" Target="externalLinks/externalLink7.xml"/><Relationship Id="rId31" Type="http://schemas.openxmlformats.org/officeDocument/2006/relationships/externalLink" Target="externalLinks/externalLink28.xml"/><Relationship Id="rId44" Type="http://schemas.openxmlformats.org/officeDocument/2006/relationships/externalLink" Target="externalLinks/externalLink41.xml"/><Relationship Id="rId52" Type="http://schemas.openxmlformats.org/officeDocument/2006/relationships/externalLink" Target="externalLinks/externalLink49.xml"/><Relationship Id="rId60" Type="http://schemas.openxmlformats.org/officeDocument/2006/relationships/externalLink" Target="externalLinks/externalLink57.xml"/><Relationship Id="rId65" Type="http://schemas.openxmlformats.org/officeDocument/2006/relationships/externalLink" Target="externalLinks/externalLink62.xml"/><Relationship Id="rId73" Type="http://schemas.openxmlformats.org/officeDocument/2006/relationships/externalLink" Target="externalLinks/externalLink70.xml"/><Relationship Id="rId78" Type="http://schemas.openxmlformats.org/officeDocument/2006/relationships/externalLink" Target="externalLinks/externalLink75.xml"/><Relationship Id="rId81" Type="http://schemas.openxmlformats.org/officeDocument/2006/relationships/externalLink" Target="externalLinks/externalLink78.xml"/><Relationship Id="rId86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36.xml"/><Relationship Id="rId34" Type="http://schemas.openxmlformats.org/officeDocument/2006/relationships/externalLink" Target="externalLinks/externalLink31.xml"/><Relationship Id="rId50" Type="http://schemas.openxmlformats.org/officeDocument/2006/relationships/externalLink" Target="externalLinks/externalLink47.xml"/><Relationship Id="rId55" Type="http://schemas.openxmlformats.org/officeDocument/2006/relationships/externalLink" Target="externalLinks/externalLink52.xml"/><Relationship Id="rId76" Type="http://schemas.openxmlformats.org/officeDocument/2006/relationships/externalLink" Target="externalLinks/externalLink73.xml"/><Relationship Id="rId7" Type="http://schemas.openxmlformats.org/officeDocument/2006/relationships/externalLink" Target="externalLinks/externalLink4.xml"/><Relationship Id="rId71" Type="http://schemas.openxmlformats.org/officeDocument/2006/relationships/externalLink" Target="externalLinks/externalLink68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6.xml"/><Relationship Id="rId24" Type="http://schemas.openxmlformats.org/officeDocument/2006/relationships/externalLink" Target="externalLinks/externalLink21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66" Type="http://schemas.openxmlformats.org/officeDocument/2006/relationships/externalLink" Target="externalLinks/externalLink63.xml"/><Relationship Id="rId87" Type="http://schemas.openxmlformats.org/officeDocument/2006/relationships/calcChain" Target="calcChain.xml"/><Relationship Id="rId61" Type="http://schemas.openxmlformats.org/officeDocument/2006/relationships/externalLink" Target="externalLinks/externalLink58.xml"/><Relationship Id="rId82" Type="http://schemas.openxmlformats.org/officeDocument/2006/relationships/externalLink" Target="externalLinks/externalLink79.xml"/><Relationship Id="rId19" Type="http://schemas.openxmlformats.org/officeDocument/2006/relationships/externalLink" Target="externalLinks/externalLink1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hared\1.%20AD1%20Global\2.%20AD1%20Hotels\2.%20Hotel%20Acquisitions\3.%20New%20Deals\2.%20Proformas\3.%20Portfolios\Plasencia%206%20Hotel%20Portfolio\Individual%20Underwritings\HREC\231009%20-%20Fort%20Myers%20Consolidated.xlsx" TargetMode="External"/><Relationship Id="rId1" Type="http://schemas.openxmlformats.org/officeDocument/2006/relationships/externalLinkPath" Target="231009%20-%20Fort%20Myers%20Consolidated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ex01\share\Documents%20and%20Settings\Administrator.PHOENIX\My%20Documents\GREP%20DEALS\Financial%20Models\Underwriting%20Models\Southern%20California\Oxnard\Models\Oxnard%20Consolidated%207-21%20-%20$81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c50\common\Bloomberglink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sanchez\Mis%20documentos\cecilia\2004\P&#243;lizaabril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ex01\share\Documents%20and%20Settings\Kristopher\Local%20Settings\Temporary%20Internet%20Files\OLK1A8\09.27.05%20-%20The%20Tides%20-%20Underwriting%20-%20BASE%20CAS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ex01\share\Documents%20and%20Settings\Administrator.PHOENIX\Local%20Settings\Temporary%20Internet%20Files\OLK29C\5.3.05%20Cherrywood%20%20Ranchstone%20-%20Underwriting%20-%20BASE%20CASE%20I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Documentos2\FINANCE\LMARTI\taxpackage98\AccruedBonus-Detail9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dn7401\sdata\DELTA\OLDSERV\EXCEL\98206-1\YrEnd98\End98\2VA-A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ex01\share\Active%20Transactions\Addison%20Park\Active%20Transactions\Cypress%20Cove%20-%20Melbourne,FL\Cypress%20Cov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exus/Hff/DEALS/Pierce%20Company/Michigan%20Student%20Housing%20Portfolio/Financials/Historical%20Financials/Chandler%20Crossings%20Financials%20200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80926%20Financial%20Model%20-%20EVG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ocumentos\Documents%20and%20Settings\krobles\My%20Documents\Velocity\Phase%20II\Report\Velocity-Excel%20file%20PII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.cushwake.gbl\usa\ASSETMGMT\MULTIFAM\MASS%20PRIM\Ashton%20Green\ABP\2014\ABP\Avalon%20Columbia.AEW%20MODEL.FCM%20Base%20Case.xlsm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c141\xl_engines\Consolidated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ocumentos\Documents%20and%20Settings\jcerezo\Configuraci&#243;n%20local\Archivos%20temporales%20de%20Internet\OLK169\balanza%20SEP%202005%20COOPER%20DEFINITIVA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ex01\share\My%20Documents\Jackson%20Square%20(Torrey%20%20St%20%20Charleston)%206-12-0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nyteDrive\ad1global\Documents%20and%20Settings\adane\Local%20Settings\Temporary%20Internet%20Files\OLK2F\$$42492712184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erezo\Mis%20documentos\2004\Contabilidad\09%20septiembre%202004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c3\Common\Documents%20and%20Settings\ttrinter\Local%20Settings\Temporary%20Internet%20Files\OLK26\Indication%20Grid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nyteDrive\ad1global\Users\majarrista\AppData\Roaming\Microsoft\Excel\170411%20Modelo%20Fondo%20HASTA-TRE%20-%20Silver%20Trails%20(version%202).xlsb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ew.com\la_shared\Mass%20PRIM\Mezzo%20Apartments\ABP\PM\Greystar%20Budgets\Draft%202\Property%20Budget%20(2011%20Budget)%20-%20swmezzo1-Mezzo%20Apartment%20Homes%2012.21.10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ocumentos\temp\NetRight\Links\London\524217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ex01\share\Documents%20and%20Settings\hparzybok\Local%20Settings\Temporary%20Internet%20Files\OLK27\5.02.05%20Cherrywood%20&amp;%20Ranchstone%20-%20Underwriting%20-%20BASE%20CAS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aciaserver\files\Asset%20Mgt\Budget%20Analysis\2006%20Capital%20Analysis%20Spreadsheets\Palms%20Final%20Capital%20Analysi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nyteDrive\ad1global\Users\Hasta%20Capital%20SB\Dropbox\PruStar\Underwriting\Development\Deals\McDonalds\Periferico%205120\Debt%20Package\Greystar%20Perisur%20V8.5%20incl%20Debt%20Package.xlsm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ESUPUESTO%20ORIGINAL%201999\5%20Ventas%20y%20costos\Vtaspo98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ex01\share\Common\WWW\GREYSTAR\Deals\Dallas\Amesbury%20Parc\10-04-05_Amesbury%20Parc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c109\c\PandA\Cuztomized%20Models\Credit%20Exposure\Creditapul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nyteDrive\ad1global\Documents%20and%20Settings\kkaberna\My%20Documents\Greystar\Acquisitions\Multifamily\Texas\Houston\Kirby\Underwriting%20revisions\Kirby%207.23.07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ocumentos\Manchuria\Cintia\windows\TEMP\Flash_Bu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nyteDrive\ad1global\DOCUME~1\ACUEVA~1\LOCALS~1\Temp\WINDOWS\PwC\CPC%20Albany\Cpc32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ocumentos\Documents%20and%20Settings\jcerezo\Configuraci&#243;n%20local\Archivos%20temporales%20de%20Internet\OLK143\EdoFin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alspweb02:95/Documents%20and%20Settings/mo'neil/Local%20Settings/Temporary%20Internet%20Files/OLK6/Hamilton%20Park%20m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42\Acquisitions\Nbarakat\statements\2001\October_2001\October-loans0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ocumentos\My%20Documents\SLP\Culiacan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nyteDrive\ad1global\Documents%20and%20Settings\kkaberna\My%20Documents\Greystar\Acquisitions\Multifamily\Texas\Austin\Estate%20at%20Quarry%20Lake\Underwriting\Estates%20at%20Quarry%20Lake%201-31-2007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nyteDrive\ad1global\Documents%20and%20Settings\acarmona\Configuraci&#243;n%20local\Archivos%20temporales%20de%20Internet\OLK157\Formatos%20de%20C&#233;dulas%20a%20Preparar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ONOSTICO%201+3%202003\03%20Volumen%20y%20Ventas\Cedula%20Anual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c72\Users%20Data\Documents%20and%20Settings\jsiu\Local%20Settings\Temporary%20Internet%20Files\OLK7C6\Tax%20Exempt%20Bond%20Fwd%20Start%2065%251mL%20Qtrly%20+%202%2093%20Swapapult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ONOSTICO%201+3%202003\10%20Estados%20Financieros\UM6VELCO2003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nyteDrive\ad1global\UW\Trotten%20Loan%20info\Model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ocumentos\Investment%20Banking\KKazanci\Old%20materials\Models\BDK_Debt%20Capacity%201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ONOSTICO%202004\VEL04-10ORG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RCARRANZA\ARCHIVOS%202006%20ALEXANDER\REASEGURO%202006\AUDITORIAS%20REASEGURO%202006\Depreciaciones%20REASEGURO%20DICIEMBRE%2020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nyteDrive\ad1global\Documents%20and%20Settings\Kelly\Local%20Settings\Temporary%20Internet%20Files\OLKB1\TEMP\C.Lotus.Notes.Data\GRPFILES\Advisory%20Group\Strategy\Proposals%20Library\2002\Deutsche%20Bank\BDANALY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sanchez\Mis%20documentos\cecilia\2004\P&#243;lizajulio2004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ocumentos\Documents%20and%20Settings\csanchez\Mis%20documentos\cecilia\2004\edos%20financieros\NOVIEMBRE%202004%20JCCH%20A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nyteDrive\ad1global\Documents%20and%20Settings\kkaberna\Local%20Settings\Temporary%20Internet%20Files\OLK33\Market%20Survey%206%2011%2007%20Metropole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c109\c\Documents%20and%20Settings\ttrinter\Desktop\Working%20Consolidated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sanchez\Mis%20documentos\cecilia\2004\P&#243;lizaabril2004%20A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sanchez\Mis%20documentos\cecilia\2004\P&#243;lizamayo2004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ocumentos\Documents%20and%20Settings\cintiamartinez\My%20Documents\Manchuria\TODAS%20LAS%20GRAFICAS%20Y%20TABLAS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Budget\RU%201908\BaseData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aciaserver\files\Asset%20Mgt\Budget%20Analysis\2006%20Capital%20Analysis%20Spreadsheets\Eagle%20Crest%20Capital%20Analysis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nyteDrive\ad1global\Users\MONICA%20AJARRISTA\Estrategia%20Urbana%20Dropbox\EQELON%20EQELON\&#203;qelon\2.%20Fund%20II%20Hotels\3.%20Pipeline\Caption%20Hyatt%20-%20Orlando\200317%20Hyatt%20Caption%20Intl%20Driv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42\Acquisitions\USERS\Nbarakat\statements\2000\apr-2000\Apr-loans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nyteDrive\ad1global\Users\VM%20Martinez\Estrategia%20Urbana%20Dropbox\EQELON%20EQELON\&#203;qelon\2.%20Fund%20II%20Hotels\3.%20Pipeline\Caption%20Hyatt%20-%20Orlando\200317%20Hyatt%20Caption%20Intl%20Drive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ONOSTICO%201+3%202002\10%20Estados%20Financieros\UM3VEL%20JC1T02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aciaserver\files\Acquisitions\Closed%20Acquisitions\Fund%2011-B\Willow%20Creek_PHX_F11B\Underwriting\Willow%20Creek%20Final%20Loan%20Underwriting%20I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gdg.greystar.com/beaconlakes/Shared%20Documents/Beacon%20Lakes/100%20Land%20and%20Feasibility/Project%20Budget/MULE%20and%20Partners%20model%20greystar%20Beacon%20Lakes%203-5-07%20v5/beacon%20MULE2007_Beta2.3/MULE2007_Beta2.3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ocumentos\PRONOSTICO%202004\VELUKGAAP3.1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nyteDrive\ad1global\Common\MKC\Acquisitions\DC%20-%20Suburban%20Maryland\Metropolitan%20at%20Largo%20Station\1145648_7883\MLS%20Leasing%20Report%203-8-09%20Reports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ew.com\la_shared\la_shared\LAShared\Mass%20PRIM\Mezzo%20Apartments\Valuation\2012\Q3\Mezzo%20Q311V2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rtusc01\voyager\reports\428896110481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5FCB353\Lenox%20Club%20Cash%20Flow%2012%20Month%20Trailing%20-%20Oct%202007_Nov%202008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bna.msds.wachovia.net\root\SHARED\SP\INCOME\ACCOUNTI\INTER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data\ladata\laport\HAZ03\Hazard_Retail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.cushwake.gbl\USA\NY-WHQ-1290\Groups\HotRocks\DEALS\PENDING\Helux\Valuation\Helux%20Valuation%201.18.18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roups\HotRocks\Templates\Models\HotRocks%20Office%20Template%20v15.xlsm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.cushwake.gbl\usa\ASSETMGMT\MULTIFAM\CORE%20FUND\The%20615%20at%20Odenton%20Gateway%20(FKA%20Haven)\ABP\2014\ABP\2014%20Odenton%20Multifamily%20ABP%20-%20Excel.xlsm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2custsvc\c\files\Under%20Construction\Budget\97%20Budget%20Blank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nyteDrive\ad1global\Users\sbrinkley\Dropbox\PruStar\Underwriting\Development\Deals\Americas%201520\Americas%201520%20Forward%20Purchase%20v13.1.xlsm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ex01\share\Documents%20and%20Settings\Administrator.PHOENIX\Local%20Settings\Temporary%20Internet%20Files\OLK29C\Pre-Synch\Lenstrom\Ironhorse%20Model%20-%20WHF%20-%20020106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FONDOS\Real%20Estate\TRE\5)%20Pipeline\2)%20USA\EVBG%20-%20NYC\EVGB%20-%20510%20East%2014th%20St\1.0%20Finance\1.1%20Cash%20Flow%20Projection\1.1.1%20EVGB%20-%20Cash%20Flow%20Projection%20(9.13.2018).xlsx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nyteDrive\ad1global\Documents%20and%20Settings\kwoolley.PHOENIX\Local%20Settings\Temporary%20Internet%20Files\OLKD9\Rent%20Roll%20Mar%2014%202007%20-%20Saratoga%20Ridge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ONOSTICO%201+3%202003\11%20Indicadores\Indicadores%20Financieros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ocumentos\Documents%20and%20Settings\claudiagonzalez\My%20Documents\Due%20Dilligence\Velco\ESTADISTICA%20VENTAS%2020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alisis%20de%20IVA01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nyteDrive\ad1global\Documents%20and%20Settings\cwolford\Local%20Settings\Temporary%20Internet%20Files\Content.Outlook\WEAI7IW5\Fortress%20UW\Coventry%20Crossing%20-%2011-16-10%20(2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ex01\share\Documents%20and%20Settings\Administrator.PHOENIX\My%20Documents\GREP%20DEALS\Financial%20Models\Underwriting%20Models\Las%20Vegas\Carefree%20Portfolio\Underwriting%20Models\Eastern%20-%20Underwriti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Cashflow"/>
      <sheetName val="Operating Inputs"/>
      <sheetName val="Proforma"/>
      <sheetName val="CY"/>
      <sheetName val="SHS"/>
      <sheetName val="Growth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s"/>
      <sheetName val="Executive Summary"/>
      <sheetName val="Portfolio 10Yr Proforma"/>
      <sheetName val="Portfolio Amort"/>
      <sheetName val="Portfolio CC"/>
      <sheetName val="Promote Calc"/>
      <sheetName val="Monthly Income Statement"/>
      <sheetName val="Portfolio YR1 Proforma"/>
      <sheetName val="Sensitivity"/>
      <sheetName val="Comps"/>
      <sheetName val="Studio"/>
      <sheetName val="1Bd1Ba"/>
      <sheetName val="2Bd2Ba"/>
      <sheetName val="Apt Underwriting"/>
      <sheetName val="Apt Inc &amp; Exp Assump"/>
      <sheetName val="Apt Yr1 Proforma"/>
      <sheetName val="Apt Hist"/>
      <sheetName val="Apt 5-Yr Cap"/>
      <sheetName val="V UW"/>
      <sheetName val="V Inc &amp; Exp"/>
      <sheetName val="V Yr1 Proforma"/>
      <sheetName val="V Hist"/>
      <sheetName val="V 5Yr Cap"/>
      <sheetName val="A UW"/>
      <sheetName val="V CC"/>
      <sheetName val="V Amort"/>
      <sheetName val="A Inc &amp; Exp"/>
      <sheetName val="A Yr1 Proforma"/>
      <sheetName val="A Hist"/>
      <sheetName val="A 5Yr Cap"/>
      <sheetName val="A CC"/>
      <sheetName val="A Amort Calc"/>
      <sheetName val="B UW"/>
      <sheetName val="B Inc &amp; Exp"/>
      <sheetName val="B Yr1 Proforma"/>
      <sheetName val="B Hist"/>
      <sheetName val="B 5-Yr Cap"/>
      <sheetName val="B CC"/>
      <sheetName val="Marinas UW"/>
      <sheetName val="Marina Comps"/>
      <sheetName val="Marinas Hist"/>
      <sheetName val="Marinas Inc &amp; Exp"/>
      <sheetName val="Marinas Yr 1 Proforma"/>
      <sheetName val="Marinas Amort"/>
      <sheetName val="Hotel Hist"/>
      <sheetName val="Marina 5-Yr Cap"/>
      <sheetName val="Hotel UW"/>
      <sheetName val="Hotel YR1 Proforma"/>
      <sheetName val="Hotel 5-Yr Cap"/>
      <sheetName val="Data Input Sheet"/>
      <sheetName val="Lease Terms"/>
      <sheetName val="Hotel Amort"/>
      <sheetName val="Executive_Summary"/>
      <sheetName val="Portfolio_10Yr_Proforma"/>
      <sheetName val="Portfolio_Amort"/>
      <sheetName val="Portfolio_CC"/>
      <sheetName val="Promote_Calc"/>
      <sheetName val="Monthly_Income_Statement"/>
      <sheetName val="Portfolio_YR1_Proforma"/>
      <sheetName val="Apt_Underwriting"/>
      <sheetName val="Apt_Inc_&amp;_Exp_Assump"/>
      <sheetName val="Apt_Yr1_Proforma"/>
      <sheetName val="Apt_Hist"/>
      <sheetName val="Apt_5-Yr_Cap"/>
      <sheetName val="V_UW"/>
      <sheetName val="V_Inc_&amp;_Exp"/>
      <sheetName val="V_Yr1_Proforma"/>
      <sheetName val="V_Hist"/>
      <sheetName val="V_5Yr_Cap"/>
      <sheetName val="A_UW"/>
      <sheetName val="V_CC"/>
      <sheetName val="V_Amort"/>
      <sheetName val="A_Inc_&amp;_Exp"/>
      <sheetName val="A_Yr1_Proforma"/>
      <sheetName val="A_Hist"/>
      <sheetName val="A_5Yr_Cap"/>
      <sheetName val="A_CC"/>
      <sheetName val="A_Amort_Calc"/>
      <sheetName val="B_UW"/>
      <sheetName val="B_Inc_&amp;_Exp"/>
      <sheetName val="B_Yr1_Proforma"/>
      <sheetName val="B_Hist"/>
      <sheetName val="B_5-Yr_Cap"/>
      <sheetName val="B_CC"/>
      <sheetName val="Marinas_UW"/>
      <sheetName val="Marina_Comps"/>
      <sheetName val="Marinas_Hist"/>
      <sheetName val="Marinas_Inc_&amp;_Exp"/>
      <sheetName val="Marinas_Yr_1_Proforma"/>
      <sheetName val="Marinas_Amort"/>
      <sheetName val="Hotel_Hist"/>
      <sheetName val="Marina_5-Yr_Cap"/>
      <sheetName val="Hotel_UW"/>
      <sheetName val="Hotel_YR1_Proforma"/>
      <sheetName val="Hotel_5-Yr_Cap"/>
      <sheetName val="Data_Input_Sheet"/>
      <sheetName val="Lease_Terms"/>
      <sheetName val="Hotel_Amort"/>
      <sheetName val="EVABT"/>
      <sheetName val="PROF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7">
          <cell r="C27">
            <v>35072164.948453605</v>
          </cell>
        </row>
        <row r="28">
          <cell r="H28">
            <v>243</v>
          </cell>
        </row>
      </sheetData>
      <sheetData sheetId="19" refreshError="1">
        <row r="18">
          <cell r="J18">
            <v>121500</v>
          </cell>
        </row>
      </sheetData>
      <sheetData sheetId="20"/>
      <sheetData sheetId="21"/>
      <sheetData sheetId="22"/>
      <sheetData sheetId="23" refreshError="1">
        <row r="27">
          <cell r="C27">
            <v>21938144.329896908</v>
          </cell>
        </row>
        <row r="28">
          <cell r="H28">
            <v>152</v>
          </cell>
        </row>
      </sheetData>
      <sheetData sheetId="24"/>
      <sheetData sheetId="25"/>
      <sheetData sheetId="26" refreshError="1">
        <row r="18">
          <cell r="J18">
            <v>76000</v>
          </cell>
        </row>
      </sheetData>
      <sheetData sheetId="27"/>
      <sheetData sheetId="28"/>
      <sheetData sheetId="29"/>
      <sheetData sheetId="30"/>
      <sheetData sheetId="31"/>
      <sheetData sheetId="32" refreshError="1">
        <row r="16">
          <cell r="H16">
            <v>90</v>
          </cell>
        </row>
        <row r="27">
          <cell r="C27">
            <v>12989690.721649485</v>
          </cell>
        </row>
      </sheetData>
      <sheetData sheetId="33" refreshError="1">
        <row r="18">
          <cell r="J18">
            <v>45000</v>
          </cell>
        </row>
      </sheetData>
      <sheetData sheetId="34"/>
      <sheetData sheetId="35"/>
      <sheetData sheetId="36"/>
      <sheetData sheetId="37"/>
      <sheetData sheetId="38" refreshError="1">
        <row r="9">
          <cell r="C9">
            <v>0</v>
          </cell>
        </row>
        <row r="55">
          <cell r="J55">
            <v>446</v>
          </cell>
        </row>
      </sheetData>
      <sheetData sheetId="39" refreshError="1"/>
      <sheetData sheetId="40" refreshError="1"/>
      <sheetData sheetId="41"/>
      <sheetData sheetId="42"/>
      <sheetData sheetId="43" refreshError="1"/>
      <sheetData sheetId="44"/>
      <sheetData sheetId="45" refreshError="1">
        <row r="56">
          <cell r="D56">
            <v>60000</v>
          </cell>
        </row>
      </sheetData>
      <sheetData sheetId="46" refreshError="1">
        <row r="8">
          <cell r="O8">
            <v>10000000</v>
          </cell>
        </row>
        <row r="10">
          <cell r="O10">
            <v>75000</v>
          </cell>
        </row>
        <row r="16">
          <cell r="J16">
            <v>273</v>
          </cell>
        </row>
      </sheetData>
      <sheetData sheetId="47"/>
      <sheetData sheetId="48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>
        <row r="27">
          <cell r="C27">
            <v>35072164.948453605</v>
          </cell>
        </row>
      </sheetData>
      <sheetData sheetId="65">
        <row r="18">
          <cell r="J18">
            <v>121500</v>
          </cell>
        </row>
      </sheetData>
      <sheetData sheetId="66"/>
      <sheetData sheetId="67"/>
      <sheetData sheetId="68"/>
      <sheetData sheetId="69">
        <row r="27">
          <cell r="C27">
            <v>21938144.329896908</v>
          </cell>
        </row>
      </sheetData>
      <sheetData sheetId="70"/>
      <sheetData sheetId="71"/>
      <sheetData sheetId="72">
        <row r="18">
          <cell r="J18">
            <v>76000</v>
          </cell>
        </row>
      </sheetData>
      <sheetData sheetId="73"/>
      <sheetData sheetId="74"/>
      <sheetData sheetId="75"/>
      <sheetData sheetId="76"/>
      <sheetData sheetId="77"/>
      <sheetData sheetId="78">
        <row r="16">
          <cell r="H16">
            <v>90</v>
          </cell>
        </row>
      </sheetData>
      <sheetData sheetId="79">
        <row r="18">
          <cell r="J18">
            <v>45000</v>
          </cell>
        </row>
      </sheetData>
      <sheetData sheetId="80"/>
      <sheetData sheetId="81"/>
      <sheetData sheetId="82"/>
      <sheetData sheetId="83"/>
      <sheetData sheetId="84">
        <row r="9">
          <cell r="C9">
            <v>0</v>
          </cell>
        </row>
      </sheetData>
      <sheetData sheetId="85"/>
      <sheetData sheetId="86"/>
      <sheetData sheetId="87"/>
      <sheetData sheetId="88"/>
      <sheetData sheetId="89"/>
      <sheetData sheetId="90"/>
      <sheetData sheetId="91">
        <row r="56">
          <cell r="D56">
            <v>60000</v>
          </cell>
        </row>
      </sheetData>
      <sheetData sheetId="92">
        <row r="8">
          <cell r="O8">
            <v>10000000</v>
          </cell>
        </row>
      </sheetData>
      <sheetData sheetId="93"/>
      <sheetData sheetId="94"/>
      <sheetData sheetId="95"/>
      <sheetData sheetId="96"/>
      <sheetData sheetId="97"/>
      <sheetData sheetId="98" refreshError="1"/>
      <sheetData sheetId="9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st Night Sheet1"/>
      <sheetName val="Sheet1"/>
      <sheetName val="Historicals"/>
      <sheetName val="Module1"/>
      <sheetName val="Sheet2"/>
      <sheetName val="Sheet1ORIG"/>
      <sheetName val="Sheet1_1"/>
      <sheetName val="Bloomberglink"/>
      <sheetName val="Sheet1LIVE"/>
      <sheetName val="Sheet1.lnk"/>
      <sheetName val="Sheet1 ORIG"/>
      <sheetName val="Sheet11"/>
      <sheetName val="Temporary"/>
      <sheetName val="Strike abcde"/>
      <sheetName val="Sheet1O"/>
      <sheetName val="Sheet1OR"/>
      <sheetName val="Sheet1ORI"/>
      <sheetName val="Sheet1RIG"/>
      <sheetName val="Sheet1IG"/>
      <sheetName val="Sheet1LOCK"/>
      <sheetName val="Assumptions"/>
      <sheetName val="Input"/>
      <sheetName val="Database - Tenant"/>
      <sheetName val="Input - Global"/>
      <sheetName val="Control Tables- Hotel"/>
      <sheetName val="Model"/>
      <sheetName val="ControlTablesII"/>
      <sheetName val="Database - Eyechart"/>
      <sheetName val="20yr cash flow"/>
      <sheetName val="Projected Occupancy"/>
      <sheetName val="Contribution"/>
      <sheetName val="Data Tables"/>
      <sheetName val="Data"/>
      <sheetName val="Assets &amp; NOI"/>
      <sheetName val="TSTTRS Equity Split"/>
      <sheetName val="602"/>
      <sheetName val="EqSplitVI2"/>
      <sheetName val="Asstotal"/>
      <sheetName val="2Assumptions"/>
    </sheetNames>
    <sheetDataSet>
      <sheetData sheetId="0"/>
      <sheetData sheetId="1" refreshError="1">
        <row r="1">
          <cell r="A1">
            <v>38050</v>
          </cell>
          <cell r="B1" t="str">
            <v>Bid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auxiliar c reval"/>
      <sheetName val="AUXILIAR"/>
      <sheetName val="Hoja3"/>
      <sheetName val="BALANZA CSV"/>
      <sheetName val="REVAL"/>
      <sheetName val="ABR C REV CORREGIDA"/>
      <sheetName val="ABRIL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1101 -IV-01-01-01-05-00</v>
          </cell>
          <cell r="B1">
            <v>106610088.13</v>
          </cell>
          <cell r="C1">
            <v>106610088.13000001</v>
          </cell>
          <cell r="D1">
            <v>0</v>
          </cell>
          <cell r="E1">
            <v>0</v>
          </cell>
        </row>
        <row r="2">
          <cell r="A2" t="str">
            <v>1101 -IV-01-01-01-06-00</v>
          </cell>
          <cell r="B2">
            <v>24351842.43</v>
          </cell>
          <cell r="C2">
            <v>23201842.43</v>
          </cell>
          <cell r="D2">
            <v>0</v>
          </cell>
          <cell r="E2">
            <v>0</v>
          </cell>
        </row>
        <row r="3">
          <cell r="A3" t="str">
            <v>1101 -IV-01-01-01-07-00</v>
          </cell>
          <cell r="B3">
            <v>25874.25</v>
          </cell>
          <cell r="C3">
            <v>0</v>
          </cell>
          <cell r="D3">
            <v>0</v>
          </cell>
          <cell r="E3">
            <v>0</v>
          </cell>
        </row>
        <row r="4">
          <cell r="A4" t="str">
            <v>1101 -IV-01-01-01-12-00</v>
          </cell>
          <cell r="B4">
            <v>3090.85</v>
          </cell>
          <cell r="C4">
            <v>0</v>
          </cell>
          <cell r="D4">
            <v>0</v>
          </cell>
          <cell r="E4">
            <v>0</v>
          </cell>
        </row>
        <row r="5">
          <cell r="A5" t="str">
            <v>1105 -BN-01-01-05-00-00</v>
          </cell>
          <cell r="B5">
            <v>111387202.31000002</v>
          </cell>
          <cell r="C5">
            <v>114604570.58000001</v>
          </cell>
          <cell r="D5">
            <v>0</v>
          </cell>
          <cell r="E5">
            <v>0</v>
          </cell>
        </row>
        <row r="6">
          <cell r="A6" t="str">
            <v>1105 -BP-01-01-01-02-00</v>
          </cell>
          <cell r="B6">
            <v>28285923.580000006</v>
          </cell>
          <cell r="C6">
            <v>29329539.320000004</v>
          </cell>
          <cell r="D6">
            <v>450000</v>
          </cell>
          <cell r="E6">
            <v>0</v>
          </cell>
        </row>
        <row r="7">
          <cell r="A7" t="str">
            <v>1109 -FE-04-03-00-00-00</v>
          </cell>
          <cell r="B7">
            <v>0</v>
          </cell>
          <cell r="C7">
            <v>1003.22</v>
          </cell>
          <cell r="D7">
            <v>0</v>
          </cell>
          <cell r="E7">
            <v>0</v>
          </cell>
        </row>
        <row r="8">
          <cell r="A8" t="str">
            <v>1109 -FE-04-05-00-00-00</v>
          </cell>
          <cell r="B8">
            <v>0</v>
          </cell>
          <cell r="C8">
            <v>789.48</v>
          </cell>
          <cell r="D8">
            <v>0</v>
          </cell>
          <cell r="E8">
            <v>0</v>
          </cell>
        </row>
        <row r="9">
          <cell r="A9" t="str">
            <v>1109 -FE-04-06-00-00-00</v>
          </cell>
          <cell r="B9">
            <v>0</v>
          </cell>
          <cell r="C9">
            <v>1333.56</v>
          </cell>
          <cell r="D9">
            <v>0</v>
          </cell>
          <cell r="E9">
            <v>0</v>
          </cell>
        </row>
        <row r="10">
          <cell r="A10" t="str">
            <v>1109 -FE-04-09-00-00-00</v>
          </cell>
          <cell r="B10">
            <v>0</v>
          </cell>
          <cell r="C10">
            <v>2352.08</v>
          </cell>
          <cell r="D10">
            <v>0</v>
          </cell>
          <cell r="E10">
            <v>0</v>
          </cell>
        </row>
        <row r="11">
          <cell r="A11" t="str">
            <v>1109 -FE-04-10-00-00-00</v>
          </cell>
          <cell r="B11">
            <v>0</v>
          </cell>
          <cell r="C11">
            <v>647.4</v>
          </cell>
          <cell r="D11">
            <v>0</v>
          </cell>
          <cell r="E11">
            <v>0</v>
          </cell>
        </row>
        <row r="12">
          <cell r="A12" t="str">
            <v>1109 -FE-04-20-00-00-00</v>
          </cell>
          <cell r="B12">
            <v>0</v>
          </cell>
          <cell r="C12">
            <v>3040.32</v>
          </cell>
          <cell r="D12">
            <v>0</v>
          </cell>
          <cell r="E12">
            <v>0</v>
          </cell>
        </row>
        <row r="13">
          <cell r="A13" t="str">
            <v>1109 -FE-04-25-00-00-00</v>
          </cell>
          <cell r="B13">
            <v>0</v>
          </cell>
          <cell r="C13">
            <v>865.5</v>
          </cell>
          <cell r="D13">
            <v>0</v>
          </cell>
          <cell r="E13">
            <v>0</v>
          </cell>
        </row>
        <row r="14">
          <cell r="A14" t="str">
            <v>1109 -FE-04-26-00-00-00</v>
          </cell>
          <cell r="B14">
            <v>0</v>
          </cell>
          <cell r="C14">
            <v>877.3</v>
          </cell>
          <cell r="D14">
            <v>0</v>
          </cell>
          <cell r="E14">
            <v>0</v>
          </cell>
        </row>
        <row r="15">
          <cell r="A15" t="str">
            <v>1109 -FE-04-27-00-00-00</v>
          </cell>
          <cell r="B15">
            <v>3398.49</v>
          </cell>
          <cell r="C15">
            <v>0</v>
          </cell>
          <cell r="D15">
            <v>0</v>
          </cell>
          <cell r="E15">
            <v>0</v>
          </cell>
        </row>
        <row r="16">
          <cell r="A16" t="str">
            <v>1109 -FE-04-31-00-00-00</v>
          </cell>
          <cell r="B16">
            <v>0</v>
          </cell>
          <cell r="C16">
            <v>1037.1199999999999</v>
          </cell>
          <cell r="D16">
            <v>0</v>
          </cell>
          <cell r="E16">
            <v>0</v>
          </cell>
        </row>
        <row r="17">
          <cell r="A17" t="str">
            <v>1109 -FE-04-32-00-00-00</v>
          </cell>
          <cell r="B17">
            <v>68900</v>
          </cell>
          <cell r="C17">
            <v>0</v>
          </cell>
        </row>
        <row r="18">
          <cell r="A18" t="str">
            <v>1109 -FE-04-34-00-00-00</v>
          </cell>
          <cell r="B18">
            <v>0</v>
          </cell>
          <cell r="C18">
            <v>673.28</v>
          </cell>
          <cell r="D18">
            <v>0</v>
          </cell>
          <cell r="E18">
            <v>0</v>
          </cell>
        </row>
        <row r="19">
          <cell r="A19" t="str">
            <v>1109 -FE-04-37-00-00-00</v>
          </cell>
          <cell r="B19">
            <v>0</v>
          </cell>
          <cell r="C19">
            <v>503.84</v>
          </cell>
          <cell r="D19">
            <v>0</v>
          </cell>
          <cell r="E19">
            <v>0</v>
          </cell>
        </row>
        <row r="20">
          <cell r="A20" t="str">
            <v>1109 -FE-04-40-00-00-00</v>
          </cell>
          <cell r="B20">
            <v>0</v>
          </cell>
          <cell r="C20">
            <v>1070.94</v>
          </cell>
          <cell r="D20">
            <v>0</v>
          </cell>
          <cell r="E20">
            <v>0</v>
          </cell>
        </row>
        <row r="21">
          <cell r="A21" t="str">
            <v>1109 -FE-04-44-00-00-00</v>
          </cell>
          <cell r="B21">
            <v>0</v>
          </cell>
          <cell r="C21">
            <v>895.06</v>
          </cell>
          <cell r="D21">
            <v>0</v>
          </cell>
          <cell r="E21">
            <v>0</v>
          </cell>
        </row>
        <row r="22">
          <cell r="A22" t="str">
            <v>1109 -FE-04-45-00-00-00</v>
          </cell>
          <cell r="B22">
            <v>0</v>
          </cell>
          <cell r="C22">
            <v>988.36</v>
          </cell>
          <cell r="D22">
            <v>0</v>
          </cell>
          <cell r="E22">
            <v>0</v>
          </cell>
        </row>
        <row r="23">
          <cell r="A23" t="str">
            <v>1109 -FE-04-46-00-00-00</v>
          </cell>
          <cell r="B23">
            <v>0</v>
          </cell>
          <cell r="C23">
            <v>503.84</v>
          </cell>
          <cell r="D23">
            <v>0</v>
          </cell>
          <cell r="E23">
            <v>0</v>
          </cell>
        </row>
        <row r="24">
          <cell r="A24" t="str">
            <v>1109 -FE-04-48-00-00-00</v>
          </cell>
          <cell r="B24">
            <v>0</v>
          </cell>
          <cell r="C24">
            <v>2124.36</v>
          </cell>
          <cell r="D24">
            <v>0</v>
          </cell>
          <cell r="E24">
            <v>0</v>
          </cell>
        </row>
        <row r="25">
          <cell r="A25" t="str">
            <v>1109 -FE-04-51-00-00-00</v>
          </cell>
          <cell r="B25">
            <v>0</v>
          </cell>
          <cell r="C25">
            <v>1162.26</v>
          </cell>
          <cell r="D25">
            <v>0</v>
          </cell>
          <cell r="E25">
            <v>0</v>
          </cell>
        </row>
        <row r="26">
          <cell r="A26" t="str">
            <v>1109 -FE-04-52-00-00-00</v>
          </cell>
          <cell r="B26">
            <v>0</v>
          </cell>
          <cell r="C26">
            <v>335.1</v>
          </cell>
          <cell r="D26">
            <v>0</v>
          </cell>
          <cell r="E26">
            <v>0</v>
          </cell>
        </row>
        <row r="27">
          <cell r="A27" t="str">
            <v>1109 -FE-04-53-00-00-00</v>
          </cell>
          <cell r="B27">
            <v>0</v>
          </cell>
          <cell r="C27">
            <v>704.58</v>
          </cell>
          <cell r="D27">
            <v>0</v>
          </cell>
          <cell r="E27">
            <v>0</v>
          </cell>
        </row>
        <row r="28">
          <cell r="A28" t="str">
            <v>1109 -FE-04-55-00-00-00</v>
          </cell>
          <cell r="B28">
            <v>0</v>
          </cell>
          <cell r="C28">
            <v>1735.28</v>
          </cell>
          <cell r="D28">
            <v>0</v>
          </cell>
          <cell r="E28">
            <v>0</v>
          </cell>
        </row>
        <row r="29">
          <cell r="A29" t="str">
            <v>1109 -GC-01-01-01-00-00</v>
          </cell>
          <cell r="B29">
            <v>69317.8</v>
          </cell>
          <cell r="C29">
            <v>49154.62</v>
          </cell>
          <cell r="D29">
            <v>0</v>
          </cell>
          <cell r="E29">
            <v>0</v>
          </cell>
        </row>
        <row r="30">
          <cell r="A30" t="str">
            <v>1109 -GC-01-01-02-00-00</v>
          </cell>
          <cell r="B30">
            <v>14464.78</v>
          </cell>
          <cell r="C30">
            <v>14464.78</v>
          </cell>
          <cell r="D30">
            <v>0</v>
          </cell>
          <cell r="E30">
            <v>0</v>
          </cell>
        </row>
        <row r="31">
          <cell r="A31" t="str">
            <v>1109 -GC-01-01-04-00-00</v>
          </cell>
          <cell r="B31">
            <v>139886.82</v>
          </cell>
          <cell r="C31">
            <v>143950.29999999999</v>
          </cell>
          <cell r="D31">
            <v>0</v>
          </cell>
          <cell r="E31">
            <v>0</v>
          </cell>
        </row>
        <row r="32">
          <cell r="A32" t="str">
            <v>1109 -GC-01-01-04-DL-00</v>
          </cell>
          <cell r="B32">
            <v>18382.339997999999</v>
          </cell>
          <cell r="C32">
            <v>0</v>
          </cell>
          <cell r="D32">
            <v>1632.46</v>
          </cell>
          <cell r="E32">
            <v>0</v>
          </cell>
        </row>
        <row r="33">
          <cell r="A33" t="str">
            <v>1109 -GC-01-01-04-PO-00</v>
          </cell>
          <cell r="B33">
            <v>0</v>
          </cell>
          <cell r="C33">
            <v>18382.34</v>
          </cell>
          <cell r="D33">
            <v>0</v>
          </cell>
          <cell r="E33">
            <v>0</v>
          </cell>
        </row>
        <row r="34">
          <cell r="A34" t="str">
            <v>1109 -GC-01-01-05-00-00</v>
          </cell>
          <cell r="B34">
            <v>19440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>1109 -PP-05-01-00-00-00</v>
          </cell>
          <cell r="B35">
            <v>0</v>
          </cell>
          <cell r="C35">
            <v>500</v>
          </cell>
          <cell r="D35">
            <v>0</v>
          </cell>
          <cell r="E35">
            <v>0</v>
          </cell>
        </row>
        <row r="36">
          <cell r="A36" t="str">
            <v>1109 -PP-05-05-00-00-00</v>
          </cell>
          <cell r="B36">
            <v>0</v>
          </cell>
          <cell r="C36">
            <v>2000</v>
          </cell>
          <cell r="D36">
            <v>0</v>
          </cell>
          <cell r="E36">
            <v>0</v>
          </cell>
        </row>
        <row r="37">
          <cell r="A37" t="str">
            <v>1109 -PP-05-09-00-00-00</v>
          </cell>
          <cell r="B37">
            <v>565000</v>
          </cell>
          <cell r="C37">
            <v>3000</v>
          </cell>
          <cell r="D37">
            <v>0</v>
          </cell>
          <cell r="E37">
            <v>0</v>
          </cell>
        </row>
        <row r="38">
          <cell r="A38" t="str">
            <v>1109 -PP-05-10-00-00-00</v>
          </cell>
          <cell r="B38">
            <v>1500000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>1109 -PP-05-11-00-00-00</v>
          </cell>
          <cell r="B39">
            <v>0</v>
          </cell>
          <cell r="C39">
            <v>2000</v>
          </cell>
          <cell r="D39">
            <v>0</v>
          </cell>
          <cell r="E39">
            <v>0</v>
          </cell>
        </row>
        <row r="40">
          <cell r="A40" t="str">
            <v>1109 -PP-05-14-00-00-00</v>
          </cell>
          <cell r="B40">
            <v>0</v>
          </cell>
          <cell r="C40">
            <v>2000</v>
          </cell>
          <cell r="D40">
            <v>0</v>
          </cell>
          <cell r="E40">
            <v>0</v>
          </cell>
        </row>
        <row r="41">
          <cell r="A41" t="str">
            <v>1109 -PP-05-15-00-00-00</v>
          </cell>
          <cell r="B41">
            <v>0</v>
          </cell>
          <cell r="C41">
            <v>5000</v>
          </cell>
          <cell r="D41">
            <v>0</v>
          </cell>
          <cell r="E41">
            <v>0</v>
          </cell>
        </row>
        <row r="42">
          <cell r="A42" t="str">
            <v>1109 -PP-05-23-00-00-00</v>
          </cell>
          <cell r="B42">
            <v>0</v>
          </cell>
          <cell r="C42">
            <v>2000</v>
          </cell>
          <cell r="D42">
            <v>0</v>
          </cell>
          <cell r="E42">
            <v>0</v>
          </cell>
        </row>
        <row r="43">
          <cell r="A43" t="str">
            <v>1109 -PP-05-24-00-00-00</v>
          </cell>
          <cell r="B43">
            <v>0</v>
          </cell>
          <cell r="C43">
            <v>1000</v>
          </cell>
          <cell r="D43">
            <v>0</v>
          </cell>
          <cell r="E43">
            <v>0</v>
          </cell>
        </row>
        <row r="44">
          <cell r="A44" t="str">
            <v>1109 -PP-05-27-00-00-00</v>
          </cell>
          <cell r="B44">
            <v>10000</v>
          </cell>
          <cell r="C44">
            <v>5000</v>
          </cell>
          <cell r="D44">
            <v>0</v>
          </cell>
          <cell r="E44">
            <v>0</v>
          </cell>
        </row>
        <row r="45">
          <cell r="A45" t="str">
            <v>1109 -PP-05-28-00-00-00</v>
          </cell>
          <cell r="B45">
            <v>0</v>
          </cell>
          <cell r="C45">
            <v>5374.5</v>
          </cell>
          <cell r="D45">
            <v>0</v>
          </cell>
          <cell r="E45">
            <v>0</v>
          </cell>
        </row>
        <row r="46">
          <cell r="A46" t="str">
            <v>1109 -PP-05-31-00-00-00</v>
          </cell>
          <cell r="B46">
            <v>0</v>
          </cell>
          <cell r="C46">
            <v>2000</v>
          </cell>
          <cell r="D46">
            <v>0</v>
          </cell>
          <cell r="E46">
            <v>0</v>
          </cell>
        </row>
        <row r="47">
          <cell r="A47" t="str">
            <v>1109 -PP-05-34-00-00-00</v>
          </cell>
          <cell r="B47">
            <v>0</v>
          </cell>
          <cell r="C47">
            <v>20000</v>
          </cell>
          <cell r="D47">
            <v>0</v>
          </cell>
          <cell r="E47">
            <v>0</v>
          </cell>
        </row>
        <row r="48">
          <cell r="A48" t="str">
            <v>1111 -VA-01-00-00-00-00</v>
          </cell>
          <cell r="B48">
            <v>127606.54</v>
          </cell>
          <cell r="C48">
            <v>753.2</v>
          </cell>
          <cell r="D48">
            <v>0</v>
          </cell>
          <cell r="E48">
            <v>0</v>
          </cell>
        </row>
        <row r="49">
          <cell r="A49" t="str">
            <v>1111 -VA-05-00-00-00-00</v>
          </cell>
          <cell r="B49">
            <v>119430.036164</v>
          </cell>
          <cell r="C49">
            <v>98707.3</v>
          </cell>
          <cell r="D49">
            <v>1813.18</v>
          </cell>
          <cell r="E49">
            <v>0</v>
          </cell>
        </row>
        <row r="50">
          <cell r="A50" t="str">
            <v>1113 -IR-03-00-00-00-00</v>
          </cell>
          <cell r="B50">
            <v>9142.4</v>
          </cell>
          <cell r="C50">
            <v>967.5</v>
          </cell>
          <cell r="D50">
            <v>0</v>
          </cell>
          <cell r="E50">
            <v>0</v>
          </cell>
        </row>
        <row r="51">
          <cell r="A51" t="str">
            <v>1309 -AF-03-00-00-00-00</v>
          </cell>
          <cell r="B51">
            <v>169694.31162600001</v>
          </cell>
          <cell r="C51">
            <v>0</v>
          </cell>
          <cell r="D51">
            <v>12087.87</v>
          </cell>
          <cell r="E51">
            <v>0</v>
          </cell>
        </row>
        <row r="52">
          <cell r="A52" t="str">
            <v>1401 -DG-01-00-00-00-00</v>
          </cell>
          <cell r="B52">
            <v>95450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>1403 -GP-AN-P0-01-00-00</v>
          </cell>
          <cell r="B53">
            <v>60765.95</v>
          </cell>
          <cell r="C53">
            <v>77028.328365079375</v>
          </cell>
          <cell r="D53">
            <v>0</v>
          </cell>
          <cell r="E53">
            <v>0</v>
          </cell>
        </row>
        <row r="54">
          <cell r="A54" t="str">
            <v>1403 -PA-P0-01-00-00-00</v>
          </cell>
          <cell r="B54">
            <v>0</v>
          </cell>
          <cell r="C54">
            <v>136749.06099999999</v>
          </cell>
          <cell r="D54">
            <v>0</v>
          </cell>
          <cell r="E54">
            <v>0</v>
          </cell>
        </row>
        <row r="55">
          <cell r="A55" t="str">
            <v>1405 -GI-01-00-00-00-00</v>
          </cell>
          <cell r="B55">
            <v>18320.22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>2101 -AD-P0-02-00-00-00</v>
          </cell>
          <cell r="B56">
            <v>70383.31</v>
          </cell>
          <cell r="C56">
            <v>71759.009999999995</v>
          </cell>
          <cell r="D56">
            <v>0</v>
          </cell>
          <cell r="E56">
            <v>0</v>
          </cell>
        </row>
        <row r="57">
          <cell r="A57" t="str">
            <v>2101 -FO-AH-01-00-00-00</v>
          </cell>
          <cell r="B57">
            <v>54082.83</v>
          </cell>
          <cell r="C57">
            <v>54688.3</v>
          </cell>
          <cell r="D57">
            <v>0</v>
          </cell>
          <cell r="E57">
            <v>0</v>
          </cell>
        </row>
        <row r="58">
          <cell r="A58" t="str">
            <v>2102 -RP-CF-P0-95-00-00</v>
          </cell>
          <cell r="B58">
            <v>9424132.7200000007</v>
          </cell>
          <cell r="C58">
            <v>7374101.5599999996</v>
          </cell>
          <cell r="D58">
            <v>0</v>
          </cell>
          <cell r="E58">
            <v>0</v>
          </cell>
        </row>
        <row r="59">
          <cell r="A59" t="str">
            <v>2102 -RP-RA-DX-52-00-00</v>
          </cell>
          <cell r="B59">
            <v>288824.37582600006</v>
          </cell>
          <cell r="C59">
            <v>6635208.9373920001</v>
          </cell>
          <cell r="D59">
            <v>25314.82</v>
          </cell>
          <cell r="E59">
            <v>581561.43999999994</v>
          </cell>
        </row>
        <row r="60">
          <cell r="A60" t="str">
            <v>2102 -RP-RA-PX-52-00-00</v>
          </cell>
          <cell r="B60">
            <v>6304226.7299999995</v>
          </cell>
          <cell r="C60">
            <v>11294.37</v>
          </cell>
          <cell r="D60">
            <v>0</v>
          </cell>
          <cell r="E60">
            <v>0</v>
          </cell>
        </row>
        <row r="61">
          <cell r="A61" t="str">
            <v>2102 -RP-RC-P0-53-00-00</v>
          </cell>
          <cell r="B61">
            <v>1462813.65</v>
          </cell>
          <cell r="C61">
            <v>62996</v>
          </cell>
          <cell r="D61">
            <v>0</v>
          </cell>
          <cell r="E61">
            <v>0</v>
          </cell>
        </row>
        <row r="62">
          <cell r="A62" t="str">
            <v>2102 -RP-RC-P0-69-00-00</v>
          </cell>
          <cell r="B62">
            <v>0</v>
          </cell>
          <cell r="C62">
            <v>11454</v>
          </cell>
          <cell r="D62">
            <v>0</v>
          </cell>
          <cell r="E62">
            <v>0</v>
          </cell>
        </row>
        <row r="63">
          <cell r="A63" t="str">
            <v>2102 -RP-RF-P0-53-00-00</v>
          </cell>
          <cell r="B63">
            <v>650839.43999999994</v>
          </cell>
          <cell r="C63">
            <v>650839.43999999994</v>
          </cell>
          <cell r="D63">
            <v>0</v>
          </cell>
          <cell r="E63">
            <v>0</v>
          </cell>
        </row>
        <row r="64">
          <cell r="A64" t="str">
            <v>2102 -RP-RF-P0-57-00-00</v>
          </cell>
          <cell r="B64">
            <v>459193.69</v>
          </cell>
          <cell r="C64">
            <v>459193.69</v>
          </cell>
          <cell r="D64">
            <v>0</v>
          </cell>
          <cell r="E64">
            <v>0</v>
          </cell>
        </row>
        <row r="65">
          <cell r="A65" t="str">
            <v>2101 -AD-P0-05-00-00-00</v>
          </cell>
          <cell r="B65">
            <v>0</v>
          </cell>
          <cell r="C65">
            <v>68900</v>
          </cell>
        </row>
        <row r="66">
          <cell r="A66" t="str">
            <v>2105 -IM-04-00-00-00-00</v>
          </cell>
          <cell r="B66">
            <v>259623.79</v>
          </cell>
          <cell r="C66">
            <v>314976.78000000003</v>
          </cell>
          <cell r="D66">
            <v>0</v>
          </cell>
          <cell r="E66">
            <v>0</v>
          </cell>
        </row>
        <row r="67">
          <cell r="A67" t="str">
            <v>2105 -IM-06-00-00-00-00</v>
          </cell>
          <cell r="B67">
            <v>10125</v>
          </cell>
          <cell r="C67">
            <v>6145</v>
          </cell>
          <cell r="D67">
            <v>0</v>
          </cell>
          <cell r="E67">
            <v>0</v>
          </cell>
        </row>
        <row r="68">
          <cell r="A68" t="str">
            <v>2105 -IM-11-00-00-00-00</v>
          </cell>
          <cell r="B68">
            <v>10125</v>
          </cell>
          <cell r="C68">
            <v>6145</v>
          </cell>
          <cell r="D68">
            <v>0</v>
          </cell>
          <cell r="E68">
            <v>0</v>
          </cell>
        </row>
        <row r="69">
          <cell r="A69" t="str">
            <v>2201 -IM-14-00-00-00-00</v>
          </cell>
          <cell r="B69">
            <v>407277</v>
          </cell>
          <cell r="C69">
            <v>976363</v>
          </cell>
          <cell r="D69">
            <v>0</v>
          </cell>
          <cell r="E69">
            <v>0</v>
          </cell>
        </row>
        <row r="70">
          <cell r="A70" t="str">
            <v>2205 -AD-P0-03-00-00-00</v>
          </cell>
          <cell r="B70">
            <v>0</v>
          </cell>
          <cell r="C70">
            <v>102594.32</v>
          </cell>
          <cell r="D70">
            <v>0</v>
          </cell>
          <cell r="E70">
            <v>0</v>
          </cell>
        </row>
        <row r="71">
          <cell r="A71" t="str">
            <v>2205 -IM-03-00-00-00-00</v>
          </cell>
          <cell r="B71">
            <v>74859.039999999994</v>
          </cell>
          <cell r="C71">
            <v>71470.53</v>
          </cell>
          <cell r="D71">
            <v>0</v>
          </cell>
          <cell r="E71">
            <v>0</v>
          </cell>
        </row>
        <row r="72">
          <cell r="A72" t="str">
            <v>2205 -IM-05-00-00-00-00</v>
          </cell>
          <cell r="B72">
            <v>0</v>
          </cell>
          <cell r="C72">
            <v>32212.32</v>
          </cell>
          <cell r="D72">
            <v>0</v>
          </cell>
          <cell r="E72">
            <v>0</v>
          </cell>
        </row>
        <row r="73">
          <cell r="A73" t="str">
            <v>2205 -IM-07-00-00-00-00</v>
          </cell>
          <cell r="B73">
            <v>23615</v>
          </cell>
          <cell r="C73">
            <v>28229</v>
          </cell>
          <cell r="D73">
            <v>0</v>
          </cell>
          <cell r="E73">
            <v>0</v>
          </cell>
        </row>
        <row r="74">
          <cell r="A74" t="str">
            <v>2205 -IM-08-00-00-00-00</v>
          </cell>
          <cell r="B74">
            <v>0</v>
          </cell>
          <cell r="C74">
            <v>13768.01</v>
          </cell>
          <cell r="D74">
            <v>0</v>
          </cell>
          <cell r="E74">
            <v>0</v>
          </cell>
        </row>
        <row r="75">
          <cell r="A75" t="str">
            <v>2205 -IM-09-00-00-00-00</v>
          </cell>
          <cell r="B75">
            <v>0</v>
          </cell>
          <cell r="C75">
            <v>27797.094649999999</v>
          </cell>
          <cell r="D75">
            <v>0</v>
          </cell>
          <cell r="E75">
            <v>0</v>
          </cell>
        </row>
        <row r="76">
          <cell r="A76" t="str">
            <v>2207 -IM-02-00-00-00-00</v>
          </cell>
          <cell r="B76">
            <v>8187.35</v>
          </cell>
          <cell r="C76">
            <v>0</v>
          </cell>
          <cell r="D76">
            <v>0</v>
          </cell>
          <cell r="E76">
            <v>0</v>
          </cell>
        </row>
        <row r="77">
          <cell r="A77" t="str">
            <v>3105 -DM-01-00-00-00-00</v>
          </cell>
          <cell r="B77">
            <v>0</v>
          </cell>
          <cell r="C77">
            <v>5847.55</v>
          </cell>
          <cell r="D77">
            <v>0</v>
          </cell>
          <cell r="E77">
            <v>0</v>
          </cell>
        </row>
        <row r="78">
          <cell r="A78" t="str">
            <v>3107 -DT-01-00-00-00-00</v>
          </cell>
          <cell r="B78">
            <v>0</v>
          </cell>
          <cell r="C78">
            <v>77946.5</v>
          </cell>
          <cell r="D78">
            <v>0</v>
          </cell>
          <cell r="E78">
            <v>0</v>
          </cell>
        </row>
        <row r="79">
          <cell r="A79" t="str">
            <v>3109 -DC-01-00-00-00-00</v>
          </cell>
          <cell r="B79">
            <v>0</v>
          </cell>
          <cell r="C79">
            <v>14363.82</v>
          </cell>
          <cell r="D79">
            <v>0</v>
          </cell>
          <cell r="E79">
            <v>0</v>
          </cell>
        </row>
        <row r="80">
          <cell r="A80" t="str">
            <v>3111 -AA-01-00-00-00-00</v>
          </cell>
          <cell r="B80">
            <v>0</v>
          </cell>
          <cell r="C80">
            <v>2255.59</v>
          </cell>
          <cell r="D80">
            <v>0</v>
          </cell>
          <cell r="E80">
            <v>0</v>
          </cell>
        </row>
        <row r="81">
          <cell r="A81" t="str">
            <v>5101 -GG-AD-01-00-00-00</v>
          </cell>
          <cell r="B81">
            <v>24917.759999999998</v>
          </cell>
          <cell r="C81">
            <v>15250</v>
          </cell>
          <cell r="D81">
            <v>0</v>
          </cell>
          <cell r="E81">
            <v>0</v>
          </cell>
        </row>
        <row r="82">
          <cell r="A82" t="str">
            <v>5101 -GG-AD-01-00-00-GT</v>
          </cell>
          <cell r="B82">
            <v>563640</v>
          </cell>
          <cell r="C82">
            <v>0</v>
          </cell>
          <cell r="D82">
            <v>50000</v>
          </cell>
          <cell r="E82">
            <v>0</v>
          </cell>
        </row>
        <row r="83">
          <cell r="A83" t="str">
            <v>5101 -GG-CC-01-00-00-00</v>
          </cell>
          <cell r="B83">
            <v>34309.379999999997</v>
          </cell>
          <cell r="C83">
            <v>0</v>
          </cell>
          <cell r="D83">
            <v>0</v>
          </cell>
          <cell r="E83">
            <v>0</v>
          </cell>
        </row>
        <row r="84">
          <cell r="A84" t="str">
            <v>5101 -GG-CC-03-00-00-00</v>
          </cell>
          <cell r="B84">
            <v>9970.65</v>
          </cell>
          <cell r="C84">
            <v>0</v>
          </cell>
          <cell r="D84">
            <v>0</v>
          </cell>
          <cell r="E84">
            <v>0</v>
          </cell>
        </row>
        <row r="85">
          <cell r="A85" t="str">
            <v>5101 -GG-CO-01-00-00-00</v>
          </cell>
          <cell r="B85">
            <v>65939.469849999994</v>
          </cell>
          <cell r="C85">
            <v>478</v>
          </cell>
          <cell r="D85">
            <v>231.9</v>
          </cell>
          <cell r="E85">
            <v>0</v>
          </cell>
        </row>
        <row r="86">
          <cell r="A86" t="str">
            <v>5101 -GG-CO-02-00-00-00</v>
          </cell>
          <cell r="B86">
            <v>706.09</v>
          </cell>
          <cell r="C86">
            <v>0</v>
          </cell>
          <cell r="D86">
            <v>0</v>
          </cell>
          <cell r="E86">
            <v>0</v>
          </cell>
        </row>
        <row r="87">
          <cell r="A87" t="str">
            <v>5101 -GG-CO-03-00-00-00</v>
          </cell>
          <cell r="B87">
            <v>13106.79</v>
          </cell>
          <cell r="C87">
            <v>0</v>
          </cell>
          <cell r="D87">
            <v>0</v>
          </cell>
          <cell r="E87">
            <v>0</v>
          </cell>
        </row>
        <row r="88">
          <cell r="A88" t="str">
            <v>5101 -GG-DV-01-00-00-00</v>
          </cell>
          <cell r="B88">
            <v>10995.07</v>
          </cell>
          <cell r="C88">
            <v>0</v>
          </cell>
          <cell r="D88">
            <v>0</v>
          </cell>
          <cell r="E88">
            <v>0</v>
          </cell>
        </row>
        <row r="89">
          <cell r="A89" t="str">
            <v>5101 -GG-DV-03-00-00-00</v>
          </cell>
          <cell r="B89">
            <v>25043.48</v>
          </cell>
          <cell r="C89">
            <v>0</v>
          </cell>
          <cell r="D89">
            <v>0</v>
          </cell>
          <cell r="E89">
            <v>0</v>
          </cell>
        </row>
        <row r="90">
          <cell r="A90" t="str">
            <v>5101 -GG-DV-04-00-00-00</v>
          </cell>
          <cell r="B90">
            <v>5409</v>
          </cell>
          <cell r="C90">
            <v>0</v>
          </cell>
          <cell r="D90">
            <v>0</v>
          </cell>
          <cell r="E90">
            <v>0</v>
          </cell>
        </row>
        <row r="91">
          <cell r="A91" t="str">
            <v>5101 -GG-DV-06-00-00-00</v>
          </cell>
          <cell r="B91">
            <v>21637.57</v>
          </cell>
          <cell r="C91">
            <v>397.66</v>
          </cell>
          <cell r="D91">
            <v>0</v>
          </cell>
          <cell r="E91">
            <v>0</v>
          </cell>
        </row>
        <row r="92">
          <cell r="A92" t="str">
            <v>5101 -GG-GT-02-00-00-00</v>
          </cell>
          <cell r="B92">
            <v>1334.78</v>
          </cell>
          <cell r="C92">
            <v>0</v>
          </cell>
          <cell r="D92">
            <v>0</v>
          </cell>
          <cell r="E92">
            <v>0</v>
          </cell>
        </row>
        <row r="93">
          <cell r="A93" t="str">
            <v>5101 -GG-GV-01-00-00-00</v>
          </cell>
          <cell r="B93">
            <v>50441.06</v>
          </cell>
          <cell r="C93">
            <v>14445.41</v>
          </cell>
          <cell r="D93">
            <v>0</v>
          </cell>
          <cell r="E93">
            <v>0</v>
          </cell>
        </row>
        <row r="94">
          <cell r="A94" t="str">
            <v>5101 -GG-GV-02-00-00-00</v>
          </cell>
          <cell r="B94">
            <v>50.44</v>
          </cell>
          <cell r="C94">
            <v>50.44</v>
          </cell>
          <cell r="D94">
            <v>0</v>
          </cell>
          <cell r="E94">
            <v>0</v>
          </cell>
        </row>
        <row r="95">
          <cell r="A95" t="str">
            <v>5101 -GG-GV-03-00-00-00</v>
          </cell>
          <cell r="B95">
            <v>42027.17</v>
          </cell>
          <cell r="C95">
            <v>0</v>
          </cell>
          <cell r="D95">
            <v>0</v>
          </cell>
          <cell r="E95">
            <v>0</v>
          </cell>
        </row>
        <row r="96">
          <cell r="A96" t="str">
            <v>5101 -GG-GV-04-00-00-00</v>
          </cell>
          <cell r="B96">
            <v>50.44</v>
          </cell>
          <cell r="C96">
            <v>0</v>
          </cell>
          <cell r="D96">
            <v>0</v>
          </cell>
          <cell r="E96">
            <v>0</v>
          </cell>
        </row>
        <row r="97">
          <cell r="A97" t="str">
            <v>5101 -GG-HF-01-00-00-00</v>
          </cell>
          <cell r="B97">
            <v>60400</v>
          </cell>
          <cell r="C97">
            <v>0</v>
          </cell>
          <cell r="D97">
            <v>0</v>
          </cell>
          <cell r="E97">
            <v>0</v>
          </cell>
        </row>
        <row r="98">
          <cell r="A98" t="str">
            <v>5101 -GG-HM-01-00-00-00</v>
          </cell>
          <cell r="B98">
            <v>58825</v>
          </cell>
          <cell r="C98">
            <v>0</v>
          </cell>
          <cell r="D98">
            <v>0</v>
          </cell>
          <cell r="E98">
            <v>0</v>
          </cell>
        </row>
        <row r="99">
          <cell r="A99" t="str">
            <v>5101 -GG-ND-01-00-00-00</v>
          </cell>
          <cell r="B99">
            <v>3877.22</v>
          </cell>
          <cell r="C99">
            <v>0</v>
          </cell>
          <cell r="D99">
            <v>0</v>
          </cell>
          <cell r="E99">
            <v>0</v>
          </cell>
        </row>
        <row r="100">
          <cell r="A100" t="str">
            <v>5101 -GG-PA-01-00-00-00</v>
          </cell>
          <cell r="B100">
            <v>18838.87</v>
          </cell>
          <cell r="C100">
            <v>650</v>
          </cell>
          <cell r="D100">
            <v>0</v>
          </cell>
          <cell r="E100">
            <v>0</v>
          </cell>
        </row>
        <row r="101">
          <cell r="A101" t="str">
            <v>5101 -GG-PA-04-00-00-00</v>
          </cell>
          <cell r="B101">
            <v>25314</v>
          </cell>
          <cell r="C101">
            <v>0</v>
          </cell>
          <cell r="D101">
            <v>0</v>
          </cell>
          <cell r="E101">
            <v>0</v>
          </cell>
        </row>
        <row r="102">
          <cell r="A102" t="str">
            <v>5101 -GG-PA-05-00-00-00</v>
          </cell>
          <cell r="B102">
            <v>125</v>
          </cell>
          <cell r="C102">
            <v>0</v>
          </cell>
          <cell r="D102">
            <v>0</v>
          </cell>
          <cell r="E102">
            <v>0</v>
          </cell>
        </row>
        <row r="103">
          <cell r="A103" t="str">
            <v>5101 -GG-RM-02-00-00-00</v>
          </cell>
          <cell r="B103">
            <v>108064.21</v>
          </cell>
          <cell r="C103">
            <v>650</v>
          </cell>
          <cell r="D103">
            <v>0</v>
          </cell>
          <cell r="E103">
            <v>0</v>
          </cell>
        </row>
        <row r="104">
          <cell r="A104" t="str">
            <v>5101 -GG-RM-03-00-00-00</v>
          </cell>
          <cell r="B104">
            <v>18489.91</v>
          </cell>
          <cell r="C104">
            <v>0</v>
          </cell>
          <cell r="D104">
            <v>0</v>
          </cell>
          <cell r="E104">
            <v>0</v>
          </cell>
        </row>
        <row r="105">
          <cell r="A105" t="str">
            <v>5101 -GG-RM-04-00-00-00</v>
          </cell>
          <cell r="B105">
            <v>28829.94</v>
          </cell>
          <cell r="C105">
            <v>0</v>
          </cell>
          <cell r="D105">
            <v>0</v>
          </cell>
          <cell r="E105">
            <v>0</v>
          </cell>
        </row>
        <row r="106">
          <cell r="A106" t="str">
            <v>5101 -GG-SP-01-00-00-00</v>
          </cell>
          <cell r="B106">
            <v>1283986.8799999999</v>
          </cell>
          <cell r="C106">
            <v>0</v>
          </cell>
          <cell r="D106">
            <v>0</v>
          </cell>
          <cell r="E106">
            <v>0</v>
          </cell>
        </row>
        <row r="107">
          <cell r="A107" t="str">
            <v>5101 -GG-SP-02-00-00-00</v>
          </cell>
          <cell r="B107">
            <v>105991.11</v>
          </cell>
          <cell r="C107">
            <v>0</v>
          </cell>
          <cell r="D107">
            <v>0</v>
          </cell>
          <cell r="E107">
            <v>0</v>
          </cell>
        </row>
        <row r="108">
          <cell r="A108" t="str">
            <v>5101 -GG-SP-06-00-00-00</v>
          </cell>
          <cell r="B108">
            <v>5903.75</v>
          </cell>
          <cell r="C108">
            <v>0</v>
          </cell>
          <cell r="D108">
            <v>0</v>
          </cell>
          <cell r="E108">
            <v>0</v>
          </cell>
        </row>
        <row r="109">
          <cell r="A109" t="str">
            <v>5101 -GG-SP-07-00-00-00</v>
          </cell>
          <cell r="B109">
            <v>20293.759999999998</v>
          </cell>
          <cell r="C109">
            <v>0</v>
          </cell>
          <cell r="D109">
            <v>0</v>
          </cell>
          <cell r="E109">
            <v>0</v>
          </cell>
        </row>
        <row r="110">
          <cell r="A110" t="str">
            <v>5101 -GG-SP-08-00-00-00</v>
          </cell>
          <cell r="B110">
            <v>54082.83</v>
          </cell>
          <cell r="C110">
            <v>0</v>
          </cell>
          <cell r="D110">
            <v>0</v>
          </cell>
          <cell r="E110">
            <v>0</v>
          </cell>
        </row>
        <row r="111">
          <cell r="A111" t="str">
            <v>5101 -GG-SP-09-00-00-00</v>
          </cell>
          <cell r="B111">
            <v>40045</v>
          </cell>
          <cell r="C111">
            <v>465.75</v>
          </cell>
          <cell r="D111">
            <v>0</v>
          </cell>
          <cell r="E111">
            <v>0</v>
          </cell>
        </row>
        <row r="112">
          <cell r="A112" t="str">
            <v>5101 -GG-SP-10-00-00-00</v>
          </cell>
          <cell r="B112">
            <v>7325.52</v>
          </cell>
          <cell r="C112">
            <v>0</v>
          </cell>
          <cell r="D112">
            <v>0</v>
          </cell>
          <cell r="E112">
            <v>0</v>
          </cell>
        </row>
        <row r="113">
          <cell r="A113" t="str">
            <v>5101 -GG-SP-11-00-00-00</v>
          </cell>
          <cell r="B113">
            <v>28229</v>
          </cell>
          <cell r="C113">
            <v>0</v>
          </cell>
          <cell r="D113">
            <v>0</v>
          </cell>
          <cell r="E113">
            <v>0</v>
          </cell>
        </row>
        <row r="114">
          <cell r="A114" t="str">
            <v>5101 -GG-SP-12-00-00-00</v>
          </cell>
          <cell r="B114">
            <v>13768.01</v>
          </cell>
          <cell r="C114">
            <v>0</v>
          </cell>
          <cell r="D114">
            <v>0</v>
          </cell>
          <cell r="E114">
            <v>0</v>
          </cell>
        </row>
        <row r="115">
          <cell r="A115" t="str">
            <v>5101 -GG-SP-13-00-00-00</v>
          </cell>
          <cell r="B115">
            <v>32212.32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5101 -GG-SP-14-00-00-00</v>
          </cell>
          <cell r="B116">
            <v>57864</v>
          </cell>
          <cell r="C116">
            <v>0</v>
          </cell>
          <cell r="D116">
            <v>0</v>
          </cell>
          <cell r="E116">
            <v>0</v>
          </cell>
        </row>
        <row r="117">
          <cell r="A117" t="str">
            <v>5101 -GG-SP-16-00-00-00</v>
          </cell>
          <cell r="B117">
            <v>17811.16</v>
          </cell>
          <cell r="C117">
            <v>9095.25</v>
          </cell>
          <cell r="D117">
            <v>0</v>
          </cell>
          <cell r="E117">
            <v>0</v>
          </cell>
        </row>
        <row r="118">
          <cell r="A118" t="str">
            <v>5101 -GG-SP-17-00-00-00</v>
          </cell>
          <cell r="B118">
            <v>58871.44114285714</v>
          </cell>
          <cell r="C118">
            <v>0</v>
          </cell>
          <cell r="D118">
            <v>0</v>
          </cell>
          <cell r="E118">
            <v>0</v>
          </cell>
        </row>
        <row r="119">
          <cell r="A119" t="str">
            <v>5101 -GG-SP-19-00-00-00</v>
          </cell>
          <cell r="B119">
            <v>56040.78</v>
          </cell>
          <cell r="C119">
            <v>0</v>
          </cell>
          <cell r="D119">
            <v>0</v>
          </cell>
          <cell r="E119">
            <v>0</v>
          </cell>
        </row>
        <row r="120">
          <cell r="A120" t="str">
            <v>5101 -GG-SP-20-00-00-00</v>
          </cell>
          <cell r="B120">
            <v>238.7</v>
          </cell>
          <cell r="C120">
            <v>0</v>
          </cell>
          <cell r="D120">
            <v>0</v>
          </cell>
          <cell r="E120">
            <v>0</v>
          </cell>
        </row>
        <row r="121">
          <cell r="A121" t="str">
            <v>5101 -GG-SP-22-00-00-00</v>
          </cell>
          <cell r="B121">
            <v>3496</v>
          </cell>
          <cell r="C121">
            <v>0</v>
          </cell>
          <cell r="D121">
            <v>0</v>
          </cell>
          <cell r="E121">
            <v>0</v>
          </cell>
        </row>
        <row r="122">
          <cell r="A122" t="str">
            <v>5101 -GG-VR-01-00-00-00</v>
          </cell>
          <cell r="B122">
            <v>155075.94822222216</v>
          </cell>
          <cell r="C122">
            <v>170</v>
          </cell>
          <cell r="D122">
            <v>0</v>
          </cell>
          <cell r="E122">
            <v>0</v>
          </cell>
        </row>
        <row r="123">
          <cell r="A123" t="str">
            <v>5101 -GG-VR-02-00-00-00</v>
          </cell>
          <cell r="B123">
            <v>112500</v>
          </cell>
          <cell r="C123">
            <v>0</v>
          </cell>
          <cell r="D123">
            <v>0</v>
          </cell>
          <cell r="E123">
            <v>0</v>
          </cell>
        </row>
        <row r="124">
          <cell r="A124" t="str">
            <v>5101 -GG-VR-03-00-00-00</v>
          </cell>
          <cell r="B124">
            <v>520</v>
          </cell>
          <cell r="C124">
            <v>0</v>
          </cell>
          <cell r="D124">
            <v>0</v>
          </cell>
          <cell r="E124">
            <v>0</v>
          </cell>
        </row>
        <row r="125">
          <cell r="A125" t="str">
            <v>5103 -DA-AM-01-00-00-00</v>
          </cell>
          <cell r="B125">
            <v>2255.59</v>
          </cell>
          <cell r="C125">
            <v>0</v>
          </cell>
          <cell r="D125">
            <v>0</v>
          </cell>
          <cell r="E125">
            <v>0</v>
          </cell>
        </row>
        <row r="126">
          <cell r="A126" t="str">
            <v>5103 -DA-DE-01-00-00-00</v>
          </cell>
          <cell r="B126">
            <v>5847.55</v>
          </cell>
          <cell r="C126">
            <v>0</v>
          </cell>
          <cell r="D126">
            <v>0</v>
          </cell>
          <cell r="E126">
            <v>0</v>
          </cell>
        </row>
        <row r="127">
          <cell r="A127" t="str">
            <v>5103 -DA-DE-02-00-00-00</v>
          </cell>
          <cell r="B127">
            <v>77946.5</v>
          </cell>
          <cell r="C127">
            <v>0</v>
          </cell>
          <cell r="D127">
            <v>0</v>
          </cell>
          <cell r="E127">
            <v>0</v>
          </cell>
        </row>
        <row r="128">
          <cell r="A128" t="str">
            <v>5103 -DA-DE-03-00-00-00</v>
          </cell>
          <cell r="B128">
            <v>14363.82</v>
          </cell>
          <cell r="C128">
            <v>0</v>
          </cell>
          <cell r="D128">
            <v>0</v>
          </cell>
          <cell r="E128">
            <v>0</v>
          </cell>
        </row>
        <row r="129">
          <cell r="A129" t="str">
            <v>5105 -GF-02-00-00-00-00</v>
          </cell>
          <cell r="B129">
            <v>1853.7485999999999</v>
          </cell>
          <cell r="C129">
            <v>0</v>
          </cell>
          <cell r="D129">
            <v>102</v>
          </cell>
          <cell r="E129">
            <v>0</v>
          </cell>
        </row>
        <row r="130">
          <cell r="A130" t="str">
            <v>5105 -GF-04-00-00-00-00</v>
          </cell>
          <cell r="B130">
            <v>240.27</v>
          </cell>
          <cell r="C130">
            <v>0</v>
          </cell>
          <cell r="D130">
            <v>0</v>
          </cell>
          <cell r="E130">
            <v>0</v>
          </cell>
        </row>
        <row r="131">
          <cell r="A131" t="str">
            <v>5109 -IP-03-00-00-00-00</v>
          </cell>
          <cell r="B131">
            <v>976363</v>
          </cell>
          <cell r="C131">
            <v>0</v>
          </cell>
          <cell r="D131">
            <v>0</v>
          </cell>
          <cell r="E131">
            <v>0</v>
          </cell>
        </row>
        <row r="132">
          <cell r="A132" t="str">
            <v>5115 -PE-SR-01-00-00-00</v>
          </cell>
          <cell r="B132">
            <v>3110.87</v>
          </cell>
          <cell r="C132">
            <v>0</v>
          </cell>
          <cell r="D132">
            <v>0</v>
          </cell>
          <cell r="E132">
            <v>0</v>
          </cell>
        </row>
        <row r="133">
          <cell r="A133" t="str">
            <v>6101 -IC-01-00-00-00-00</v>
          </cell>
          <cell r="B133">
            <v>0</v>
          </cell>
          <cell r="C133">
            <v>6050300.8899999997</v>
          </cell>
          <cell r="D133">
            <v>0</v>
          </cell>
          <cell r="E133">
            <v>0</v>
          </cell>
        </row>
        <row r="134">
          <cell r="A134" t="str">
            <v>6101 -IC-01-00-00-00-GT</v>
          </cell>
          <cell r="B134">
            <v>0</v>
          </cell>
          <cell r="C134">
            <v>100703.32</v>
          </cell>
          <cell r="D134">
            <v>0</v>
          </cell>
          <cell r="E134">
            <v>0</v>
          </cell>
        </row>
        <row r="135">
          <cell r="A135" t="str">
            <v>6101 -IC-02-00-00-00-00</v>
          </cell>
          <cell r="B135">
            <v>54581.87</v>
          </cell>
          <cell r="C135">
            <v>0</v>
          </cell>
          <cell r="D135">
            <v>0</v>
          </cell>
          <cell r="E135">
            <v>0</v>
          </cell>
        </row>
        <row r="136">
          <cell r="A136" t="str">
            <v>6101 -IC-03-00-00-00-00</v>
          </cell>
          <cell r="B136">
            <v>0</v>
          </cell>
          <cell r="C136">
            <v>190889.41</v>
          </cell>
          <cell r="D136">
            <v>0</v>
          </cell>
          <cell r="E136">
            <v>0</v>
          </cell>
        </row>
        <row r="137">
          <cell r="A137" t="str">
            <v>6103 -PF-01-00-00-00-00</v>
          </cell>
          <cell r="B137">
            <v>0</v>
          </cell>
          <cell r="C137">
            <v>65815.284783999989</v>
          </cell>
          <cell r="D137">
            <v>0</v>
          </cell>
          <cell r="E137">
            <v>2151.4499999999998</v>
          </cell>
        </row>
        <row r="138">
          <cell r="A138" t="str">
            <v>6103 -PF-02-00-00-00-00</v>
          </cell>
          <cell r="B138">
            <v>0</v>
          </cell>
          <cell r="C138">
            <v>13633.81</v>
          </cell>
          <cell r="D138">
            <v>0</v>
          </cell>
          <cell r="E138">
            <v>0</v>
          </cell>
        </row>
        <row r="139">
          <cell r="A139" t="str">
            <v>6105 -OI-02-00-00-00-00</v>
          </cell>
          <cell r="B139">
            <v>0</v>
          </cell>
          <cell r="C139">
            <v>24905.13</v>
          </cell>
          <cell r="D139">
            <v>0</v>
          </cell>
          <cell r="E139">
            <v>0</v>
          </cell>
        </row>
        <row r="140">
          <cell r="A140" t="str">
            <v>6105 -OI-04-00-00-00-00</v>
          </cell>
          <cell r="B140">
            <v>0</v>
          </cell>
          <cell r="C140">
            <v>82705.039999999994</v>
          </cell>
          <cell r="D140">
            <v>0</v>
          </cell>
          <cell r="E140">
            <v>0</v>
          </cell>
        </row>
        <row r="141">
          <cell r="A141" t="str">
            <v>6111 -UC-SR-DO-00-00-00</v>
          </cell>
          <cell r="B141">
            <v>0</v>
          </cell>
          <cell r="C141">
            <v>4522.6000000000004</v>
          </cell>
          <cell r="D141">
            <v>0</v>
          </cell>
          <cell r="E141">
            <v>0</v>
          </cell>
        </row>
        <row r="142">
          <cell r="A142" t="str">
            <v>6111 -UC-SR-P0-00-00-00</v>
          </cell>
          <cell r="B142">
            <v>0</v>
          </cell>
          <cell r="C142">
            <v>135699.04</v>
          </cell>
          <cell r="D142">
            <v>0</v>
          </cell>
          <cell r="E142">
            <v>0</v>
          </cell>
        </row>
        <row r="143">
          <cell r="A143" t="str">
            <v>1101D-IV-04-01-01-01-00</v>
          </cell>
          <cell r="B143">
            <v>19647.224526999998</v>
          </cell>
          <cell r="C143">
            <v>0</v>
          </cell>
          <cell r="D143">
            <v>1750.91</v>
          </cell>
          <cell r="E143">
            <v>0</v>
          </cell>
        </row>
        <row r="144">
          <cell r="A144" t="str">
            <v>1101D-IV-05-01-01-01-00</v>
          </cell>
          <cell r="B144">
            <v>1926.200276</v>
          </cell>
          <cell r="C144">
            <v>0</v>
          </cell>
          <cell r="D144">
            <v>172.37</v>
          </cell>
          <cell r="E144">
            <v>0</v>
          </cell>
        </row>
        <row r="145">
          <cell r="A145" t="str">
            <v>1101D-IV-06-01-01-01-00</v>
          </cell>
          <cell r="B145">
            <v>2210603.2599809999</v>
          </cell>
          <cell r="C145">
            <v>4821517.5</v>
          </cell>
          <cell r="D145">
            <v>200228.17</v>
          </cell>
          <cell r="E145">
            <v>425000</v>
          </cell>
        </row>
        <row r="146">
          <cell r="A146" t="str">
            <v>1103D-FF-DL-01-00-00-00</v>
          </cell>
          <cell r="B146">
            <v>0</v>
          </cell>
          <cell r="C146">
            <v>2262.1799999999998</v>
          </cell>
          <cell r="D146">
            <v>0</v>
          </cell>
          <cell r="E146">
            <v>200</v>
          </cell>
        </row>
        <row r="147">
          <cell r="A147" t="str">
            <v>1105D-BN-DL-PR-01-00-00</v>
          </cell>
          <cell r="B147">
            <v>46139716.811081976</v>
          </cell>
          <cell r="C147">
            <v>70790314.850743011</v>
          </cell>
          <cell r="D147">
            <v>4045674.74</v>
          </cell>
          <cell r="E147">
            <v>6217672.2399999993</v>
          </cell>
        </row>
        <row r="148">
          <cell r="A148" t="str">
            <v>1105D-BP-DL-OP-01-00-00</v>
          </cell>
          <cell r="B148">
            <v>18800288.515270002</v>
          </cell>
          <cell r="C148">
            <v>21269007.779493</v>
          </cell>
          <cell r="D148">
            <v>1663265.63</v>
          </cell>
          <cell r="E148">
            <v>1887479.58</v>
          </cell>
        </row>
        <row r="149">
          <cell r="A149" t="str">
            <v>1109D-DD-DL-03-00-00-00</v>
          </cell>
          <cell r="B149">
            <v>0</v>
          </cell>
          <cell r="C149">
            <v>563640</v>
          </cell>
          <cell r="D149">
            <v>0</v>
          </cell>
          <cell r="E149">
            <v>50000</v>
          </cell>
        </row>
        <row r="150">
          <cell r="A150" t="str">
            <v>1109D-GC-01-01-01-DL-00</v>
          </cell>
          <cell r="B150">
            <v>54947.791855000003</v>
          </cell>
          <cell r="C150">
            <v>0</v>
          </cell>
          <cell r="D150">
            <v>4914.17</v>
          </cell>
          <cell r="E150">
            <v>0</v>
          </cell>
        </row>
        <row r="151">
          <cell r="A151" t="str">
            <v>1109D-PP-05-17-DL-00-00</v>
          </cell>
          <cell r="B151">
            <v>9094086.7349999994</v>
          </cell>
          <cell r="C151">
            <v>0</v>
          </cell>
          <cell r="D151">
            <v>802050</v>
          </cell>
          <cell r="E151">
            <v>0</v>
          </cell>
        </row>
        <row r="152">
          <cell r="A152" t="str">
            <v>1109D-PP-05-10-DL-00-00</v>
          </cell>
          <cell r="B152">
            <v>1971799.93</v>
          </cell>
          <cell r="C152">
            <v>0</v>
          </cell>
          <cell r="D152">
            <v>173900</v>
          </cell>
          <cell r="E152">
            <v>0</v>
          </cell>
        </row>
        <row r="153">
          <cell r="A153" t="str">
            <v>1109D-PP-05-29-DL-00-00</v>
          </cell>
          <cell r="B153">
            <v>587344.66</v>
          </cell>
          <cell r="C153">
            <v>0</v>
          </cell>
          <cell r="D153">
            <v>51800</v>
          </cell>
          <cell r="E153">
            <v>0</v>
          </cell>
        </row>
        <row r="154">
          <cell r="A154" t="str">
            <v>1109D-PP-05-18-DL-00-00</v>
          </cell>
          <cell r="B154">
            <v>471973.38749999995</v>
          </cell>
          <cell r="C154">
            <v>0</v>
          </cell>
          <cell r="D154">
            <v>41625</v>
          </cell>
          <cell r="E154">
            <v>0</v>
          </cell>
        </row>
        <row r="155">
          <cell r="A155" t="str">
            <v>1109D-PP-05-15-DL-00-00</v>
          </cell>
          <cell r="B155">
            <v>471973.38749999995</v>
          </cell>
          <cell r="C155">
            <v>0</v>
          </cell>
          <cell r="D155">
            <v>41625</v>
          </cell>
          <cell r="E155">
            <v>0</v>
          </cell>
        </row>
        <row r="156">
          <cell r="A156" t="str">
            <v>1115D-PI-CF-D0-14-00-00</v>
          </cell>
          <cell r="B156">
            <v>0</v>
          </cell>
          <cell r="C156">
            <v>109477.93815</v>
          </cell>
          <cell r="D156">
            <v>0</v>
          </cell>
          <cell r="E156">
            <v>9595.5</v>
          </cell>
        </row>
        <row r="157">
          <cell r="A157" t="str">
            <v>1115D-PI-CF-D0-17-00-00</v>
          </cell>
          <cell r="B157">
            <v>0</v>
          </cell>
          <cell r="C157">
            <v>947099.57006699988</v>
          </cell>
          <cell r="D157">
            <v>0</v>
          </cell>
          <cell r="E157">
            <v>83011.19</v>
          </cell>
        </row>
        <row r="158">
          <cell r="A158" t="str">
            <v>1115D-PI-CF-D0-21-00-00</v>
          </cell>
          <cell r="B158">
            <v>0</v>
          </cell>
          <cell r="C158">
            <v>17399.182499999999</v>
          </cell>
          <cell r="D158">
            <v>0</v>
          </cell>
          <cell r="E158">
            <v>1525</v>
          </cell>
        </row>
        <row r="159">
          <cell r="A159" t="str">
            <v>1115D-PI-CF-D0-30-00-GT</v>
          </cell>
          <cell r="B159">
            <v>19769.464575000002</v>
          </cell>
          <cell r="C159">
            <v>0</v>
          </cell>
          <cell r="D159">
            <v>1732.75</v>
          </cell>
          <cell r="E159">
            <v>0</v>
          </cell>
        </row>
        <row r="160">
          <cell r="A160" t="str">
            <v>1115D-PI-FR-D0-43-00-00</v>
          </cell>
          <cell r="B160">
            <v>3584.9161529999997</v>
          </cell>
          <cell r="C160">
            <v>0</v>
          </cell>
          <cell r="D160">
            <v>314.20999999999998</v>
          </cell>
          <cell r="E160">
            <v>0</v>
          </cell>
        </row>
        <row r="161">
          <cell r="A161" t="str">
            <v>1115D-PI-RC-D0-39-00-00</v>
          </cell>
          <cell r="B161">
            <v>0</v>
          </cell>
          <cell r="C161">
            <v>139327.29108900001</v>
          </cell>
          <cell r="D161">
            <v>0</v>
          </cell>
          <cell r="E161">
            <v>12211.73</v>
          </cell>
        </row>
        <row r="162">
          <cell r="A162" t="str">
            <v>1115D-PI-RC-D0-55-00-00</v>
          </cell>
          <cell r="B162">
            <v>0</v>
          </cell>
          <cell r="C162">
            <v>531.33110099999999</v>
          </cell>
          <cell r="D162">
            <v>0</v>
          </cell>
          <cell r="E162">
            <v>46.57</v>
          </cell>
        </row>
        <row r="163">
          <cell r="A163" t="str">
            <v>1115D-PI-RF-D0-05-00-00</v>
          </cell>
          <cell r="B163">
            <v>208904.05481400003</v>
          </cell>
          <cell r="C163">
            <v>163441.98756899999</v>
          </cell>
          <cell r="D163">
            <v>18309.98</v>
          </cell>
          <cell r="E163">
            <v>14325.33</v>
          </cell>
        </row>
        <row r="164">
          <cell r="A164" t="str">
            <v>1115D-PI-RF-D0-54-00-00</v>
          </cell>
          <cell r="B164">
            <v>5559.1814249999998</v>
          </cell>
          <cell r="C164">
            <v>0</v>
          </cell>
          <cell r="D164">
            <v>487.25</v>
          </cell>
          <cell r="E164">
            <v>0</v>
          </cell>
        </row>
        <row r="165">
          <cell r="A165" t="str">
            <v>2102D-RP-CC-D0-07-00-00</v>
          </cell>
          <cell r="B165">
            <v>32548.793319</v>
          </cell>
          <cell r="C165">
            <v>32548.793319</v>
          </cell>
          <cell r="D165">
            <v>2852.83</v>
          </cell>
          <cell r="E165">
            <v>2852.83</v>
          </cell>
        </row>
        <row r="166">
          <cell r="A166" t="str">
            <v>2102D-RP-CC-D0-10-00-00</v>
          </cell>
          <cell r="B166">
            <v>61364.463678000007</v>
          </cell>
          <cell r="C166">
            <v>61364.463678000007</v>
          </cell>
          <cell r="D166">
            <v>5378.46</v>
          </cell>
          <cell r="E166">
            <v>5378.46</v>
          </cell>
        </row>
        <row r="167">
          <cell r="A167" t="str">
            <v>2102D-RP-CC-D0-14-00-00</v>
          </cell>
          <cell r="B167">
            <v>3454105.4479890005</v>
          </cell>
          <cell r="C167">
            <v>3454105.4479890005</v>
          </cell>
          <cell r="D167">
            <v>302744.73</v>
          </cell>
          <cell r="E167">
            <v>302744.73</v>
          </cell>
        </row>
        <row r="168">
          <cell r="A168" t="str">
            <v>2102D-RP-CC-D0-17-00-00</v>
          </cell>
          <cell r="B168">
            <v>154125.83774700001</v>
          </cell>
          <cell r="C168">
            <v>154125.83774700001</v>
          </cell>
          <cell r="D168">
            <v>13508.79</v>
          </cell>
          <cell r="E168">
            <v>13508.79</v>
          </cell>
        </row>
        <row r="169">
          <cell r="A169" t="str">
            <v>2102D-RP-CC-D0-24-00-00</v>
          </cell>
          <cell r="B169">
            <v>58703.814918000004</v>
          </cell>
          <cell r="C169">
            <v>58703.814918000004</v>
          </cell>
          <cell r="D169">
            <v>5145.26</v>
          </cell>
          <cell r="E169">
            <v>5145.26</v>
          </cell>
        </row>
        <row r="170">
          <cell r="A170" t="str">
            <v>2102D-RP-CC-D0-26-00-00</v>
          </cell>
          <cell r="B170">
            <v>48216.272265</v>
          </cell>
          <cell r="C170">
            <v>48216.272265</v>
          </cell>
          <cell r="D170">
            <v>4226.05</v>
          </cell>
          <cell r="E170">
            <v>4226.05</v>
          </cell>
        </row>
        <row r="171">
          <cell r="A171" t="str">
            <v>2102D-RP-CF-D0-01-00-00</v>
          </cell>
          <cell r="B171">
            <v>618.72633899999994</v>
          </cell>
          <cell r="C171">
            <v>0</v>
          </cell>
          <cell r="D171">
            <v>54.23</v>
          </cell>
          <cell r="E171">
            <v>0</v>
          </cell>
        </row>
        <row r="172">
          <cell r="A172" t="str">
            <v>2102D-RP-CF-D0-17-00-00</v>
          </cell>
          <cell r="B172">
            <v>456372</v>
          </cell>
          <cell r="C172">
            <v>696437.59134599997</v>
          </cell>
          <cell r="D172">
            <v>40000</v>
          </cell>
          <cell r="E172">
            <v>61041.22</v>
          </cell>
        </row>
        <row r="173">
          <cell r="A173" t="str">
            <v>2102D-RP-CF-D0-21-00-00</v>
          </cell>
          <cell r="B173">
            <v>34116.887511000001</v>
          </cell>
          <cell r="C173">
            <v>282851.949555</v>
          </cell>
          <cell r="D173">
            <v>2990.27</v>
          </cell>
          <cell r="E173">
            <v>24791.35</v>
          </cell>
        </row>
        <row r="174">
          <cell r="A174" t="str">
            <v>2102D-RP-CF-D0-24-00-00</v>
          </cell>
          <cell r="B174">
            <v>23696666.231301002</v>
          </cell>
          <cell r="C174">
            <v>8055946.2011489999</v>
          </cell>
          <cell r="D174">
            <v>2076960.57</v>
          </cell>
          <cell r="E174">
            <v>706085.93</v>
          </cell>
        </row>
        <row r="175">
          <cell r="A175" t="str">
            <v>2102D-RP-CF-D0-30-00-GT</v>
          </cell>
          <cell r="B175">
            <v>7520.3260019999998</v>
          </cell>
          <cell r="C175">
            <v>2220.934338</v>
          </cell>
          <cell r="D175">
            <v>659.14</v>
          </cell>
          <cell r="E175">
            <v>194.66</v>
          </cell>
        </row>
        <row r="176">
          <cell r="A176" t="str">
            <v>2102D-RP-CF-D0-38-00-00</v>
          </cell>
          <cell r="B176">
            <v>4039482.517182</v>
          </cell>
          <cell r="C176">
            <v>4039482.517182</v>
          </cell>
          <cell r="D176">
            <v>354051.74</v>
          </cell>
          <cell r="E176">
            <v>354051.74</v>
          </cell>
        </row>
        <row r="177">
          <cell r="A177" t="str">
            <v>2102D-RP-CF-D0-50-00-00</v>
          </cell>
          <cell r="B177">
            <v>515544.16668299999</v>
          </cell>
          <cell r="C177">
            <v>515544.16668299999</v>
          </cell>
          <cell r="D177">
            <v>45186.31</v>
          </cell>
          <cell r="E177">
            <v>45186.31</v>
          </cell>
        </row>
        <row r="178">
          <cell r="A178" t="str">
            <v>2102D-RP-CF-DO-59-00-00</v>
          </cell>
          <cell r="B178">
            <v>132172.29087299999</v>
          </cell>
          <cell r="C178">
            <v>132172.29087299999</v>
          </cell>
          <cell r="D178">
            <v>11584.61</v>
          </cell>
          <cell r="E178">
            <v>11584.61</v>
          </cell>
        </row>
        <row r="179">
          <cell r="A179" t="str">
            <v>2102D-RP-RA-DF-50-00-00</v>
          </cell>
          <cell r="B179">
            <v>5586823.0783889992</v>
          </cell>
          <cell r="C179">
            <v>1702474.9810740002</v>
          </cell>
          <cell r="D179">
            <v>489672.73</v>
          </cell>
          <cell r="E179">
            <v>149218.18</v>
          </cell>
        </row>
        <row r="180">
          <cell r="A180" t="str">
            <v>2102D-RP-RA-DF-50-00-GT</v>
          </cell>
          <cell r="B180">
            <v>191503.95957000001</v>
          </cell>
          <cell r="C180">
            <v>740172.40466400003</v>
          </cell>
          <cell r="D180">
            <v>16784.900000000001</v>
          </cell>
          <cell r="E180">
            <v>64874.48</v>
          </cell>
        </row>
        <row r="181">
          <cell r="A181" t="str">
            <v>2102D-RP-RC-D0-05-00-00</v>
          </cell>
          <cell r="B181">
            <v>3426984.5150520001</v>
          </cell>
          <cell r="C181">
            <v>3426984.5150520001</v>
          </cell>
          <cell r="D181">
            <v>300367.64</v>
          </cell>
          <cell r="E181">
            <v>300367.64</v>
          </cell>
        </row>
        <row r="182">
          <cell r="A182" t="str">
            <v>2102D-RP-RC-D0-17-00-00</v>
          </cell>
          <cell r="B182">
            <v>21167.674289999999</v>
          </cell>
          <cell r="C182">
            <v>21167.674289999999</v>
          </cell>
          <cell r="D182">
            <v>1855.3</v>
          </cell>
          <cell r="E182">
            <v>1855.3</v>
          </cell>
        </row>
        <row r="183">
          <cell r="A183" t="str">
            <v>2102D-RP-RC-D0-34-00-00</v>
          </cell>
          <cell r="B183">
            <v>2426611.5004949998</v>
          </cell>
          <cell r="C183">
            <v>1429806.516327</v>
          </cell>
          <cell r="D183">
            <v>212687.15</v>
          </cell>
          <cell r="E183">
            <v>125319.39</v>
          </cell>
        </row>
        <row r="184">
          <cell r="A184" t="str">
            <v>2102D-RP-RC-D0-55-00-00</v>
          </cell>
          <cell r="B184">
            <v>573662.91269699996</v>
          </cell>
          <cell r="C184">
            <v>0</v>
          </cell>
          <cell r="D184">
            <v>50280.29</v>
          </cell>
          <cell r="E184">
            <v>0</v>
          </cell>
        </row>
        <row r="185">
          <cell r="A185" t="str">
            <v>2102D-RP-RC-D0-62-00-00</v>
          </cell>
          <cell r="B185">
            <v>350799.23705399997</v>
          </cell>
          <cell r="C185">
            <v>0</v>
          </cell>
          <cell r="D185">
            <v>30746.78</v>
          </cell>
          <cell r="E185">
            <v>0</v>
          </cell>
        </row>
        <row r="186">
          <cell r="A186" t="str">
            <v>2102D-RP-RC-D0-63-00-00</v>
          </cell>
          <cell r="B186">
            <v>8884.9923749999998</v>
          </cell>
          <cell r="C186">
            <v>0</v>
          </cell>
          <cell r="D186">
            <v>778.75</v>
          </cell>
          <cell r="E186">
            <v>0</v>
          </cell>
        </row>
        <row r="187">
          <cell r="A187" t="str">
            <v>2102D-RP-RC-D0-70-00-00</v>
          </cell>
          <cell r="B187">
            <v>717343.42220100004</v>
          </cell>
          <cell r="C187">
            <v>0</v>
          </cell>
          <cell r="D187">
            <v>62873.57</v>
          </cell>
          <cell r="E187">
            <v>0</v>
          </cell>
        </row>
        <row r="188">
          <cell r="A188" t="str">
            <v>2102D-RP-RC-D0-87-00-00</v>
          </cell>
          <cell r="B188">
            <v>0</v>
          </cell>
          <cell r="C188">
            <v>184464.87784200002</v>
          </cell>
          <cell r="D188">
            <v>0</v>
          </cell>
          <cell r="E188">
            <v>16167.94</v>
          </cell>
        </row>
        <row r="189">
          <cell r="A189" t="str">
            <v>2102D-RP-RC-D0-94-00-00</v>
          </cell>
          <cell r="B189">
            <v>0</v>
          </cell>
          <cell r="C189">
            <v>57067.264926000003</v>
          </cell>
          <cell r="D189">
            <v>0</v>
          </cell>
          <cell r="E189">
            <v>5001.82</v>
          </cell>
        </row>
        <row r="190">
          <cell r="A190" t="str">
            <v>2102D-RP-RC-D1-02-00-00</v>
          </cell>
          <cell r="B190">
            <v>189723.42421200001</v>
          </cell>
          <cell r="C190">
            <v>276875.75821499998</v>
          </cell>
          <cell r="D190">
            <v>16628.84</v>
          </cell>
          <cell r="E190">
            <v>24267.55</v>
          </cell>
        </row>
        <row r="191">
          <cell r="A191" t="str">
            <v>2102D-RP-RC-DO-81-00-00</v>
          </cell>
          <cell r="B191">
            <v>0</v>
          </cell>
          <cell r="C191">
            <v>561.90802499999995</v>
          </cell>
          <cell r="D191">
            <v>0</v>
          </cell>
          <cell r="E191">
            <v>49.25</v>
          </cell>
        </row>
        <row r="192">
          <cell r="A192" t="str">
            <v>2102D-RP-RF-D0-01-00-00</v>
          </cell>
          <cell r="B192">
            <v>335184.811353</v>
          </cell>
          <cell r="C192">
            <v>335184.811353</v>
          </cell>
          <cell r="D192">
            <v>29378.21</v>
          </cell>
          <cell r="E192">
            <v>29378.21</v>
          </cell>
        </row>
        <row r="193">
          <cell r="A193" t="str">
            <v>2102D-RP-RF-D0-04-00-00</v>
          </cell>
          <cell r="B193">
            <v>90200.784869999989</v>
          </cell>
          <cell r="C193">
            <v>90200.784869999989</v>
          </cell>
          <cell r="D193">
            <v>7905.9</v>
          </cell>
          <cell r="E193">
            <v>7905.9</v>
          </cell>
        </row>
        <row r="194">
          <cell r="A194" t="str">
            <v>2102D-RP-RF-D0-05-00-00</v>
          </cell>
          <cell r="B194">
            <v>7436312.5946129989</v>
          </cell>
          <cell r="C194">
            <v>9202625.5756050013</v>
          </cell>
          <cell r="D194">
            <v>651776.41</v>
          </cell>
          <cell r="E194">
            <v>806589.85</v>
          </cell>
        </row>
        <row r="195">
          <cell r="A195" t="str">
            <v>2102D-RP-RF-D0-05-00-GT</v>
          </cell>
          <cell r="B195">
            <v>707166.09841500001</v>
          </cell>
          <cell r="C195">
            <v>481361.78978999995</v>
          </cell>
          <cell r="D195">
            <v>61981.55</v>
          </cell>
          <cell r="E195">
            <v>42190.3</v>
          </cell>
        </row>
        <row r="196">
          <cell r="A196" t="str">
            <v>2102D-RP-RF-D0-14-00-00</v>
          </cell>
          <cell r="B196">
            <v>4600.5720390000006</v>
          </cell>
          <cell r="C196">
            <v>0</v>
          </cell>
          <cell r="D196">
            <v>403.23</v>
          </cell>
          <cell r="E196">
            <v>0</v>
          </cell>
        </row>
        <row r="197">
          <cell r="A197" t="str">
            <v>2102D-RP-RF-D0-15-00-00</v>
          </cell>
          <cell r="B197">
            <v>516741.23043899995</v>
          </cell>
          <cell r="C197">
            <v>516741.23043899995</v>
          </cell>
          <cell r="D197">
            <v>45291.23</v>
          </cell>
          <cell r="E197">
            <v>45291.23</v>
          </cell>
        </row>
        <row r="198">
          <cell r="A198" t="str">
            <v>2102D-RP-RF-D0-17-00-00</v>
          </cell>
          <cell r="B198">
            <v>156339.470133</v>
          </cell>
          <cell r="C198">
            <v>156339.470133</v>
          </cell>
          <cell r="D198">
            <v>13702.81</v>
          </cell>
          <cell r="E198">
            <v>13702.81</v>
          </cell>
        </row>
        <row r="199">
          <cell r="A199" t="str">
            <v>2102D-RP-RF-D0-17-00-GT</v>
          </cell>
          <cell r="B199">
            <v>47954.314737000001</v>
          </cell>
          <cell r="C199">
            <v>47954.314737000001</v>
          </cell>
          <cell r="D199">
            <v>4203.09</v>
          </cell>
          <cell r="E199">
            <v>4203.09</v>
          </cell>
        </row>
        <row r="200">
          <cell r="A200" t="str">
            <v>2102D-RP-RF-D0-21-00-00</v>
          </cell>
          <cell r="B200">
            <v>1082.856663</v>
          </cell>
          <cell r="C200">
            <v>0</v>
          </cell>
          <cell r="D200">
            <v>94.91</v>
          </cell>
          <cell r="E200">
            <v>0</v>
          </cell>
        </row>
        <row r="201">
          <cell r="A201" t="str">
            <v>2102D-RP-RF-D0-22-00-00</v>
          </cell>
          <cell r="B201">
            <v>18972.981342000003</v>
          </cell>
          <cell r="C201">
            <v>18972.981342000003</v>
          </cell>
          <cell r="D201">
            <v>1662.94</v>
          </cell>
          <cell r="E201">
            <v>1662.94</v>
          </cell>
        </row>
        <row r="202">
          <cell r="A202" t="str">
            <v>2102D-RP-RF-D0-23-00-00</v>
          </cell>
          <cell r="B202">
            <v>264767.41040399997</v>
          </cell>
          <cell r="C202">
            <v>228.18600000000001</v>
          </cell>
          <cell r="D202">
            <v>23206.28</v>
          </cell>
          <cell r="E202">
            <v>20</v>
          </cell>
        </row>
        <row r="203">
          <cell r="A203" t="str">
            <v>2102D-RP-RF-D0-37-00-00</v>
          </cell>
          <cell r="B203">
            <v>2615.6961180000003</v>
          </cell>
          <cell r="C203">
            <v>0</v>
          </cell>
          <cell r="D203">
            <v>229.26</v>
          </cell>
          <cell r="E203">
            <v>0</v>
          </cell>
        </row>
        <row r="204">
          <cell r="A204" t="str">
            <v>2102D-RP-RF-D0-44-00-00</v>
          </cell>
          <cell r="B204">
            <v>112123.07026200001</v>
          </cell>
          <cell r="C204">
            <v>0</v>
          </cell>
          <cell r="D204">
            <v>9827.34</v>
          </cell>
          <cell r="E204">
            <v>0</v>
          </cell>
        </row>
        <row r="205">
          <cell r="A205" t="str">
            <v>2102D-RP-RF-D0-49-00-00</v>
          </cell>
          <cell r="B205">
            <v>1054943.8105500001</v>
          </cell>
          <cell r="C205">
            <v>1054943.8105500001</v>
          </cell>
          <cell r="D205">
            <v>92463.5</v>
          </cell>
          <cell r="E205">
            <v>92463.5</v>
          </cell>
        </row>
        <row r="206">
          <cell r="A206" t="str">
            <v>2102D-RP-RF-D0-53-00-00</v>
          </cell>
          <cell r="B206">
            <v>4373.0705969999999</v>
          </cell>
          <cell r="C206">
            <v>5971.8558059999996</v>
          </cell>
          <cell r="D206">
            <v>383.29</v>
          </cell>
          <cell r="E206">
            <v>523.41999999999996</v>
          </cell>
        </row>
        <row r="207">
          <cell r="A207" t="str">
            <v>2102D-RP-RF-D0-55-00-00</v>
          </cell>
          <cell r="B207">
            <v>454415.76142200001</v>
          </cell>
          <cell r="C207">
            <v>358396.23355200002</v>
          </cell>
          <cell r="D207">
            <v>39828.54</v>
          </cell>
          <cell r="E207">
            <v>31412.639999999999</v>
          </cell>
        </row>
        <row r="208">
          <cell r="A208" t="str">
            <v>2102D-RP-RF-D0-55-00-GT</v>
          </cell>
          <cell r="B208">
            <v>8.671068</v>
          </cell>
          <cell r="C208">
            <v>8.671068</v>
          </cell>
          <cell r="D208">
            <v>0.76</v>
          </cell>
          <cell r="E208">
            <v>0.76</v>
          </cell>
        </row>
        <row r="209">
          <cell r="A209" t="str">
            <v>2102D-RP-RF-D0-61-00-00</v>
          </cell>
          <cell r="B209">
            <v>6561.944802</v>
          </cell>
          <cell r="C209">
            <v>6561.944802</v>
          </cell>
          <cell r="D209">
            <v>575.14</v>
          </cell>
          <cell r="E209">
            <v>575.14</v>
          </cell>
        </row>
        <row r="210">
          <cell r="A210" t="str">
            <v>2102D-RP-RF-D0-62-00-00</v>
          </cell>
          <cell r="B210">
            <v>1482105.948876</v>
          </cell>
          <cell r="C210">
            <v>1369086.449913</v>
          </cell>
          <cell r="D210">
            <v>129903.32</v>
          </cell>
          <cell r="E210">
            <v>119997.41</v>
          </cell>
        </row>
        <row r="211">
          <cell r="A211" t="str">
            <v>2102D-RP-RF-D0-73-00-00</v>
          </cell>
          <cell r="B211">
            <v>208576.265625</v>
          </cell>
          <cell r="C211">
            <v>0</v>
          </cell>
          <cell r="D211">
            <v>18281.25</v>
          </cell>
          <cell r="E211">
            <v>0</v>
          </cell>
        </row>
        <row r="212">
          <cell r="A212" t="str">
            <v>2102D-RP-RF-D0-86-00-00</v>
          </cell>
          <cell r="B212">
            <v>168468.58286999998</v>
          </cell>
          <cell r="C212">
            <v>83675.463921000002</v>
          </cell>
          <cell r="D212">
            <v>14765.9</v>
          </cell>
          <cell r="E212">
            <v>7333.97</v>
          </cell>
        </row>
        <row r="213">
          <cell r="A213" t="str">
            <v>2102D-RP-RF-D0-87-00-00</v>
          </cell>
          <cell r="B213">
            <v>818000.03186999995</v>
          </cell>
          <cell r="C213">
            <v>525993.25999499997</v>
          </cell>
          <cell r="D213">
            <v>71695.899999999994</v>
          </cell>
          <cell r="E213">
            <v>46102.15</v>
          </cell>
        </row>
        <row r="214">
          <cell r="A214" t="str">
            <v>2102D-RP-RF-D0-87-00-GT</v>
          </cell>
          <cell r="B214">
            <v>55.677383999999996</v>
          </cell>
          <cell r="C214">
            <v>42852.418056000002</v>
          </cell>
          <cell r="D214">
            <v>4.88</v>
          </cell>
          <cell r="E214">
            <v>3755.92</v>
          </cell>
        </row>
        <row r="215">
          <cell r="A215" t="str">
            <v>2102D-RP-RF-D0-91-00-00</v>
          </cell>
          <cell r="B215">
            <v>776971.73269800004</v>
          </cell>
          <cell r="C215">
            <v>3569572.3558950005</v>
          </cell>
          <cell r="D215">
            <v>68099.86</v>
          </cell>
          <cell r="E215">
            <v>312865.15000000002</v>
          </cell>
        </row>
        <row r="216">
          <cell r="A216" t="str">
            <v>2102D-RP-RF-D0-93-00-00</v>
          </cell>
          <cell r="B216">
            <v>136911.6</v>
          </cell>
          <cell r="C216">
            <v>136911.6</v>
          </cell>
          <cell r="D216">
            <v>12000</v>
          </cell>
          <cell r="E216">
            <v>12000</v>
          </cell>
        </row>
        <row r="217">
          <cell r="A217" t="str">
            <v>2102D-RP-RF-D0-96-00-00</v>
          </cell>
          <cell r="B217">
            <v>65307.860036999999</v>
          </cell>
          <cell r="C217">
            <v>0</v>
          </cell>
          <cell r="D217">
            <v>5724.09</v>
          </cell>
          <cell r="E217">
            <v>0</v>
          </cell>
        </row>
        <row r="218">
          <cell r="A218" t="str">
            <v>2102D-RP-RF-D0-99-00-00</v>
          </cell>
          <cell r="B218">
            <v>1254680.7209999999</v>
          </cell>
          <cell r="C218">
            <v>1254680.7209999999</v>
          </cell>
          <cell r="D218">
            <v>109970</v>
          </cell>
          <cell r="E218">
            <v>109970</v>
          </cell>
        </row>
        <row r="219">
          <cell r="A219" t="str">
            <v>2102D-RP-RF-D1-01-00-00</v>
          </cell>
          <cell r="B219">
            <v>1200988.5552000001</v>
          </cell>
          <cell r="C219">
            <v>0</v>
          </cell>
          <cell r="D219">
            <v>105264</v>
          </cell>
          <cell r="E219">
            <v>0</v>
          </cell>
        </row>
        <row r="220">
          <cell r="A220" t="str">
            <v>2102D-RP-RF-D1-02-00-00</v>
          </cell>
          <cell r="B220">
            <v>192674.78193600001</v>
          </cell>
          <cell r="C220">
            <v>93309.02046900001</v>
          </cell>
          <cell r="D220">
            <v>16887.52</v>
          </cell>
          <cell r="E220">
            <v>8178.33</v>
          </cell>
        </row>
        <row r="221">
          <cell r="A221" t="str">
            <v>2102D-RP-RF-D1-02-00-GT</v>
          </cell>
          <cell r="B221">
            <v>272561.78779200005</v>
          </cell>
          <cell r="C221">
            <v>243660.54768300004</v>
          </cell>
          <cell r="D221">
            <v>23889.439999999999</v>
          </cell>
          <cell r="E221">
            <v>21356.31</v>
          </cell>
        </row>
        <row r="222">
          <cell r="A222" t="str">
            <v>2102D-RP-RF-D1-05-00-00</v>
          </cell>
          <cell r="B222">
            <v>46543.782978000003</v>
          </cell>
          <cell r="C222">
            <v>46543.782978000003</v>
          </cell>
          <cell r="D222">
            <v>4079.46</v>
          </cell>
          <cell r="E222">
            <v>4079.46</v>
          </cell>
        </row>
        <row r="223">
          <cell r="A223" t="str">
            <v>2102D-RP-RF-DO-15-00-GT</v>
          </cell>
          <cell r="B223">
            <v>28901.240109000002</v>
          </cell>
          <cell r="C223">
            <v>37515.489795000001</v>
          </cell>
          <cell r="D223">
            <v>2533.13</v>
          </cell>
          <cell r="E223">
            <v>3288.15</v>
          </cell>
        </row>
        <row r="224">
          <cell r="A224" t="str">
            <v>2102D-RP-RF-DO-82-00-00</v>
          </cell>
          <cell r="B224">
            <v>976602.65075100004</v>
          </cell>
          <cell r="C224">
            <v>642880.62575100001</v>
          </cell>
          <cell r="D224">
            <v>85597.07</v>
          </cell>
          <cell r="E224">
            <v>56347.07</v>
          </cell>
        </row>
        <row r="225">
          <cell r="A225" t="str">
            <v>2102D-RP-RF-DO-82-00-GT</v>
          </cell>
          <cell r="B225">
            <v>111.46886099999999</v>
          </cell>
          <cell r="C225">
            <v>0</v>
          </cell>
          <cell r="D225">
            <v>9.77</v>
          </cell>
          <cell r="E225">
            <v>0</v>
          </cell>
        </row>
        <row r="226">
          <cell r="A226" t="str">
            <v>2102D-RP-RF-DO-86-00-GT</v>
          </cell>
          <cell r="B226">
            <v>40655.329154999999</v>
          </cell>
          <cell r="C226">
            <v>26782.761284999997</v>
          </cell>
          <cell r="D226">
            <v>3563.35</v>
          </cell>
          <cell r="E226">
            <v>2347.4499999999998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ecutive Summary"/>
      <sheetName val="Underwriting"/>
      <sheetName val="Inc &amp; Exp Assump (1)"/>
      <sheetName val="Inc &amp; Exp Assump (2)"/>
      <sheetName val="Yr1 Proforma"/>
      <sheetName val="Yr2 Proforma"/>
      <sheetName val="5 YR Capital"/>
      <sheetName val="Historical Comp"/>
      <sheetName val="TTM Monthly"/>
      <sheetName val="Amort"/>
      <sheetName val="Closing Costs"/>
      <sheetName val="Promote Calc"/>
      <sheetName val="Monthly Income Statement"/>
      <sheetName val="Prop Performance"/>
      <sheetName val="Comps"/>
      <sheetName val="1Bd1Ba"/>
      <sheetName val="2Bd1Ba"/>
      <sheetName val="2Bd2Ba"/>
      <sheetName val="3Bd2Ba"/>
      <sheetName val="Bridgeport"/>
      <sheetName val="Top Employer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ecutive Summary"/>
      <sheetName val="Underwriting"/>
      <sheetName val="Inc &amp; Exp Assump (1)"/>
      <sheetName val="Inc &amp; Exp Assump (2)"/>
      <sheetName val="Yr1 Proforma"/>
      <sheetName val="Yr2 Proforma"/>
      <sheetName val="5 YR Capital"/>
      <sheetName val="Historical Comp"/>
      <sheetName val="Amort"/>
      <sheetName val="Closing Costs"/>
      <sheetName val="Promote Calc"/>
      <sheetName val="Monthly Income Statement"/>
      <sheetName val="Prop Performance"/>
      <sheetName val="2Bd1Ba"/>
      <sheetName val="Top Employers"/>
      <sheetName val="Comps"/>
      <sheetName val="1Bd1Ba"/>
      <sheetName val="2Bd2Ba"/>
      <sheetName val="3Bd2Ba"/>
      <sheetName val="Year 1 Pro-forma"/>
      <sheetName val="Year 1 Budget Worksheet"/>
      <sheetName val="Initial Capital"/>
      <sheetName val="Monthly Cashflow"/>
      <sheetName val="Annual Waterfall"/>
      <sheetName val="Quarterly Waterfall"/>
      <sheetName val="Amortization Tables"/>
      <sheetName val="Existing Debt Amort"/>
      <sheetName val="Historical"/>
      <sheetName val="Wilson T12"/>
      <sheetName val="Lender Proforma"/>
    </sheetNames>
    <sheetDataSet>
      <sheetData sheetId="0"/>
      <sheetData sheetId="1" refreshError="1">
        <row r="1">
          <cell r="B1" t="str">
            <v>Cherrywood Village &amp; Ranchstone</v>
          </cell>
        </row>
        <row r="2">
          <cell r="B2" t="str">
            <v>16950 E Carlson Dr &amp; 17125 Carlson Dr</v>
          </cell>
        </row>
        <row r="15">
          <cell r="H15">
            <v>728</v>
          </cell>
        </row>
        <row r="27">
          <cell r="C27">
            <v>67700000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XCONTROL98"/>
      <sheetName val="CODA98"/>
      <sheetName val="TaxProvision98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ysonsMcLeangrdnA"/>
      <sheetName val="ViennaOaktongrdnA"/>
      <sheetName val="AlexandriagrdnA"/>
      <sheetName val="FairOaksgrdnA"/>
      <sheetName val="RestonHerdongrdnA"/>
      <sheetName val="CentrevillegrdnA"/>
      <sheetName val="EastLoudoungrdnA"/>
      <sheetName val="EasternPrinceWgrdnA"/>
      <sheetName val="WestPWCountygrdnA"/>
      <sheetName val="FredericksburggrdnA"/>
      <sheetName val="SpringfieldgrdnA"/>
      <sheetName val="Alexandria-HIA"/>
      <sheetName val="RosslynBallston-HIA"/>
      <sheetName val="CrystalPent-HIA"/>
      <sheetName val="S&amp;U Detail"/>
      <sheetName val="CheckControl"/>
      <sheetName val="SumRep"/>
      <sheetName val="CodeTable"/>
      <sheetName val="Admin"/>
      <sheetName val="Assumptions"/>
      <sheetName val="Capital Budget"/>
      <sheetName val="Cash Flows (Monthly)"/>
      <sheetName val="Debt"/>
      <sheetName val="Financial Summary"/>
      <sheetName val="US$"/>
      <sheetName val="IBOVUS$"/>
      <sheetName val="Interest Rate"/>
      <sheetName val="Capital Budget- Accrual"/>
      <sheetName val="Property Details"/>
      <sheetName val="95-01"/>
      <sheetName val="Cashflow"/>
      <sheetName val="93-00qtrs"/>
      <sheetName val="int-Dil"/>
      <sheetName val="Summary Findings"/>
      <sheetName val="Overall Assumptions"/>
      <sheetName val="GEN"/>
      <sheetName val="dep%"/>
      <sheetName val="DEPREC"/>
      <sheetName val="Linkable T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"/>
      <sheetName val="Unit Mix &amp; Pro-Forma"/>
      <sheetName val="Base Case 10-Year Cash Flow"/>
      <sheetName val="Proforma to Actuals Comparison"/>
      <sheetName val="Amotization Calculations"/>
      <sheetName val="Cypress Cov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erty"/>
      <sheetName val="Village 2005 Financials"/>
      <sheetName val="Club 2005 Financials"/>
      <sheetName val="Landings 2005 Financials"/>
      <sheetName val="Bluegrass 2005 Financials"/>
      <sheetName val="Replacement Reserv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derwriting"/>
      <sheetName val="Historical"/>
      <sheetName val="Initial Capital"/>
      <sheetName val="Monthly Cash Flow"/>
      <sheetName val="Amortization Tables"/>
      <sheetName val="Monthly Waterfall"/>
      <sheetName val="GPR Calculation"/>
      <sheetName val="Bridge Equity Value"/>
      <sheetName val="ASSUMPTIONS"/>
      <sheetName val="COMBINED CASH FLOW"/>
      <sheetName val="RE TAXES"/>
      <sheetName val="RETAIL CASH FLOW"/>
      <sheetName val="OTHER INCOME ANALYSIS"/>
      <sheetName val="RENT ROLL"/>
      <sheetName val="Axio Supply Demand"/>
      <sheetName val="LIBOR"/>
      <sheetName val="Cascada Trimestral TRE-HSC"/>
      <sheetName val="Cascada anual TRE-HSC"/>
      <sheetName val="Exhibits"/>
      <sheetName val="Lists"/>
    </sheetNames>
    <sheetDataSet>
      <sheetData sheetId="0">
        <row r="3">
          <cell r="M3" t="str">
            <v>EVGB</v>
          </cell>
        </row>
      </sheetData>
      <sheetData sheetId="1" refreshError="1"/>
      <sheetData sheetId="2">
        <row r="111">
          <cell r="D111">
            <v>0</v>
          </cell>
        </row>
      </sheetData>
      <sheetData sheetId="3" refreshError="1"/>
      <sheetData sheetId="4"/>
      <sheetData sheetId="5" refreshError="1"/>
      <sheetData sheetId="6" refreshError="1"/>
      <sheetData sheetId="7" refreshError="1"/>
      <sheetData sheetId="8">
        <row r="11">
          <cell r="D11">
            <v>43466</v>
          </cell>
        </row>
        <row r="64">
          <cell r="C64" t="str">
            <v>Unit Type</v>
          </cell>
          <cell r="D64">
            <v>0</v>
          </cell>
          <cell r="E64">
            <v>1</v>
          </cell>
          <cell r="F64">
            <v>2</v>
          </cell>
          <cell r="G64">
            <v>3</v>
          </cell>
        </row>
        <row r="65">
          <cell r="C65" t="str">
            <v xml:space="preserve">In-Place Rent Per Unit </v>
          </cell>
          <cell r="D65" t="str">
            <v>N/A</v>
          </cell>
          <cell r="E65" t="str">
            <v>N/A</v>
          </cell>
          <cell r="F65" t="str">
            <v>N/A</v>
          </cell>
          <cell r="G65" t="str">
            <v>N/A</v>
          </cell>
        </row>
        <row r="66">
          <cell r="C66" t="str">
            <v xml:space="preserve">In-Place Rent PSF </v>
          </cell>
          <cell r="D66" t="str">
            <v>N/A</v>
          </cell>
          <cell r="E66" t="str">
            <v>N/A</v>
          </cell>
          <cell r="F66" t="str">
            <v>N/A</v>
          </cell>
          <cell r="G66" t="str">
            <v>N/A</v>
          </cell>
        </row>
        <row r="67">
          <cell r="C67" t="str">
            <v xml:space="preserve">Market Rent  </v>
          </cell>
          <cell r="D67">
            <v>4560</v>
          </cell>
          <cell r="E67">
            <v>5505</v>
          </cell>
          <cell r="F67">
            <v>8975</v>
          </cell>
          <cell r="G67">
            <v>15000</v>
          </cell>
        </row>
        <row r="68">
          <cell r="C68" t="str">
            <v xml:space="preserve">Market Rent PSF </v>
          </cell>
          <cell r="D68" t="str">
            <v>N/A</v>
          </cell>
          <cell r="E68" t="str">
            <v>N/A</v>
          </cell>
          <cell r="F68" t="str">
            <v>N/A</v>
          </cell>
          <cell r="G68" t="str">
            <v>N/A</v>
          </cell>
        </row>
        <row r="69">
          <cell r="C69" t="str">
            <v>% Below Market</v>
          </cell>
          <cell r="D69" t="str">
            <v>N/A</v>
          </cell>
          <cell r="E69" t="str">
            <v>N/A</v>
          </cell>
          <cell r="F69" t="str">
            <v>N/A</v>
          </cell>
          <cell r="G69" t="str">
            <v>N/A</v>
          </cell>
        </row>
        <row r="145">
          <cell r="D145">
            <v>0.02</v>
          </cell>
        </row>
        <row r="192">
          <cell r="D192">
            <v>0</v>
          </cell>
          <cell r="E192">
            <v>40000</v>
          </cell>
        </row>
        <row r="193">
          <cell r="D193">
            <v>1</v>
          </cell>
          <cell r="E193">
            <v>45000</v>
          </cell>
        </row>
        <row r="194">
          <cell r="D194">
            <v>2</v>
          </cell>
          <cell r="E194">
            <v>50000</v>
          </cell>
        </row>
        <row r="195">
          <cell r="D195">
            <v>3</v>
          </cell>
          <cell r="E195">
            <v>55000</v>
          </cell>
        </row>
        <row r="196">
          <cell r="D196">
            <v>4</v>
          </cell>
          <cell r="E196">
            <v>60000</v>
          </cell>
        </row>
        <row r="197">
          <cell r="D197">
            <v>5</v>
          </cell>
          <cell r="E197">
            <v>65000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8">
          <cell r="Y8">
            <v>5350</v>
          </cell>
        </row>
        <row r="9">
          <cell r="Y9">
            <v>5895</v>
          </cell>
        </row>
        <row r="10">
          <cell r="Y10">
            <v>5995</v>
          </cell>
        </row>
        <row r="11">
          <cell r="Y11">
            <v>9250</v>
          </cell>
        </row>
        <row r="12">
          <cell r="Y12">
            <v>9350</v>
          </cell>
        </row>
        <row r="13">
          <cell r="Y13">
            <v>9595</v>
          </cell>
        </row>
        <row r="14">
          <cell r="Y14">
            <v>9550</v>
          </cell>
        </row>
        <row r="15">
          <cell r="Y15">
            <v>9150</v>
          </cell>
        </row>
        <row r="16">
          <cell r="Y16">
            <v>4875</v>
          </cell>
        </row>
        <row r="17">
          <cell r="Y17">
            <v>4795</v>
          </cell>
        </row>
        <row r="18">
          <cell r="Y18">
            <v>5650</v>
          </cell>
        </row>
        <row r="20">
          <cell r="Y20">
            <v>4295</v>
          </cell>
        </row>
        <row r="21">
          <cell r="Y21">
            <v>5195</v>
          </cell>
        </row>
        <row r="22">
          <cell r="Y22">
            <v>5195</v>
          </cell>
        </row>
        <row r="23">
          <cell r="Y23">
            <v>5195</v>
          </cell>
        </row>
        <row r="24">
          <cell r="Y24">
            <v>5195</v>
          </cell>
        </row>
        <row r="25">
          <cell r="Y25">
            <v>5195</v>
          </cell>
        </row>
        <row r="26">
          <cell r="Y26">
            <v>14295</v>
          </cell>
        </row>
        <row r="27">
          <cell r="Y27">
            <v>15295</v>
          </cell>
        </row>
        <row r="28">
          <cell r="Y28">
            <v>2733</v>
          </cell>
        </row>
        <row r="29">
          <cell r="Y29">
            <v>1114</v>
          </cell>
        </row>
        <row r="30">
          <cell r="Y30">
            <v>1114</v>
          </cell>
        </row>
        <row r="31">
          <cell r="Y31">
            <v>2733</v>
          </cell>
        </row>
        <row r="32">
          <cell r="Y32">
            <v>9450</v>
          </cell>
        </row>
        <row r="33">
          <cell r="Y33">
            <v>4995</v>
          </cell>
        </row>
        <row r="34">
          <cell r="Y34">
            <v>9495</v>
          </cell>
        </row>
        <row r="35">
          <cell r="Y35">
            <v>2270</v>
          </cell>
        </row>
        <row r="36">
          <cell r="Y36">
            <v>2270</v>
          </cell>
        </row>
        <row r="37">
          <cell r="Y37">
            <v>5500</v>
          </cell>
        </row>
        <row r="38">
          <cell r="Y38">
            <v>5575</v>
          </cell>
        </row>
        <row r="39">
          <cell r="Y39">
            <v>5550</v>
          </cell>
        </row>
        <row r="40">
          <cell r="Y40">
            <v>8750</v>
          </cell>
        </row>
        <row r="41">
          <cell r="Y41">
            <v>8695</v>
          </cell>
        </row>
        <row r="42">
          <cell r="Y42">
            <v>8850</v>
          </cell>
        </row>
        <row r="43">
          <cell r="Y43">
            <v>8825</v>
          </cell>
        </row>
        <row r="44">
          <cell r="Y44">
            <v>9050</v>
          </cell>
        </row>
        <row r="45">
          <cell r="Y45">
            <v>4495</v>
          </cell>
        </row>
        <row r="46">
          <cell r="Y46">
            <v>4450</v>
          </cell>
        </row>
        <row r="47">
          <cell r="Y47">
            <v>5450</v>
          </cell>
        </row>
        <row r="48">
          <cell r="Y48">
            <v>8695</v>
          </cell>
        </row>
        <row r="49">
          <cell r="Y49">
            <v>4365</v>
          </cell>
        </row>
        <row r="50">
          <cell r="Y50">
            <v>5250</v>
          </cell>
        </row>
        <row r="51">
          <cell r="Y51">
            <v>5325</v>
          </cell>
        </row>
        <row r="52">
          <cell r="Y52">
            <v>5250</v>
          </cell>
        </row>
        <row r="53">
          <cell r="Y53">
            <v>5275</v>
          </cell>
        </row>
        <row r="54">
          <cell r="Y54">
            <v>5250</v>
          </cell>
        </row>
        <row r="55">
          <cell r="Y55">
            <v>14350</v>
          </cell>
        </row>
        <row r="56">
          <cell r="Y56">
            <v>14795</v>
          </cell>
        </row>
        <row r="57">
          <cell r="Y57">
            <v>2733</v>
          </cell>
        </row>
        <row r="58">
          <cell r="Y58">
            <v>1114</v>
          </cell>
        </row>
        <row r="59">
          <cell r="Y59">
            <v>1114</v>
          </cell>
        </row>
        <row r="60">
          <cell r="Y60">
            <v>2733</v>
          </cell>
        </row>
        <row r="61">
          <cell r="Y61">
            <v>2733</v>
          </cell>
        </row>
        <row r="62">
          <cell r="Y62">
            <v>2733</v>
          </cell>
        </row>
        <row r="63">
          <cell r="Y63">
            <v>1114</v>
          </cell>
        </row>
        <row r="64">
          <cell r="Y64">
            <v>2270</v>
          </cell>
        </row>
        <row r="65">
          <cell r="Y65">
            <v>2270</v>
          </cell>
        </row>
        <row r="66">
          <cell r="Y66">
            <v>1196</v>
          </cell>
        </row>
        <row r="67">
          <cell r="Y67">
            <v>5450</v>
          </cell>
        </row>
        <row r="68">
          <cell r="Y68">
            <v>5595</v>
          </cell>
        </row>
        <row r="69">
          <cell r="Y69">
            <v>5595</v>
          </cell>
        </row>
        <row r="70">
          <cell r="Y70">
            <v>8750</v>
          </cell>
        </row>
        <row r="71">
          <cell r="Y71">
            <v>8725</v>
          </cell>
        </row>
        <row r="72">
          <cell r="Y72">
            <v>8875</v>
          </cell>
        </row>
        <row r="73">
          <cell r="Y73">
            <v>8850</v>
          </cell>
        </row>
        <row r="74">
          <cell r="Y74">
            <v>8780</v>
          </cell>
        </row>
        <row r="75">
          <cell r="Y75">
            <v>4525</v>
          </cell>
        </row>
        <row r="76">
          <cell r="Y76">
            <v>4595</v>
          </cell>
        </row>
        <row r="77">
          <cell r="Y77">
            <v>5475</v>
          </cell>
        </row>
        <row r="78">
          <cell r="Y78">
            <v>8725</v>
          </cell>
        </row>
        <row r="79">
          <cell r="Y79">
            <v>4395</v>
          </cell>
        </row>
        <row r="80">
          <cell r="Y80">
            <v>5350</v>
          </cell>
        </row>
        <row r="81">
          <cell r="Y81">
            <v>5350</v>
          </cell>
        </row>
        <row r="82">
          <cell r="Y82">
            <v>5350</v>
          </cell>
        </row>
        <row r="83">
          <cell r="Y83">
            <v>5295</v>
          </cell>
        </row>
        <row r="84">
          <cell r="Y84">
            <v>5295</v>
          </cell>
        </row>
        <row r="85">
          <cell r="Y85">
            <v>14395</v>
          </cell>
        </row>
        <row r="86">
          <cell r="Y86">
            <v>14895</v>
          </cell>
        </row>
        <row r="87">
          <cell r="Y87">
            <v>2733</v>
          </cell>
        </row>
        <row r="88">
          <cell r="Y88">
            <v>1114</v>
          </cell>
        </row>
        <row r="89">
          <cell r="Y89">
            <v>1114</v>
          </cell>
        </row>
        <row r="90">
          <cell r="Y90">
            <v>2733</v>
          </cell>
        </row>
        <row r="91">
          <cell r="Y91">
            <v>2733</v>
          </cell>
        </row>
        <row r="92">
          <cell r="Y92">
            <v>2733</v>
          </cell>
        </row>
        <row r="93">
          <cell r="Y93">
            <v>1114</v>
          </cell>
        </row>
        <row r="94">
          <cell r="Y94">
            <v>1196</v>
          </cell>
        </row>
        <row r="95">
          <cell r="Y95">
            <v>1196</v>
          </cell>
        </row>
        <row r="96">
          <cell r="Y96">
            <v>1196</v>
          </cell>
        </row>
        <row r="97">
          <cell r="Y97">
            <v>5595</v>
          </cell>
        </row>
        <row r="98">
          <cell r="Y98">
            <v>5650</v>
          </cell>
        </row>
        <row r="99">
          <cell r="Y99">
            <v>5650</v>
          </cell>
        </row>
        <row r="100">
          <cell r="Y100">
            <v>8795</v>
          </cell>
        </row>
        <row r="101">
          <cell r="Y101">
            <v>8750</v>
          </cell>
        </row>
        <row r="102">
          <cell r="Y102">
            <v>8895</v>
          </cell>
        </row>
        <row r="103">
          <cell r="Y103">
            <v>8875</v>
          </cell>
        </row>
        <row r="104">
          <cell r="Y104">
            <v>8795</v>
          </cell>
        </row>
        <row r="105">
          <cell r="Y105">
            <v>4560</v>
          </cell>
        </row>
        <row r="106">
          <cell r="Y106">
            <v>4495</v>
          </cell>
        </row>
        <row r="107">
          <cell r="Y107">
            <v>5495</v>
          </cell>
        </row>
        <row r="108">
          <cell r="Y108">
            <v>8750</v>
          </cell>
        </row>
        <row r="109">
          <cell r="Y109">
            <v>4410</v>
          </cell>
        </row>
        <row r="110">
          <cell r="Y110">
            <v>5395</v>
          </cell>
        </row>
        <row r="111">
          <cell r="Y111">
            <v>5695</v>
          </cell>
        </row>
        <row r="112">
          <cell r="Y112">
            <v>5395</v>
          </cell>
        </row>
        <row r="113">
          <cell r="Y113">
            <v>5395</v>
          </cell>
        </row>
        <row r="114">
          <cell r="Y114">
            <v>5350</v>
          </cell>
        </row>
        <row r="115">
          <cell r="Y115">
            <v>14495</v>
          </cell>
        </row>
        <row r="116">
          <cell r="Y116">
            <v>14995</v>
          </cell>
        </row>
        <row r="117">
          <cell r="Y117">
            <v>2733</v>
          </cell>
        </row>
        <row r="118">
          <cell r="Y118">
            <v>1114</v>
          </cell>
        </row>
        <row r="119">
          <cell r="Y119">
            <v>1114</v>
          </cell>
        </row>
        <row r="120">
          <cell r="Y120">
            <v>2733</v>
          </cell>
        </row>
        <row r="121">
          <cell r="Y121">
            <v>2733</v>
          </cell>
        </row>
        <row r="122">
          <cell r="Y122">
            <v>2733</v>
          </cell>
        </row>
        <row r="123">
          <cell r="Y123">
            <v>1114</v>
          </cell>
        </row>
        <row r="124">
          <cell r="Y124">
            <v>2270</v>
          </cell>
        </row>
        <row r="125">
          <cell r="Y125">
            <v>1196</v>
          </cell>
        </row>
        <row r="126">
          <cell r="Y126">
            <v>2270</v>
          </cell>
        </row>
        <row r="127">
          <cell r="Y127">
            <v>5495</v>
          </cell>
        </row>
        <row r="128">
          <cell r="Y128">
            <v>6050</v>
          </cell>
        </row>
        <row r="129">
          <cell r="Y129">
            <v>5895</v>
          </cell>
        </row>
        <row r="130">
          <cell r="Y130">
            <v>8995</v>
          </cell>
        </row>
        <row r="131">
          <cell r="Y131">
            <v>8950</v>
          </cell>
        </row>
        <row r="132">
          <cell r="Y132">
            <v>9050</v>
          </cell>
        </row>
        <row r="133">
          <cell r="Y133">
            <v>9050</v>
          </cell>
        </row>
        <row r="134">
          <cell r="Y134">
            <v>8905</v>
          </cell>
        </row>
        <row r="135">
          <cell r="Y135">
            <v>14950</v>
          </cell>
        </row>
        <row r="136">
          <cell r="Y136">
            <v>15895</v>
          </cell>
        </row>
        <row r="137">
          <cell r="Y137">
            <v>8875</v>
          </cell>
        </row>
        <row r="138">
          <cell r="Y138">
            <v>5750</v>
          </cell>
        </row>
        <row r="139">
          <cell r="Y139">
            <v>15895</v>
          </cell>
        </row>
        <row r="140">
          <cell r="Y140">
            <v>2733</v>
          </cell>
        </row>
        <row r="141">
          <cell r="Y141">
            <v>8850</v>
          </cell>
        </row>
        <row r="142">
          <cell r="Y142">
            <v>2733</v>
          </cell>
        </row>
        <row r="143">
          <cell r="Y143">
            <v>2733</v>
          </cell>
        </row>
        <row r="144">
          <cell r="Y144">
            <v>1114</v>
          </cell>
        </row>
        <row r="145">
          <cell r="Y145">
            <v>2270</v>
          </cell>
        </row>
        <row r="146">
          <cell r="Y146">
            <v>2270</v>
          </cell>
        </row>
        <row r="147">
          <cell r="Y147">
            <v>2733</v>
          </cell>
        </row>
        <row r="148">
          <cell r="Y148">
            <v>5795</v>
          </cell>
        </row>
        <row r="149">
          <cell r="Y149">
            <v>5895</v>
          </cell>
        </row>
        <row r="150">
          <cell r="Y150">
            <v>5775</v>
          </cell>
        </row>
        <row r="151">
          <cell r="Y151">
            <v>9050</v>
          </cell>
        </row>
        <row r="152">
          <cell r="Y152">
            <v>8895</v>
          </cell>
        </row>
        <row r="153">
          <cell r="Y153">
            <v>9050</v>
          </cell>
        </row>
        <row r="154">
          <cell r="Y154">
            <v>9150</v>
          </cell>
        </row>
        <row r="155">
          <cell r="Y155">
            <v>8950</v>
          </cell>
        </row>
        <row r="156">
          <cell r="Y156">
            <v>14995</v>
          </cell>
        </row>
        <row r="157">
          <cell r="Y157">
            <v>15150</v>
          </cell>
        </row>
        <row r="158">
          <cell r="Y158">
            <v>8895</v>
          </cell>
        </row>
        <row r="159">
          <cell r="Y159">
            <v>5750</v>
          </cell>
        </row>
        <row r="160">
          <cell r="Y160">
            <v>15495</v>
          </cell>
        </row>
        <row r="161">
          <cell r="Y161">
            <v>2733</v>
          </cell>
        </row>
        <row r="162">
          <cell r="Y162">
            <v>2733</v>
          </cell>
        </row>
        <row r="163">
          <cell r="Y163">
            <v>2733</v>
          </cell>
        </row>
        <row r="164">
          <cell r="Y164">
            <v>2733</v>
          </cell>
        </row>
        <row r="165">
          <cell r="Y165">
            <v>2733</v>
          </cell>
        </row>
        <row r="166">
          <cell r="Y166">
            <v>2733</v>
          </cell>
        </row>
        <row r="167">
          <cell r="Y167">
            <v>2733</v>
          </cell>
        </row>
      </sheetData>
      <sheetData sheetId="14" refreshError="1"/>
      <sheetData sheetId="15">
        <row r="3">
          <cell r="M3">
            <v>2.09213E-2</v>
          </cell>
        </row>
      </sheetData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NOA"/>
      <sheetName val="Inventory"/>
      <sheetName val="Accounts receivable"/>
      <sheetName val="Related parties"/>
      <sheetName val="Related.Party.Transacc"/>
      <sheetName val="Accounts payable"/>
      <sheetName val="Tendencia de producción"/>
      <sheetName val="Purchases (2)"/>
      <sheetName val="%of purchases by currency (2)"/>
      <sheetName val="WCA-Def Mill"/>
      <sheetName val="WCA-D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ial Summary"/>
      <sheetName val="Cash Flows"/>
      <sheetName val="Year 1 Pro Forma"/>
      <sheetName val="Cash Allocation"/>
      <sheetName val="Debt Table"/>
      <sheetName val="Committee"/>
    </sheetNames>
    <sheetDataSet>
      <sheetData sheetId="0" refreshError="1"/>
      <sheetData sheetId="1" refreshError="1"/>
      <sheetData sheetId="2" refreshError="1">
        <row r="6">
          <cell r="B6" t="str">
            <v>Avalon Columbia</v>
          </cell>
        </row>
        <row r="25">
          <cell r="B25">
            <v>40848</v>
          </cell>
        </row>
        <row r="38">
          <cell r="S38">
            <v>1574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wap Calculator"/>
      <sheetName val="Cap Calculator"/>
      <sheetName val="Display Flat Cap Vol"/>
      <sheetName val="Rates"/>
      <sheetName val="Tips &amp; Hints"/>
      <sheetName val="Indication Grid"/>
      <sheetName val="ValueManyTrades"/>
      <sheetName val="Don't Mess w these sheets--&gt;&gt;"/>
      <sheetName val="Look-Ups"/>
      <sheetName val="Credit Exposure Calculator"/>
      <sheetName val="Grid (Bermudan)"/>
      <sheetName val="Grid (Cancellables)"/>
      <sheetName val="CapVolsAge"/>
      <sheetName val="Swap Credit Charge Grid USD"/>
      <sheetName val="Economic Update"/>
      <sheetName val="Known Issues"/>
      <sheetName val="Cost to MS"/>
      <sheetName val="Account Info"/>
      <sheetName val="PARKING"/>
      <sheetName val="Assumptions"/>
      <sheetName val="Market Availability"/>
      <sheetName val="Valuations311206"/>
    </sheetNames>
    <sheetDataSet>
      <sheetData sheetId="0">
        <row r="3">
          <cell r="AA3" t="str">
            <v>Web and Reports Bank</v>
          </cell>
        </row>
      </sheetData>
      <sheetData sheetId="1">
        <row r="5">
          <cell r="AA5">
            <v>190222</v>
          </cell>
        </row>
      </sheetData>
      <sheetData sheetId="2"/>
      <sheetData sheetId="3">
        <row r="2">
          <cell r="A2" t="str">
            <v>USD Yield Curve Fixings and Futures</v>
          </cell>
        </row>
      </sheetData>
      <sheetData sheetId="4"/>
      <sheetData sheetId="5">
        <row r="4">
          <cell r="B4" t="str">
            <v>Swap</v>
          </cell>
        </row>
      </sheetData>
      <sheetData sheetId="6">
        <row r="2">
          <cell r="E2">
            <v>6</v>
          </cell>
        </row>
      </sheetData>
      <sheetData sheetId="7"/>
      <sheetData sheetId="8">
        <row r="2">
          <cell r="A2" t="str">
            <v>Index Nickname</v>
          </cell>
        </row>
      </sheetData>
      <sheetData sheetId="9"/>
      <sheetData sheetId="10">
        <row r="2">
          <cell r="A2">
            <v>38124</v>
          </cell>
        </row>
      </sheetData>
      <sheetData sheetId="11">
        <row r="1">
          <cell r="A1">
            <v>8</v>
          </cell>
        </row>
      </sheetData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XLR_NoRangeSheet"/>
    </sheetNames>
    <sheetDataSet>
      <sheetData sheetId="0" refreshError="1">
        <row r="8">
          <cell r="B8">
            <v>1</v>
          </cell>
          <cell r="C8" t="str">
            <v xml:space="preserve">1101 </v>
          </cell>
          <cell r="D8">
            <v>2005</v>
          </cell>
          <cell r="E8" t="str">
            <v>1101 -IV-01-01-01-05-00</v>
          </cell>
          <cell r="F8" t="str">
            <v>Inversion primas BBV Sn Angel</v>
          </cell>
          <cell r="G8">
            <v>6701488.9400001038</v>
          </cell>
          <cell r="I8">
            <v>1151488.8799999999</v>
          </cell>
          <cell r="J8">
            <v>5550000.0600001039</v>
          </cell>
          <cell r="L8" t="str">
            <v>1101 IV0101010500</v>
          </cell>
        </row>
        <row r="9">
          <cell r="B9">
            <v>1</v>
          </cell>
          <cell r="C9" t="str">
            <v xml:space="preserve">1101 </v>
          </cell>
          <cell r="D9">
            <v>2005</v>
          </cell>
          <cell r="E9" t="str">
            <v>1101 -IV-01-01-01-06-00</v>
          </cell>
          <cell r="F9" t="str">
            <v>Inversion admon BBV Sn Angel</v>
          </cell>
          <cell r="G9">
            <v>3600800.0100000091</v>
          </cell>
          <cell r="I9">
            <v>1200800</v>
          </cell>
          <cell r="J9">
            <v>2400000.0100000091</v>
          </cell>
          <cell r="L9" t="str">
            <v>1101 IV0101010600</v>
          </cell>
        </row>
        <row r="10">
          <cell r="B10">
            <v>1</v>
          </cell>
          <cell r="C10" t="str">
            <v xml:space="preserve">1101 </v>
          </cell>
          <cell r="D10">
            <v>2005</v>
          </cell>
          <cell r="E10" t="str">
            <v>1101 -IV-01-01-01-07-00</v>
          </cell>
          <cell r="F10" t="str">
            <v>Inversion Ctbibank Peso primas</v>
          </cell>
          <cell r="G10">
            <v>2711834.17</v>
          </cell>
          <cell r="H10">
            <v>21470.81</v>
          </cell>
          <cell r="J10">
            <v>2733304.98</v>
          </cell>
          <cell r="L10" t="str">
            <v>1101 IV0101010700</v>
          </cell>
        </row>
        <row r="11">
          <cell r="B11">
            <v>1</v>
          </cell>
          <cell r="C11" t="str">
            <v xml:space="preserve">1101 </v>
          </cell>
          <cell r="D11">
            <v>2005</v>
          </cell>
          <cell r="E11" t="str">
            <v>1101 -IV-01-01-01-09-00</v>
          </cell>
          <cell r="F11" t="str">
            <v>Inversiones</v>
          </cell>
          <cell r="G11">
            <v>771.5750250000001</v>
          </cell>
          <cell r="H11">
            <v>0</v>
          </cell>
          <cell r="J11">
            <v>771.5750250000001</v>
          </cell>
          <cell r="L11" t="str">
            <v>1101 IV0101010900</v>
          </cell>
        </row>
        <row r="12">
          <cell r="B12">
            <v>1</v>
          </cell>
          <cell r="C12" t="str">
            <v xml:space="preserve">1101 </v>
          </cell>
          <cell r="D12">
            <v>2005</v>
          </cell>
          <cell r="E12" t="str">
            <v>1101 -IV-01-01-01-12-00</v>
          </cell>
          <cell r="F12" t="str">
            <v>Inversion Prudential Apolo</v>
          </cell>
          <cell r="G12">
            <v>1.5000000000582077</v>
          </cell>
          <cell r="H12">
            <v>0</v>
          </cell>
          <cell r="J12">
            <v>1.5000000000582077</v>
          </cell>
          <cell r="L12" t="str">
            <v>1101 IV0101011200</v>
          </cell>
        </row>
        <row r="13">
          <cell r="B13">
            <v>1</v>
          </cell>
          <cell r="C13" t="str">
            <v xml:space="preserve">1101 </v>
          </cell>
          <cell r="D13">
            <v>2005</v>
          </cell>
          <cell r="E13" t="str">
            <v>1101 -IV-01-01-01-13-00</v>
          </cell>
          <cell r="F13" t="str">
            <v>Inversion Club de Golf</v>
          </cell>
          <cell r="G13">
            <v>400000.02</v>
          </cell>
          <cell r="H13">
            <v>0</v>
          </cell>
          <cell r="J13">
            <v>400000.02</v>
          </cell>
          <cell r="L13" t="str">
            <v>1101 IV0101011300</v>
          </cell>
        </row>
        <row r="14">
          <cell r="B14">
            <v>1</v>
          </cell>
          <cell r="C14" t="str">
            <v xml:space="preserve">1101 </v>
          </cell>
          <cell r="D14">
            <v>2005</v>
          </cell>
          <cell r="E14" t="str">
            <v>1101 -IV-01-01-01-15-00</v>
          </cell>
          <cell r="F14" t="str">
            <v>Inversion x Oleos</v>
          </cell>
          <cell r="G14">
            <v>22500</v>
          </cell>
          <cell r="H14">
            <v>0</v>
          </cell>
          <cell r="J14">
            <v>22500</v>
          </cell>
          <cell r="L14" t="str">
            <v>1101 IV0101011500</v>
          </cell>
        </row>
        <row r="15">
          <cell r="B15">
            <v>1</v>
          </cell>
          <cell r="C15" t="str">
            <v xml:space="preserve">1101 </v>
          </cell>
          <cell r="D15">
            <v>2005</v>
          </cell>
          <cell r="E15" t="str">
            <v>1101 -IV-02-01-01-01-00</v>
          </cell>
          <cell r="F15" t="str">
            <v>inversiones</v>
          </cell>
          <cell r="G15">
            <v>1815.9257500000001</v>
          </cell>
          <cell r="H15">
            <v>0</v>
          </cell>
          <cell r="J15">
            <v>1815.9257500000001</v>
          </cell>
          <cell r="L15" t="str">
            <v>1101 IV0201010100</v>
          </cell>
        </row>
        <row r="16">
          <cell r="B16">
            <v>1</v>
          </cell>
          <cell r="C16" t="str">
            <v>1101D</v>
          </cell>
          <cell r="D16">
            <v>2005</v>
          </cell>
          <cell r="E16" t="str">
            <v>1101D-IV-02-01-01-01-00</v>
          </cell>
          <cell r="F16" t="str">
            <v>Inversion Citibank USD primas</v>
          </cell>
          <cell r="G16">
            <v>-2.9907133698543475E-3</v>
          </cell>
          <cell r="H16">
            <v>0</v>
          </cell>
          <cell r="J16">
            <v>-2.9907133698543475E-3</v>
          </cell>
          <cell r="L16" t="str">
            <v>1101DIV0201010100</v>
          </cell>
        </row>
        <row r="17">
          <cell r="B17">
            <v>1</v>
          </cell>
          <cell r="C17" t="str">
            <v>1101D</v>
          </cell>
          <cell r="D17">
            <v>2005</v>
          </cell>
          <cell r="E17" t="str">
            <v>1101D-IV-04-01-01-01-00</v>
          </cell>
          <cell r="F17" t="str">
            <v>Inver Citibank USD New York</v>
          </cell>
          <cell r="G17">
            <v>22039001.497350268</v>
          </cell>
          <cell r="I17">
            <v>5905600.9885</v>
          </cell>
          <cell r="J17">
            <v>16133400.508850269</v>
          </cell>
          <cell r="L17" t="str">
            <v>1101DIV0401010100</v>
          </cell>
        </row>
        <row r="18">
          <cell r="B18">
            <v>1</v>
          </cell>
          <cell r="C18" t="str">
            <v>1101D</v>
          </cell>
          <cell r="D18">
            <v>2005</v>
          </cell>
          <cell r="E18" t="str">
            <v>1101D-IV-05-01-01-01-00</v>
          </cell>
          <cell r="F18" t="str">
            <v>Inversion P Apolo Primas  USD</v>
          </cell>
          <cell r="G18">
            <v>-4.4575720444507746E-3</v>
          </cell>
          <cell r="H18">
            <v>0</v>
          </cell>
          <cell r="J18">
            <v>-4.4575720444507746E-3</v>
          </cell>
          <cell r="L18" t="str">
            <v>1101DIV0501010100</v>
          </cell>
        </row>
        <row r="19">
          <cell r="B19">
            <v>1</v>
          </cell>
          <cell r="C19" t="str">
            <v>1101D</v>
          </cell>
          <cell r="D19">
            <v>2005</v>
          </cell>
          <cell r="E19" t="str">
            <v>1101D-IV-06-01-01-01-00</v>
          </cell>
          <cell r="F19" t="str">
            <v>Inver Citibank USD NY Gastos</v>
          </cell>
          <cell r="G19">
            <v>11539443.609885074</v>
          </cell>
          <cell r="I19">
            <v>2292365.5542000001</v>
          </cell>
          <cell r="J19">
            <v>9247078.0556850731</v>
          </cell>
          <cell r="L19" t="str">
            <v>1101DIV0601010100</v>
          </cell>
        </row>
        <row r="20">
          <cell r="B20">
            <v>1</v>
          </cell>
          <cell r="C20" t="str">
            <v xml:space="preserve">1103 </v>
          </cell>
          <cell r="D20">
            <v>2005</v>
          </cell>
          <cell r="E20" t="str">
            <v>1103 -FF-MN-01-00-00-00</v>
          </cell>
          <cell r="F20" t="str">
            <v>Fondo fijo pesos</v>
          </cell>
          <cell r="G20">
            <v>3632.16</v>
          </cell>
          <cell r="H20">
            <v>0</v>
          </cell>
          <cell r="J20">
            <v>3632.16</v>
          </cell>
          <cell r="L20" t="str">
            <v>1103 FFMN01000000</v>
          </cell>
        </row>
        <row r="21">
          <cell r="B21">
            <v>1</v>
          </cell>
          <cell r="C21" t="str">
            <v>1103D</v>
          </cell>
          <cell r="D21">
            <v>2005</v>
          </cell>
          <cell r="E21" t="str">
            <v>1103D-FF-DL-01-00-00-00</v>
          </cell>
          <cell r="F21" t="str">
            <v>Fondo fijo dolares</v>
          </cell>
          <cell r="G21">
            <v>77064.153067373278</v>
          </cell>
          <cell r="I21">
            <v>15169.775900000001</v>
          </cell>
          <cell r="J21">
            <v>61894.377167373277</v>
          </cell>
          <cell r="L21" t="str">
            <v>1103DFFDL01000000</v>
          </cell>
        </row>
        <row r="22">
          <cell r="B22">
            <v>1</v>
          </cell>
          <cell r="C22" t="str">
            <v xml:space="preserve">1105 </v>
          </cell>
          <cell r="D22">
            <v>2005</v>
          </cell>
          <cell r="E22" t="str">
            <v>1105 -BN-01-01-05-00-00</v>
          </cell>
          <cell r="F22" t="str">
            <v>Bco no prop BBVA BANCOMER</v>
          </cell>
          <cell r="G22">
            <v>96536.911400001263</v>
          </cell>
          <cell r="I22">
            <v>80904.69</v>
          </cell>
          <cell r="J22">
            <v>15632.221400001261</v>
          </cell>
          <cell r="L22" t="str">
            <v>1105 BN0101050000</v>
          </cell>
        </row>
        <row r="23">
          <cell r="B23">
            <v>1</v>
          </cell>
          <cell r="C23" t="str">
            <v xml:space="preserve">1105 </v>
          </cell>
          <cell r="D23">
            <v>2005</v>
          </cell>
          <cell r="E23" t="str">
            <v>1105 -BN-01-01-06-00-00</v>
          </cell>
          <cell r="F23" t="str">
            <v>BANAMEX primas</v>
          </cell>
          <cell r="G23">
            <v>20000</v>
          </cell>
          <cell r="H23">
            <v>0</v>
          </cell>
          <cell r="J23">
            <v>20000</v>
          </cell>
          <cell r="L23" t="str">
            <v>1105 BN0101060000</v>
          </cell>
        </row>
        <row r="24">
          <cell r="B24">
            <v>1</v>
          </cell>
          <cell r="C24" t="str">
            <v xml:space="preserve">1105 </v>
          </cell>
          <cell r="D24">
            <v>2005</v>
          </cell>
          <cell r="E24" t="str">
            <v>1105 -BP-01-01-01-02-00</v>
          </cell>
          <cell r="F24" t="str">
            <v>FP BBVA BANCOMER SAN ANGEL</v>
          </cell>
          <cell r="G24">
            <v>24574.450000000361</v>
          </cell>
          <cell r="H24">
            <v>20129.060000001191</v>
          </cell>
          <cell r="J24">
            <v>44703.510000001552</v>
          </cell>
          <cell r="L24" t="str">
            <v>1105 BP0101010200</v>
          </cell>
        </row>
        <row r="25">
          <cell r="B25">
            <v>1</v>
          </cell>
          <cell r="C25" t="str">
            <v xml:space="preserve">1105 </v>
          </cell>
          <cell r="D25">
            <v>2005</v>
          </cell>
          <cell r="E25" t="str">
            <v>1105 -BP-01-01-03-00-00</v>
          </cell>
          <cell r="F25" t="str">
            <v>FP CITIBANK</v>
          </cell>
          <cell r="G25">
            <v>63577.4</v>
          </cell>
          <cell r="H25">
            <v>0</v>
          </cell>
          <cell r="J25">
            <v>63577.4</v>
          </cell>
          <cell r="L25" t="str">
            <v>1105 BP0101030000</v>
          </cell>
        </row>
        <row r="26">
          <cell r="B26">
            <v>1</v>
          </cell>
          <cell r="C26" t="str">
            <v>1105D</v>
          </cell>
          <cell r="D26">
            <v>2005</v>
          </cell>
          <cell r="E26" t="str">
            <v>1105D-BN-DL-OP-01-00-00</v>
          </cell>
          <cell r="F26" t="str">
            <v>Bcon no propios dlls oper citi</v>
          </cell>
          <cell r="G26">
            <v>440.34638291285222</v>
          </cell>
          <cell r="I26">
            <v>440.34879999999998</v>
          </cell>
          <cell r="J26">
            <v>-2.4170871477622313E-3</v>
          </cell>
          <cell r="L26" t="str">
            <v>1105DBNDLOP010000</v>
          </cell>
        </row>
        <row r="27">
          <cell r="B27">
            <v>1</v>
          </cell>
          <cell r="C27" t="str">
            <v>1105D</v>
          </cell>
          <cell r="D27">
            <v>2005</v>
          </cell>
          <cell r="E27" t="str">
            <v>1105D-BN-DL-PR-01-00-00</v>
          </cell>
          <cell r="F27" t="str">
            <v>Bcos no propios dlls prima cit</v>
          </cell>
          <cell r="G27">
            <v>14019091.607030842</v>
          </cell>
          <cell r="I27">
            <v>9026360.2556999996</v>
          </cell>
          <cell r="J27">
            <v>4992731.3513308428</v>
          </cell>
          <cell r="L27" t="str">
            <v>1105DBNDLPR010000</v>
          </cell>
        </row>
        <row r="28">
          <cell r="B28">
            <v>1</v>
          </cell>
          <cell r="C28" t="str">
            <v>1105D</v>
          </cell>
          <cell r="D28">
            <v>2005</v>
          </cell>
          <cell r="E28" t="str">
            <v>1105D-BP-DL-OP-01-00-00</v>
          </cell>
          <cell r="F28" t="str">
            <v>Bcos Propios dlls oper Citiban</v>
          </cell>
          <cell r="G28">
            <v>439984.43539241177</v>
          </cell>
          <cell r="H28">
            <v>229021.0061</v>
          </cell>
          <cell r="J28">
            <v>669005.44149241177</v>
          </cell>
          <cell r="L28" t="str">
            <v>1105DBPDLOP010000</v>
          </cell>
        </row>
        <row r="29">
          <cell r="B29">
            <v>1</v>
          </cell>
          <cell r="C29" t="str">
            <v>1105D</v>
          </cell>
          <cell r="D29">
            <v>2005</v>
          </cell>
          <cell r="E29" t="str">
            <v>1105D-BP-DL-OP-02-00-00</v>
          </cell>
          <cell r="F29" t="str">
            <v>Bcos Propios dlls Oper Citiban</v>
          </cell>
          <cell r="G29">
            <v>950591.42497306131</v>
          </cell>
          <cell r="I29">
            <v>704017.24179999996</v>
          </cell>
          <cell r="J29">
            <v>246574.18317306135</v>
          </cell>
          <cell r="L29" t="str">
            <v>1105DBPDLOP020000</v>
          </cell>
        </row>
        <row r="30">
          <cell r="B30">
            <v>1</v>
          </cell>
          <cell r="C30" t="str">
            <v xml:space="preserve">1109 </v>
          </cell>
          <cell r="D30">
            <v>2005</v>
          </cell>
          <cell r="E30" t="str">
            <v>1109 -DD-DI-01-00-00-00</v>
          </cell>
          <cell r="F30" t="str">
            <v>Deudores Diversos-Diversos</v>
          </cell>
          <cell r="G30">
            <v>147497.48874499995</v>
          </cell>
          <cell r="I30">
            <v>6800</v>
          </cell>
          <cell r="J30">
            <v>140697.48874499995</v>
          </cell>
          <cell r="L30" t="str">
            <v>1109 DDDI01000000</v>
          </cell>
        </row>
        <row r="31">
          <cell r="B31">
            <v>1</v>
          </cell>
          <cell r="C31" t="str">
            <v xml:space="preserve">1109 </v>
          </cell>
          <cell r="D31">
            <v>2005</v>
          </cell>
          <cell r="E31" t="str">
            <v>1109 -DD-DI-07-00-00-00</v>
          </cell>
          <cell r="F31" t="str">
            <v>Deudores Diversos Empleados varios</v>
          </cell>
          <cell r="G31">
            <v>-564968.93000000005</v>
          </cell>
          <cell r="H31">
            <v>53032.31</v>
          </cell>
          <cell r="J31">
            <v>-511936.62000000005</v>
          </cell>
          <cell r="L31" t="str">
            <v>1109 DDDI07000000</v>
          </cell>
        </row>
        <row r="32">
          <cell r="B32">
            <v>1</v>
          </cell>
          <cell r="C32" t="str">
            <v xml:space="preserve">1109 </v>
          </cell>
          <cell r="D32">
            <v>2005</v>
          </cell>
          <cell r="E32" t="str">
            <v>1109 -DD-DI-08-00-00-00</v>
          </cell>
          <cell r="F32" t="str">
            <v>Juan Carlos Lugo Escoriza</v>
          </cell>
          <cell r="G32">
            <v>460000</v>
          </cell>
          <cell r="H32">
            <v>0</v>
          </cell>
          <cell r="J32">
            <v>460000</v>
          </cell>
          <cell r="L32" t="str">
            <v>1109 DDDI08000000</v>
          </cell>
        </row>
        <row r="33">
          <cell r="B33">
            <v>1</v>
          </cell>
          <cell r="C33" t="str">
            <v xml:space="preserve">1109 </v>
          </cell>
          <cell r="D33">
            <v>2005</v>
          </cell>
          <cell r="E33" t="str">
            <v>1109 -FE-04-01-00-00-00</v>
          </cell>
          <cell r="F33" t="str">
            <v>Francisco Martinez del Rio</v>
          </cell>
          <cell r="G33">
            <v>-12172.74</v>
          </cell>
          <cell r="H33">
            <v>16230.31</v>
          </cell>
          <cell r="J33">
            <v>4057.5699999999997</v>
          </cell>
          <cell r="L33" t="str">
            <v>1109 FE0401000000</v>
          </cell>
        </row>
        <row r="34">
          <cell r="B34">
            <v>1</v>
          </cell>
          <cell r="C34" t="str">
            <v xml:space="preserve">1109 </v>
          </cell>
          <cell r="D34">
            <v>2005</v>
          </cell>
          <cell r="E34" t="str">
            <v>1109 -FE-04-04-00-00-00</v>
          </cell>
          <cell r="F34" t="str">
            <v>Martha Beltran Aragon</v>
          </cell>
          <cell r="G34">
            <v>2705.85</v>
          </cell>
          <cell r="I34">
            <v>1082.3399999999999</v>
          </cell>
          <cell r="J34">
            <v>1623.51</v>
          </cell>
          <cell r="L34" t="str">
            <v>1109 FE0404000000</v>
          </cell>
        </row>
        <row r="35">
          <cell r="B35">
            <v>1</v>
          </cell>
          <cell r="C35" t="str">
            <v xml:space="preserve">1109 </v>
          </cell>
          <cell r="D35">
            <v>2005</v>
          </cell>
          <cell r="E35" t="str">
            <v>1109 -FE-04-32-00-00-00</v>
          </cell>
          <cell r="F35" t="str">
            <v>Alberto Cenoz Parra</v>
          </cell>
          <cell r="G35">
            <v>-908.82</v>
          </cell>
          <cell r="H35">
            <v>908.82</v>
          </cell>
          <cell r="J35">
            <v>0</v>
          </cell>
          <cell r="L35" t="str">
            <v>1109 FE0432000000</v>
          </cell>
        </row>
        <row r="36">
          <cell r="B36">
            <v>1</v>
          </cell>
          <cell r="C36" t="str">
            <v xml:space="preserve">1109 </v>
          </cell>
          <cell r="D36">
            <v>2005</v>
          </cell>
          <cell r="E36" t="str">
            <v>1109 -FE-04-37-00-00-00</v>
          </cell>
          <cell r="F36" t="str">
            <v>Maria Elena Martin Dip Barquet</v>
          </cell>
          <cell r="G36">
            <v>378.52000000000049</v>
          </cell>
          <cell r="I36">
            <v>378.52</v>
          </cell>
          <cell r="J36">
            <v>5.1159076974727213E-13</v>
          </cell>
          <cell r="L36" t="str">
            <v>1109 FE0437000000</v>
          </cell>
        </row>
        <row r="37">
          <cell r="B37">
            <v>1</v>
          </cell>
          <cell r="C37" t="str">
            <v xml:space="preserve">1109 </v>
          </cell>
          <cell r="D37">
            <v>2005</v>
          </cell>
          <cell r="E37" t="str">
            <v>1109 -FE-04-47-00-00-00</v>
          </cell>
          <cell r="F37" t="str">
            <v>Pablo Bunge Vivier</v>
          </cell>
          <cell r="G37">
            <v>45897</v>
          </cell>
          <cell r="H37">
            <v>0</v>
          </cell>
          <cell r="J37">
            <v>45897</v>
          </cell>
          <cell r="L37" t="str">
            <v>1109 FE0447000000</v>
          </cell>
        </row>
        <row r="38">
          <cell r="B38">
            <v>1</v>
          </cell>
          <cell r="C38" t="str">
            <v xml:space="preserve">1109 </v>
          </cell>
          <cell r="D38">
            <v>2005</v>
          </cell>
          <cell r="E38" t="str">
            <v>1109 -FE-04-50-00-00-00</v>
          </cell>
          <cell r="F38" t="str">
            <v>Ricardo Muñoz Villareal</v>
          </cell>
          <cell r="G38">
            <v>911.54000000000144</v>
          </cell>
          <cell r="I38">
            <v>364.62</v>
          </cell>
          <cell r="J38">
            <v>546.92000000000144</v>
          </cell>
          <cell r="L38" t="str">
            <v>1109 FE0450000000</v>
          </cell>
        </row>
        <row r="39">
          <cell r="B39">
            <v>1</v>
          </cell>
          <cell r="C39" t="str">
            <v xml:space="preserve">1109 </v>
          </cell>
          <cell r="D39">
            <v>2005</v>
          </cell>
          <cell r="E39" t="str">
            <v>1109 -GC-01-01-01-00-00</v>
          </cell>
          <cell r="F39" t="str">
            <v>Direccion General</v>
          </cell>
          <cell r="G39">
            <v>137462.6446</v>
          </cell>
          <cell r="H39">
            <v>45090.739500000003</v>
          </cell>
          <cell r="J39">
            <v>182553.3841</v>
          </cell>
          <cell r="L39" t="str">
            <v>1109 GC0101010000</v>
          </cell>
        </row>
        <row r="40">
          <cell r="B40">
            <v>1</v>
          </cell>
          <cell r="C40" t="str">
            <v xml:space="preserve">1109 </v>
          </cell>
          <cell r="D40">
            <v>2005</v>
          </cell>
          <cell r="E40" t="str">
            <v>1109 -GC-01-01-02-00-00</v>
          </cell>
          <cell r="F40" t="str">
            <v>Direccion Administrativa</v>
          </cell>
          <cell r="G40">
            <v>35859.056608000014</v>
          </cell>
          <cell r="I40">
            <v>35859.052300000003</v>
          </cell>
          <cell r="J40">
            <v>4.3080000104964711E-3</v>
          </cell>
          <cell r="L40" t="str">
            <v>1109 GC0101020000</v>
          </cell>
        </row>
        <row r="41">
          <cell r="B41">
            <v>1</v>
          </cell>
          <cell r="C41" t="str">
            <v xml:space="preserve">1109 </v>
          </cell>
          <cell r="D41">
            <v>2005</v>
          </cell>
          <cell r="E41" t="str">
            <v>1109 -GC-01-01-03-00-00</v>
          </cell>
          <cell r="F41" t="str">
            <v>Produccion</v>
          </cell>
          <cell r="G41">
            <v>44843.19</v>
          </cell>
          <cell r="I41">
            <v>38714.5</v>
          </cell>
          <cell r="J41">
            <v>6128.6900000000023</v>
          </cell>
          <cell r="L41" t="str">
            <v>1109 GC0101030000</v>
          </cell>
        </row>
        <row r="42">
          <cell r="B42">
            <v>1</v>
          </cell>
          <cell r="C42" t="str">
            <v xml:space="preserve">1109 </v>
          </cell>
          <cell r="D42">
            <v>2005</v>
          </cell>
          <cell r="E42" t="str">
            <v>1109 -GC-01-01-04-00-00</v>
          </cell>
          <cell r="F42" t="str">
            <v>Contraloria</v>
          </cell>
          <cell r="G42">
            <v>170767.74</v>
          </cell>
          <cell r="H42">
            <v>13908.32</v>
          </cell>
          <cell r="J42">
            <v>184676.06</v>
          </cell>
          <cell r="L42" t="str">
            <v>1109 GC0101040000</v>
          </cell>
        </row>
        <row r="43">
          <cell r="B43">
            <v>1</v>
          </cell>
          <cell r="C43" t="str">
            <v xml:space="preserve">1109 </v>
          </cell>
          <cell r="D43">
            <v>2005</v>
          </cell>
          <cell r="E43" t="str">
            <v>1109 -GC-01-01-04-DL-00</v>
          </cell>
          <cell r="F43" t="str">
            <v>Operaciones dolares</v>
          </cell>
          <cell r="G43">
            <v>66840515.977791995</v>
          </cell>
          <cell r="I43">
            <v>66840515.979999997</v>
          </cell>
          <cell r="J43">
            <v>-2.2080019116401672E-3</v>
          </cell>
          <cell r="L43" t="str">
            <v>1109 GC010104DL00</v>
          </cell>
        </row>
        <row r="44">
          <cell r="B44">
            <v>1</v>
          </cell>
          <cell r="C44" t="str">
            <v xml:space="preserve">1109 </v>
          </cell>
          <cell r="D44">
            <v>2005</v>
          </cell>
          <cell r="E44" t="str">
            <v>1109 -GC-01-01-04-PO-00</v>
          </cell>
          <cell r="F44" t="str">
            <v>Operaciones pesos.</v>
          </cell>
          <cell r="G44">
            <v>-66840515.989756003</v>
          </cell>
          <cell r="H44">
            <v>66840515.990000002</v>
          </cell>
          <cell r="J44">
            <v>2.4399906396865845E-4</v>
          </cell>
          <cell r="L44" t="str">
            <v>1109 GC010104PO00</v>
          </cell>
        </row>
        <row r="45">
          <cell r="B45">
            <v>1</v>
          </cell>
          <cell r="C45" t="str">
            <v xml:space="preserve">1109 </v>
          </cell>
          <cell r="D45">
            <v>2005</v>
          </cell>
          <cell r="E45" t="str">
            <v>1109 -GC-01-01-05-00-00</v>
          </cell>
          <cell r="F45" t="str">
            <v>Varios</v>
          </cell>
          <cell r="G45">
            <v>223007.91029899972</v>
          </cell>
          <cell r="H45">
            <v>0</v>
          </cell>
          <cell r="J45">
            <v>223007.91029899972</v>
          </cell>
          <cell r="L45" t="str">
            <v>1109 GC0101050000</v>
          </cell>
        </row>
        <row r="46">
          <cell r="B46">
            <v>1</v>
          </cell>
          <cell r="C46" t="str">
            <v xml:space="preserve">1109 </v>
          </cell>
          <cell r="D46">
            <v>2005</v>
          </cell>
          <cell r="E46" t="str">
            <v>1109 -PP-05-05-00-00-00</v>
          </cell>
          <cell r="F46" t="str">
            <v>Teresa Barranco Arevalo</v>
          </cell>
          <cell r="G46">
            <v>109000</v>
          </cell>
          <cell r="I46">
            <v>2000</v>
          </cell>
          <cell r="J46">
            <v>107000</v>
          </cell>
          <cell r="L46" t="str">
            <v>1109 PP0505000000</v>
          </cell>
        </row>
        <row r="47">
          <cell r="B47">
            <v>1</v>
          </cell>
          <cell r="C47" t="str">
            <v xml:space="preserve">1109 </v>
          </cell>
          <cell r="D47">
            <v>2005</v>
          </cell>
          <cell r="E47" t="str">
            <v>1109 -PP-05-06-00-00-00</v>
          </cell>
          <cell r="F47" t="str">
            <v>Lourdes Del Razo Gonzßlez</v>
          </cell>
          <cell r="G47">
            <v>9000</v>
          </cell>
          <cell r="H47">
            <v>0</v>
          </cell>
          <cell r="J47">
            <v>9000</v>
          </cell>
          <cell r="L47" t="str">
            <v>1109 PP0506000000</v>
          </cell>
        </row>
        <row r="48">
          <cell r="B48">
            <v>1</v>
          </cell>
          <cell r="C48" t="str">
            <v xml:space="preserve">1109 </v>
          </cell>
          <cell r="D48">
            <v>2005</v>
          </cell>
          <cell r="E48" t="str">
            <v>1109 -PP-05-08-00-00-00</v>
          </cell>
          <cell r="F48" t="str">
            <v>Fiorella Betina Cid Cartin</v>
          </cell>
          <cell r="G48">
            <v>23000</v>
          </cell>
          <cell r="H48">
            <v>0</v>
          </cell>
          <cell r="J48">
            <v>23000</v>
          </cell>
          <cell r="L48" t="str">
            <v>1109 PP0508000000</v>
          </cell>
        </row>
        <row r="49">
          <cell r="B49">
            <v>1</v>
          </cell>
          <cell r="C49" t="str">
            <v xml:space="preserve">1109 </v>
          </cell>
          <cell r="D49">
            <v>2005</v>
          </cell>
          <cell r="E49" t="str">
            <v>1109 -PP-05-09-00-00-00</v>
          </cell>
          <cell r="F49" t="str">
            <v>Juan Cerezo Legorreta</v>
          </cell>
          <cell r="G49">
            <v>1973810.7</v>
          </cell>
          <cell r="H49">
            <v>0</v>
          </cell>
          <cell r="J49">
            <v>1973810.7</v>
          </cell>
          <cell r="L49" t="str">
            <v>1109 PP0509000000</v>
          </cell>
        </row>
        <row r="50">
          <cell r="B50">
            <v>1</v>
          </cell>
          <cell r="C50" t="str">
            <v xml:space="preserve">1109 </v>
          </cell>
          <cell r="D50">
            <v>2005</v>
          </cell>
          <cell r="E50" t="str">
            <v>1109 -PP-05-10-00-00-00</v>
          </cell>
          <cell r="F50" t="str">
            <v>Javier Caire Chávez</v>
          </cell>
          <cell r="G50">
            <v>61000</v>
          </cell>
          <cell r="H50">
            <v>0</v>
          </cell>
          <cell r="J50">
            <v>61000</v>
          </cell>
          <cell r="L50" t="str">
            <v>1109 PP0510000000</v>
          </cell>
        </row>
        <row r="51">
          <cell r="B51">
            <v>1</v>
          </cell>
          <cell r="C51" t="str">
            <v xml:space="preserve">1109 </v>
          </cell>
          <cell r="D51">
            <v>2005</v>
          </cell>
          <cell r="E51" t="str">
            <v>1109 -PP-05-13-00-00-00</v>
          </cell>
          <cell r="F51" t="str">
            <v>Leon Molet Burguete</v>
          </cell>
          <cell r="G51">
            <v>17000</v>
          </cell>
          <cell r="I51">
            <v>1250</v>
          </cell>
          <cell r="J51">
            <v>15750</v>
          </cell>
          <cell r="L51" t="str">
            <v>1109 PP0513000000</v>
          </cell>
        </row>
        <row r="52">
          <cell r="B52">
            <v>1</v>
          </cell>
          <cell r="C52" t="str">
            <v xml:space="preserve">1109 </v>
          </cell>
          <cell r="D52">
            <v>2005</v>
          </cell>
          <cell r="E52" t="str">
            <v>1109 -PP-05-14-00-00-00</v>
          </cell>
          <cell r="F52" t="str">
            <v>Leticia López Escamilla</v>
          </cell>
          <cell r="G52">
            <v>297000</v>
          </cell>
          <cell r="I52">
            <v>3000</v>
          </cell>
          <cell r="J52">
            <v>294000</v>
          </cell>
          <cell r="L52" t="str">
            <v>1109 PP0514000000</v>
          </cell>
        </row>
        <row r="53">
          <cell r="B53">
            <v>1</v>
          </cell>
          <cell r="C53" t="str">
            <v xml:space="preserve">1109 </v>
          </cell>
          <cell r="D53">
            <v>2005</v>
          </cell>
          <cell r="E53" t="str">
            <v>1109 -PP-05-15-00-00-00</v>
          </cell>
          <cell r="F53" t="str">
            <v>Alberto Cenoz Parra</v>
          </cell>
          <cell r="G53">
            <v>64500</v>
          </cell>
          <cell r="I53">
            <v>5000</v>
          </cell>
          <cell r="J53">
            <v>59500</v>
          </cell>
          <cell r="L53" t="str">
            <v>1109 PP0515000000</v>
          </cell>
        </row>
        <row r="54">
          <cell r="B54">
            <v>1</v>
          </cell>
          <cell r="C54" t="str">
            <v xml:space="preserve">1109 </v>
          </cell>
          <cell r="D54">
            <v>2005</v>
          </cell>
          <cell r="E54" t="str">
            <v>1109 -PP-05-18-00-00-00</v>
          </cell>
          <cell r="F54" t="str">
            <v>Jorge Pozos Garcia</v>
          </cell>
          <cell r="G54">
            <v>211000</v>
          </cell>
          <cell r="I54">
            <v>8000</v>
          </cell>
          <cell r="J54">
            <v>203000</v>
          </cell>
          <cell r="L54" t="str">
            <v>1109 PP0518000000</v>
          </cell>
        </row>
        <row r="55">
          <cell r="B55">
            <v>1</v>
          </cell>
          <cell r="C55" t="str">
            <v xml:space="preserve">1109 </v>
          </cell>
          <cell r="D55">
            <v>2005</v>
          </cell>
          <cell r="E55" t="str">
            <v>1109 -PP-05-23-00-00-00</v>
          </cell>
          <cell r="F55" t="str">
            <v>Sergio Flores Rodríguez</v>
          </cell>
          <cell r="G55">
            <v>142000</v>
          </cell>
          <cell r="I55">
            <v>2000</v>
          </cell>
          <cell r="J55">
            <v>140000</v>
          </cell>
          <cell r="L55" t="str">
            <v>1109 PP0523000000</v>
          </cell>
        </row>
        <row r="56">
          <cell r="B56">
            <v>1</v>
          </cell>
          <cell r="C56" t="str">
            <v xml:space="preserve">1109 </v>
          </cell>
          <cell r="D56">
            <v>2005</v>
          </cell>
          <cell r="E56" t="str">
            <v>1109 -PP-05-24-00-00-00</v>
          </cell>
          <cell r="F56" t="str">
            <v>Gimena Gutierrez Gutierrez</v>
          </cell>
          <cell r="G56">
            <v>10000</v>
          </cell>
          <cell r="H56">
            <v>0</v>
          </cell>
          <cell r="J56">
            <v>10000</v>
          </cell>
          <cell r="L56" t="str">
            <v>1109 PP0524000000</v>
          </cell>
        </row>
        <row r="57">
          <cell r="B57">
            <v>1</v>
          </cell>
          <cell r="C57" t="str">
            <v xml:space="preserve">1109 </v>
          </cell>
          <cell r="D57">
            <v>2005</v>
          </cell>
          <cell r="E57" t="str">
            <v>1109 -PP-05-25-00-00-00</v>
          </cell>
          <cell r="F57" t="str">
            <v>Cecilia Sánchez Villa</v>
          </cell>
          <cell r="G57">
            <v>116000</v>
          </cell>
          <cell r="I57">
            <v>4000</v>
          </cell>
          <cell r="J57">
            <v>112000</v>
          </cell>
          <cell r="L57" t="str">
            <v>1109 PP0525000000</v>
          </cell>
        </row>
        <row r="58">
          <cell r="B58">
            <v>1</v>
          </cell>
          <cell r="C58" t="str">
            <v xml:space="preserve">1109 </v>
          </cell>
          <cell r="D58">
            <v>2005</v>
          </cell>
          <cell r="E58" t="str">
            <v>1109 -PP-05-26-00-00-00</v>
          </cell>
          <cell r="F58" t="str">
            <v>Ma. Elena Martin Dip Barquet</v>
          </cell>
          <cell r="G58">
            <v>2500</v>
          </cell>
          <cell r="H58">
            <v>0</v>
          </cell>
          <cell r="J58">
            <v>2500</v>
          </cell>
          <cell r="L58" t="str">
            <v>1109 PP0526000000</v>
          </cell>
        </row>
        <row r="59">
          <cell r="B59">
            <v>1</v>
          </cell>
          <cell r="C59" t="str">
            <v xml:space="preserve">1109 </v>
          </cell>
          <cell r="D59">
            <v>2005</v>
          </cell>
          <cell r="E59" t="str">
            <v>1109 -PP-05-27-00-00-00</v>
          </cell>
          <cell r="F59" t="str">
            <v>Martha Beltran Aragón</v>
          </cell>
          <cell r="G59">
            <v>53500</v>
          </cell>
          <cell r="I59">
            <v>3000</v>
          </cell>
          <cell r="J59">
            <v>50500</v>
          </cell>
          <cell r="L59" t="str">
            <v>1109 PP0527000000</v>
          </cell>
        </row>
        <row r="60">
          <cell r="B60">
            <v>1</v>
          </cell>
          <cell r="C60" t="str">
            <v xml:space="preserve">1109 </v>
          </cell>
          <cell r="D60">
            <v>2005</v>
          </cell>
          <cell r="E60" t="str">
            <v>1109 -PP-05-29-00-00-00</v>
          </cell>
          <cell r="F60" t="str">
            <v>Pablo Bunge Vivier</v>
          </cell>
          <cell r="G60">
            <v>46000</v>
          </cell>
          <cell r="H60">
            <v>0</v>
          </cell>
          <cell r="J60">
            <v>46000</v>
          </cell>
          <cell r="L60" t="str">
            <v>1109 PP0529000000</v>
          </cell>
        </row>
        <row r="61">
          <cell r="B61">
            <v>1</v>
          </cell>
          <cell r="C61" t="str">
            <v xml:space="preserve">1109 </v>
          </cell>
          <cell r="D61">
            <v>2005</v>
          </cell>
          <cell r="E61" t="str">
            <v>1109 -PP-05-30-00-00-00</v>
          </cell>
          <cell r="F61" t="str">
            <v>Héctor Arenzana Olvera</v>
          </cell>
          <cell r="G61">
            <v>21000</v>
          </cell>
          <cell r="I61">
            <v>1000</v>
          </cell>
          <cell r="J61">
            <v>20000</v>
          </cell>
          <cell r="L61" t="str">
            <v>1109 PP0530000000</v>
          </cell>
        </row>
        <row r="62">
          <cell r="B62">
            <v>1</v>
          </cell>
          <cell r="C62" t="str">
            <v xml:space="preserve">1109 </v>
          </cell>
          <cell r="D62">
            <v>2005</v>
          </cell>
          <cell r="E62" t="str">
            <v>1109 -PP-05-31-00-00-00</v>
          </cell>
          <cell r="F62" t="str">
            <v>Benito Aranda Venegas</v>
          </cell>
          <cell r="G62">
            <v>31747</v>
          </cell>
          <cell r="I62">
            <v>2500</v>
          </cell>
          <cell r="J62">
            <v>29247</v>
          </cell>
          <cell r="L62" t="str">
            <v>1109 PP0531000000</v>
          </cell>
        </row>
        <row r="63">
          <cell r="B63">
            <v>1</v>
          </cell>
          <cell r="C63" t="str">
            <v xml:space="preserve">1109 </v>
          </cell>
          <cell r="D63">
            <v>2005</v>
          </cell>
          <cell r="E63" t="str">
            <v>1109 -PP-05-33-00-00-00</v>
          </cell>
          <cell r="F63" t="str">
            <v>Julio Cesar Herrera Gutierrez</v>
          </cell>
          <cell r="G63">
            <v>44800</v>
          </cell>
          <cell r="I63">
            <v>1000</v>
          </cell>
          <cell r="J63">
            <v>43800</v>
          </cell>
          <cell r="L63" t="str">
            <v>1109 PP0533000000</v>
          </cell>
        </row>
        <row r="64">
          <cell r="B64">
            <v>1</v>
          </cell>
          <cell r="C64" t="str">
            <v xml:space="preserve">1109 </v>
          </cell>
          <cell r="D64">
            <v>2005</v>
          </cell>
          <cell r="E64" t="str">
            <v>1109 -PP-05-34-00-00-00</v>
          </cell>
          <cell r="F64" t="str">
            <v>Adrian Hernández Guarneros</v>
          </cell>
          <cell r="G64">
            <v>7000</v>
          </cell>
          <cell r="H64">
            <v>0</v>
          </cell>
          <cell r="J64">
            <v>7000</v>
          </cell>
          <cell r="L64" t="str">
            <v>1109 PP0534000000</v>
          </cell>
        </row>
        <row r="65">
          <cell r="B65">
            <v>1</v>
          </cell>
          <cell r="C65" t="str">
            <v xml:space="preserve">1109 </v>
          </cell>
          <cell r="D65">
            <v>2005</v>
          </cell>
          <cell r="E65" t="str">
            <v>1109 -PP-05-36-00-00-00</v>
          </cell>
          <cell r="F65" t="str">
            <v>Miguel Bravo Martell</v>
          </cell>
          <cell r="G65">
            <v>20000</v>
          </cell>
          <cell r="H65">
            <v>0</v>
          </cell>
          <cell r="J65">
            <v>20000</v>
          </cell>
          <cell r="L65" t="str">
            <v>1109 PP0536000000</v>
          </cell>
        </row>
        <row r="66">
          <cell r="B66">
            <v>1</v>
          </cell>
          <cell r="C66" t="str">
            <v xml:space="preserve">1109 </v>
          </cell>
          <cell r="D66">
            <v>2005</v>
          </cell>
          <cell r="E66" t="str">
            <v>1109 -PP-05-45-00-00-00</v>
          </cell>
          <cell r="F66" t="str">
            <v>Marco Antonio Lopez Ramos</v>
          </cell>
          <cell r="G66">
            <v>4000</v>
          </cell>
          <cell r="H66">
            <v>0</v>
          </cell>
          <cell r="J66">
            <v>4000</v>
          </cell>
          <cell r="L66" t="str">
            <v>1109 PP0545000000</v>
          </cell>
        </row>
        <row r="67">
          <cell r="B67">
            <v>1</v>
          </cell>
          <cell r="C67" t="str">
            <v xml:space="preserve">1109 </v>
          </cell>
          <cell r="D67">
            <v>2005</v>
          </cell>
          <cell r="E67" t="str">
            <v>1109 -PP-05-48-00-00-00</v>
          </cell>
          <cell r="F67" t="str">
            <v>Hector Quevedo Salceda</v>
          </cell>
          <cell r="G67">
            <v>11000</v>
          </cell>
          <cell r="H67">
            <v>0</v>
          </cell>
          <cell r="J67">
            <v>11000</v>
          </cell>
          <cell r="L67" t="str">
            <v>1109 PP0548000000</v>
          </cell>
        </row>
        <row r="68">
          <cell r="B68">
            <v>1</v>
          </cell>
          <cell r="C68" t="str">
            <v xml:space="preserve">1109 </v>
          </cell>
          <cell r="D68">
            <v>2005</v>
          </cell>
          <cell r="E68" t="str">
            <v>1109 -PP-05-50-00-00-00</v>
          </cell>
          <cell r="F68" t="str">
            <v>Ricardo Muñoz Villareal</v>
          </cell>
          <cell r="G68">
            <v>20750</v>
          </cell>
          <cell r="I68">
            <v>1500</v>
          </cell>
          <cell r="J68">
            <v>19250</v>
          </cell>
          <cell r="L68" t="str">
            <v>1109 PP0550000000</v>
          </cell>
        </row>
        <row r="69">
          <cell r="B69">
            <v>1</v>
          </cell>
          <cell r="C69" t="str">
            <v xml:space="preserve">1109 </v>
          </cell>
          <cell r="D69">
            <v>2005</v>
          </cell>
          <cell r="E69" t="str">
            <v>1109 -PP-05-52-00-00-00</v>
          </cell>
          <cell r="F69" t="str">
            <v>Eduardo Lopez Neria</v>
          </cell>
          <cell r="G69">
            <v>3000</v>
          </cell>
          <cell r="H69">
            <v>0</v>
          </cell>
          <cell r="J69">
            <v>3000</v>
          </cell>
          <cell r="L69" t="str">
            <v>1109 PP0552000000</v>
          </cell>
        </row>
        <row r="70">
          <cell r="B70">
            <v>1</v>
          </cell>
          <cell r="C70" t="str">
            <v xml:space="preserve">1109 </v>
          </cell>
          <cell r="D70">
            <v>2005</v>
          </cell>
          <cell r="E70" t="str">
            <v>1109 -PP-05-55-00-00-00</v>
          </cell>
          <cell r="F70" t="str">
            <v>Carlos Martinez Mora</v>
          </cell>
          <cell r="G70">
            <v>11500</v>
          </cell>
          <cell r="I70">
            <v>1000</v>
          </cell>
          <cell r="J70">
            <v>10500</v>
          </cell>
          <cell r="L70" t="str">
            <v>1109 PP0555000000</v>
          </cell>
        </row>
        <row r="71">
          <cell r="B71">
            <v>1</v>
          </cell>
          <cell r="C71" t="str">
            <v xml:space="preserve">1109 </v>
          </cell>
          <cell r="D71">
            <v>2005</v>
          </cell>
          <cell r="E71" t="str">
            <v>1109 -PP-05-58-00-00-00</v>
          </cell>
          <cell r="F71" t="str">
            <v>Jose Alfonso Gama Soria</v>
          </cell>
          <cell r="G71">
            <v>10900</v>
          </cell>
          <cell r="I71">
            <v>700</v>
          </cell>
          <cell r="J71">
            <v>10200</v>
          </cell>
          <cell r="L71" t="str">
            <v>1109 PP0558000000</v>
          </cell>
        </row>
        <row r="72">
          <cell r="B72">
            <v>1</v>
          </cell>
          <cell r="C72" t="str">
            <v xml:space="preserve">1109 </v>
          </cell>
          <cell r="D72">
            <v>2005</v>
          </cell>
          <cell r="E72" t="str">
            <v>1109 -PP-05-59-00-00-00</v>
          </cell>
          <cell r="F72" t="str">
            <v>Francisco J. Saldivar Bueno</v>
          </cell>
          <cell r="G72">
            <v>3000</v>
          </cell>
          <cell r="H72">
            <v>0</v>
          </cell>
          <cell r="J72">
            <v>3000</v>
          </cell>
          <cell r="L72" t="str">
            <v>1109 PP0559000000</v>
          </cell>
        </row>
        <row r="73">
          <cell r="B73">
            <v>1</v>
          </cell>
          <cell r="C73" t="str">
            <v xml:space="preserve">1109 </v>
          </cell>
          <cell r="D73">
            <v>2005</v>
          </cell>
          <cell r="E73" t="str">
            <v>1109 -PP-05-61-00-00-00</v>
          </cell>
          <cell r="F73" t="str">
            <v>Martín Munguía Hernández</v>
          </cell>
          <cell r="G73">
            <v>27000</v>
          </cell>
          <cell r="I73">
            <v>1000</v>
          </cell>
          <cell r="J73">
            <v>26000</v>
          </cell>
          <cell r="L73" t="str">
            <v>1109 PP0561000000</v>
          </cell>
        </row>
        <row r="74">
          <cell r="B74">
            <v>1</v>
          </cell>
          <cell r="C74" t="str">
            <v xml:space="preserve">1109 </v>
          </cell>
          <cell r="D74">
            <v>2005</v>
          </cell>
          <cell r="E74" t="str">
            <v>1109 -PP-05-62-00-00-00</v>
          </cell>
          <cell r="F74" t="str">
            <v>CESAR OSWALDO ROMAN GORDILLO</v>
          </cell>
          <cell r="G74">
            <v>4200</v>
          </cell>
          <cell r="I74">
            <v>600</v>
          </cell>
          <cell r="J74">
            <v>3600</v>
          </cell>
          <cell r="L74" t="str">
            <v>1109 PP0562000000</v>
          </cell>
        </row>
        <row r="75">
          <cell r="B75">
            <v>1</v>
          </cell>
          <cell r="C75" t="str">
            <v>1109D</v>
          </cell>
          <cell r="D75">
            <v>2005</v>
          </cell>
          <cell r="E75" t="str">
            <v>1109D-DD-DL-01-00-00-00</v>
          </cell>
          <cell r="F75" t="str">
            <v>Deudores Diversos</v>
          </cell>
          <cell r="G75">
            <v>182170.50445091448</v>
          </cell>
          <cell r="I75">
            <v>148.44210000000001</v>
          </cell>
          <cell r="J75">
            <v>182022.06235091449</v>
          </cell>
          <cell r="L75" t="str">
            <v>1109DDDDL01000000</v>
          </cell>
        </row>
        <row r="76">
          <cell r="B76">
            <v>1</v>
          </cell>
          <cell r="C76" t="str">
            <v>1109D</v>
          </cell>
          <cell r="D76">
            <v>2005</v>
          </cell>
          <cell r="E76" t="str">
            <v>1109D-DD-DL-03-00-00-00</v>
          </cell>
          <cell r="F76" t="str">
            <v>Deudores Div. Guatemala</v>
          </cell>
          <cell r="G76">
            <v>5266389.1382734226</v>
          </cell>
          <cell r="I76">
            <v>4719222.9506000001</v>
          </cell>
          <cell r="J76">
            <v>547166.18767342251</v>
          </cell>
          <cell r="L76" t="str">
            <v>1109DDDDL03000000</v>
          </cell>
        </row>
        <row r="77">
          <cell r="B77">
            <v>1</v>
          </cell>
          <cell r="C77" t="str">
            <v>1109D</v>
          </cell>
          <cell r="D77">
            <v>2005</v>
          </cell>
          <cell r="E77" t="str">
            <v>1109D-GC-01-01-01-DL-00</v>
          </cell>
          <cell r="F77" t="str">
            <v>Gtos x Comp Dir Gral dolares</v>
          </cell>
          <cell r="G77">
            <v>60160.357516488555</v>
          </cell>
          <cell r="I77">
            <v>47747.276100000003</v>
          </cell>
          <cell r="J77">
            <v>12413.081416488552</v>
          </cell>
          <cell r="L77" t="str">
            <v>1109DGC010101DL00</v>
          </cell>
        </row>
        <row r="78">
          <cell r="B78">
            <v>1</v>
          </cell>
          <cell r="C78" t="str">
            <v>1109D</v>
          </cell>
          <cell r="D78">
            <v>2005</v>
          </cell>
          <cell r="E78" t="str">
            <v>1109D-GC-01-01-02-DL-00</v>
          </cell>
          <cell r="F78" t="str">
            <v>Gasto x Comprob Dlls Dir Admon</v>
          </cell>
          <cell r="G78">
            <v>22435.841345596666</v>
          </cell>
          <cell r="I78">
            <v>22435.837100000001</v>
          </cell>
          <cell r="J78">
            <v>4.245596664986806E-3</v>
          </cell>
          <cell r="L78" t="str">
            <v>1109DGC010102DL00</v>
          </cell>
        </row>
        <row r="79">
          <cell r="B79">
            <v>1</v>
          </cell>
          <cell r="C79" t="str">
            <v>1109D</v>
          </cell>
          <cell r="D79">
            <v>2005</v>
          </cell>
          <cell r="E79" t="str">
            <v>1109D-GC-01-01-03-DL-00</v>
          </cell>
          <cell r="F79" t="str">
            <v>Gtos por comp Produccion</v>
          </cell>
          <cell r="G79">
            <v>46662.701050041105</v>
          </cell>
          <cell r="H79">
            <v>380.44009999999997</v>
          </cell>
          <cell r="J79">
            <v>47043.141150041105</v>
          </cell>
          <cell r="L79" t="str">
            <v>1109DGC010103DL00</v>
          </cell>
        </row>
        <row r="80">
          <cell r="B80">
            <v>1</v>
          </cell>
          <cell r="C80" t="str">
            <v>1109D</v>
          </cell>
          <cell r="D80">
            <v>2005</v>
          </cell>
          <cell r="E80" t="str">
            <v>1109D-GC-01-01-05-DL-00</v>
          </cell>
          <cell r="F80" t="str">
            <v>Gastos por comprobar varios</v>
          </cell>
          <cell r="G80">
            <v>10982.87620912581</v>
          </cell>
          <cell r="I80">
            <v>8.9494000000000007</v>
          </cell>
          <cell r="J80">
            <v>10973.926809125811</v>
          </cell>
          <cell r="L80" t="str">
            <v>1109DGC010105DL00</v>
          </cell>
        </row>
        <row r="81">
          <cell r="B81">
            <v>1</v>
          </cell>
          <cell r="C81" t="str">
            <v>1109D</v>
          </cell>
          <cell r="D81">
            <v>2005</v>
          </cell>
          <cell r="E81" t="str">
            <v>1109D-PP-05-10-DL-00-00</v>
          </cell>
          <cell r="F81" t="str">
            <v>Javier Caire Chavez</v>
          </cell>
          <cell r="G81">
            <v>317704.3921147901</v>
          </cell>
          <cell r="I81">
            <v>258.88220000000001</v>
          </cell>
          <cell r="J81">
            <v>317445.50991479011</v>
          </cell>
          <cell r="L81" t="str">
            <v>1109DPP0510DL0000</v>
          </cell>
        </row>
        <row r="82">
          <cell r="B82">
            <v>1</v>
          </cell>
          <cell r="C82" t="str">
            <v>1109D</v>
          </cell>
          <cell r="D82">
            <v>2005</v>
          </cell>
          <cell r="E82" t="str">
            <v>1109D-PP-05-15-DL-00-00</v>
          </cell>
          <cell r="F82" t="str">
            <v>Alberto Cenoz Parra</v>
          </cell>
          <cell r="G82">
            <v>-1.9899484364319401E-3</v>
          </cell>
          <cell r="H82">
            <v>0</v>
          </cell>
          <cell r="J82">
            <v>-1.9899484364319401E-3</v>
          </cell>
          <cell r="L82" t="str">
            <v>1109DPP0515DL0000</v>
          </cell>
        </row>
        <row r="83">
          <cell r="B83">
            <v>1</v>
          </cell>
          <cell r="C83" t="str">
            <v>1109D</v>
          </cell>
          <cell r="D83">
            <v>2005</v>
          </cell>
          <cell r="E83" t="str">
            <v>1109D-PP-05-17-DL-00-00</v>
          </cell>
          <cell r="F83" t="str">
            <v>Francisco Martinez del Rio</v>
          </cell>
          <cell r="G83">
            <v>355293.72353655967</v>
          </cell>
          <cell r="H83">
            <v>274873.33799999999</v>
          </cell>
          <cell r="J83">
            <v>630167.0615365596</v>
          </cell>
          <cell r="L83" t="str">
            <v>1109DPP0517DL0000</v>
          </cell>
        </row>
        <row r="84">
          <cell r="B84">
            <v>1</v>
          </cell>
          <cell r="C84" t="str">
            <v>1109D</v>
          </cell>
          <cell r="D84">
            <v>2005</v>
          </cell>
          <cell r="E84" t="str">
            <v>1109D-PP-05-18-DL-00-00</v>
          </cell>
          <cell r="F84" t="str">
            <v>Jorge Pozos Garcia</v>
          </cell>
          <cell r="G84">
            <v>2.5399457445451423E-2</v>
          </cell>
          <cell r="I84">
            <v>0.03</v>
          </cell>
          <cell r="J84">
            <v>-4.6005425545485763E-3</v>
          </cell>
          <cell r="L84" t="str">
            <v>1109DPP0518DL0000</v>
          </cell>
        </row>
        <row r="85">
          <cell r="B85">
            <v>1</v>
          </cell>
          <cell r="C85" t="str">
            <v>1109D</v>
          </cell>
          <cell r="D85">
            <v>2005</v>
          </cell>
          <cell r="E85" t="str">
            <v>1109D-PP-05-29-DL-00-00</v>
          </cell>
          <cell r="F85" t="str">
            <v>Pablo Bunge Vivier</v>
          </cell>
          <cell r="G85">
            <v>67127.766684927425</v>
          </cell>
          <cell r="I85">
            <v>21636.099200000001</v>
          </cell>
          <cell r="J85">
            <v>45491.667484927428</v>
          </cell>
          <cell r="L85" t="str">
            <v>1109DPP0529DL0000</v>
          </cell>
        </row>
        <row r="86">
          <cell r="B86">
            <v>1</v>
          </cell>
          <cell r="C86" t="str">
            <v xml:space="preserve">1111 </v>
          </cell>
          <cell r="D86">
            <v>2005</v>
          </cell>
          <cell r="E86" t="str">
            <v>1111 -VA-01-00-00-00-00</v>
          </cell>
          <cell r="F86" t="str">
            <v>IVA por Acreditar</v>
          </cell>
          <cell r="G86">
            <v>1279060.98</v>
          </cell>
          <cell r="H86">
            <v>33149.31</v>
          </cell>
          <cell r="J86">
            <v>1312210.29</v>
          </cell>
          <cell r="L86" t="str">
            <v>1111 VA0100000000</v>
          </cell>
        </row>
        <row r="87">
          <cell r="B87">
            <v>1</v>
          </cell>
          <cell r="C87" t="str">
            <v xml:space="preserve">1111 </v>
          </cell>
          <cell r="D87">
            <v>2005</v>
          </cell>
          <cell r="E87" t="str">
            <v>1111 -VA-05-00-00-00-00</v>
          </cell>
          <cell r="F87" t="str">
            <v>IVA Pendte x Acred en SHCP</v>
          </cell>
          <cell r="G87">
            <v>90971.48</v>
          </cell>
          <cell r="H87">
            <v>112620.67</v>
          </cell>
          <cell r="J87">
            <v>203592.15</v>
          </cell>
          <cell r="L87" t="str">
            <v>1111 VA0500000000</v>
          </cell>
        </row>
        <row r="88">
          <cell r="B88">
            <v>1</v>
          </cell>
          <cell r="C88" t="str">
            <v xml:space="preserve">1113 </v>
          </cell>
          <cell r="D88">
            <v>2005</v>
          </cell>
          <cell r="E88" t="str">
            <v>1113 -IR-01-00-00-00-00</v>
          </cell>
          <cell r="F88" t="str">
            <v>ISR retenido en cta de cheques</v>
          </cell>
          <cell r="G88">
            <v>2716.52</v>
          </cell>
          <cell r="H88">
            <v>938.12</v>
          </cell>
          <cell r="J88">
            <v>3654.64</v>
          </cell>
          <cell r="L88" t="str">
            <v>1113 IR0100000000</v>
          </cell>
        </row>
        <row r="89">
          <cell r="B89">
            <v>1</v>
          </cell>
          <cell r="C89" t="str">
            <v xml:space="preserve">1113 </v>
          </cell>
          <cell r="D89">
            <v>2005</v>
          </cell>
          <cell r="E89" t="str">
            <v>1113 -IR-03-00-00-00-00</v>
          </cell>
          <cell r="F89" t="str">
            <v>ISR Retenido en Inversiones</v>
          </cell>
          <cell r="G89">
            <v>123777.84</v>
          </cell>
          <cell r="H89">
            <v>4010.14</v>
          </cell>
          <cell r="J89">
            <v>127787.98</v>
          </cell>
          <cell r="L89" t="str">
            <v>1113 IR0300000000</v>
          </cell>
        </row>
        <row r="90">
          <cell r="B90">
            <v>1</v>
          </cell>
          <cell r="C90" t="str">
            <v xml:space="preserve">1113 </v>
          </cell>
          <cell r="D90">
            <v>2005</v>
          </cell>
          <cell r="E90" t="str">
            <v>1113 -IR-04-00-00-00-00</v>
          </cell>
          <cell r="F90" t="str">
            <v>Impuestos por Recuperar</v>
          </cell>
          <cell r="G90">
            <v>77810</v>
          </cell>
          <cell r="H90">
            <v>0</v>
          </cell>
          <cell r="J90">
            <v>77810</v>
          </cell>
          <cell r="L90" t="str">
            <v>1113 IR0400000000</v>
          </cell>
        </row>
        <row r="91">
          <cell r="B91">
            <v>1</v>
          </cell>
          <cell r="C91" t="str">
            <v xml:space="preserve">1115 </v>
          </cell>
          <cell r="D91">
            <v>2005</v>
          </cell>
          <cell r="E91" t="str">
            <v>1115 -PI-RF-P0-12-00-00</v>
          </cell>
          <cell r="F91" t="str">
            <v>Istmo Binder</v>
          </cell>
          <cell r="G91">
            <v>9.0000000000145519E-2</v>
          </cell>
          <cell r="I91">
            <v>0.09</v>
          </cell>
          <cell r="J91">
            <v>1.4552248295274239E-13</v>
          </cell>
          <cell r="L91" t="str">
            <v>1115 PIRFP0120000</v>
          </cell>
        </row>
        <row r="92">
          <cell r="B92">
            <v>1</v>
          </cell>
          <cell r="C92" t="str">
            <v xml:space="preserve">1115 </v>
          </cell>
          <cell r="D92">
            <v>2005</v>
          </cell>
          <cell r="E92" t="str">
            <v>1115 -PI-RF-P0-20-00-00</v>
          </cell>
          <cell r="F92" t="str">
            <v>Istmo</v>
          </cell>
          <cell r="G92">
            <v>2820.21</v>
          </cell>
          <cell r="H92">
            <v>0</v>
          </cell>
          <cell r="J92">
            <v>2820.21</v>
          </cell>
          <cell r="L92" t="str">
            <v>1115 PIRFP0200000</v>
          </cell>
        </row>
        <row r="93">
          <cell r="B93">
            <v>1</v>
          </cell>
          <cell r="C93" t="str">
            <v>1115D</v>
          </cell>
          <cell r="D93">
            <v>2005</v>
          </cell>
          <cell r="E93" t="str">
            <v>1115D-PI-CC-D0-12-00-00</v>
          </cell>
          <cell r="F93" t="str">
            <v>El Ahorro Hondureno</v>
          </cell>
          <cell r="G93">
            <v>-4.1196453556483241E-3</v>
          </cell>
          <cell r="H93">
            <v>0</v>
          </cell>
          <cell r="J93">
            <v>-4.1196453556483241E-3</v>
          </cell>
          <cell r="L93" t="str">
            <v>1115DPICCD0120000</v>
          </cell>
        </row>
        <row r="94">
          <cell r="B94">
            <v>1</v>
          </cell>
          <cell r="C94" t="str">
            <v>1115D</v>
          </cell>
          <cell r="D94">
            <v>2005</v>
          </cell>
          <cell r="E94" t="str">
            <v>1115D-PI-CC-D0-17-00-00</v>
          </cell>
          <cell r="F94" t="str">
            <v>Interamericana Honduras</v>
          </cell>
          <cell r="G94">
            <v>-7.7810941876551177E-3</v>
          </cell>
          <cell r="H94">
            <v>0.01</v>
          </cell>
          <cell r="J94">
            <v>2.2189058123448825E-3</v>
          </cell>
          <cell r="L94" t="str">
            <v>1115DPICCD0170000</v>
          </cell>
        </row>
        <row r="95">
          <cell r="B95">
            <v>1</v>
          </cell>
          <cell r="C95" t="str">
            <v>1115D</v>
          </cell>
          <cell r="D95">
            <v>2005</v>
          </cell>
          <cell r="E95" t="str">
            <v>1115D-PI-CC-D0-43-00-00</v>
          </cell>
          <cell r="F95" t="str">
            <v>Reinmex</v>
          </cell>
          <cell r="G95">
            <v>1.8262836462338838E-3</v>
          </cell>
          <cell r="H95">
            <v>0</v>
          </cell>
          <cell r="J95">
            <v>1.8262836462338838E-3</v>
          </cell>
          <cell r="L95" t="str">
            <v>1115DPICCD0430000</v>
          </cell>
        </row>
        <row r="96">
          <cell r="B96">
            <v>1</v>
          </cell>
          <cell r="C96" t="str">
            <v>1115D</v>
          </cell>
          <cell r="D96">
            <v>2005</v>
          </cell>
          <cell r="E96" t="str">
            <v>1115D-PI-CC-D0-45-00-00</v>
          </cell>
          <cell r="F96" t="str">
            <v>Credito Hipotecario</v>
          </cell>
          <cell r="G96">
            <v>-5.8232291345937319E-2</v>
          </cell>
          <cell r="H96">
            <v>0.06</v>
          </cell>
          <cell r="J96">
            <v>1.7677086540626788E-3</v>
          </cell>
          <cell r="L96" t="str">
            <v>1115DPICCD0450000</v>
          </cell>
        </row>
        <row r="97">
          <cell r="B97">
            <v>1</v>
          </cell>
          <cell r="C97" t="str">
            <v>1115D</v>
          </cell>
          <cell r="D97">
            <v>2005</v>
          </cell>
          <cell r="E97" t="str">
            <v>1115D-PI-CF-D0-01-00-00</v>
          </cell>
          <cell r="F97" t="str">
            <v>ASESUIZA</v>
          </cell>
          <cell r="G97">
            <v>-4.7920131112736367E-2</v>
          </cell>
          <cell r="H97">
            <v>0.05</v>
          </cell>
          <cell r="J97">
            <v>2.0798688872636362E-3</v>
          </cell>
          <cell r="L97" t="str">
            <v>1115DPICFD0010000</v>
          </cell>
        </row>
        <row r="98">
          <cell r="B98">
            <v>1</v>
          </cell>
          <cell r="C98" t="str">
            <v>1115D</v>
          </cell>
          <cell r="D98">
            <v>2005</v>
          </cell>
          <cell r="E98" t="str">
            <v>1115D-PI-CF-D0-12-00-00</v>
          </cell>
          <cell r="F98" t="str">
            <v>Ahorro Hondureno</v>
          </cell>
          <cell r="G98">
            <v>127713.69905499996</v>
          </cell>
          <cell r="I98">
            <v>127713.6991</v>
          </cell>
          <cell r="J98">
            <v>-4.5000037061981857E-5</v>
          </cell>
          <cell r="L98" t="str">
            <v>1115DPICFD0120000</v>
          </cell>
        </row>
        <row r="99">
          <cell r="B99">
            <v>1</v>
          </cell>
          <cell r="C99" t="str">
            <v>1115D</v>
          </cell>
          <cell r="D99">
            <v>2005</v>
          </cell>
          <cell r="E99" t="str">
            <v>1115D-PI-CF-D0-14-00-00</v>
          </cell>
          <cell r="F99" t="str">
            <v>INS</v>
          </cell>
          <cell r="G99">
            <v>-4.6306096319024279E-3</v>
          </cell>
          <cell r="H99">
            <v>0</v>
          </cell>
          <cell r="J99">
            <v>-4.6306096319024279E-3</v>
          </cell>
          <cell r="L99" t="str">
            <v>1115DPICFD0140000</v>
          </cell>
        </row>
        <row r="100">
          <cell r="B100">
            <v>1</v>
          </cell>
          <cell r="C100" t="str">
            <v>1115D</v>
          </cell>
          <cell r="D100">
            <v>2005</v>
          </cell>
          <cell r="E100" t="str">
            <v>1115D-PI-CF-D0-16-00-00</v>
          </cell>
          <cell r="F100" t="str">
            <v>Interamericana Mexico</v>
          </cell>
          <cell r="G100">
            <v>-2.8050307321364945E-2</v>
          </cell>
          <cell r="H100">
            <v>0.03</v>
          </cell>
          <cell r="J100">
            <v>1.9496926786350538E-3</v>
          </cell>
          <cell r="L100" t="str">
            <v>1115DPICFD0160000</v>
          </cell>
        </row>
        <row r="101">
          <cell r="B101">
            <v>1</v>
          </cell>
          <cell r="C101" t="str">
            <v>1115D</v>
          </cell>
          <cell r="D101">
            <v>2005</v>
          </cell>
          <cell r="E101" t="str">
            <v>1115D-PI-CF-D0-17-00-00</v>
          </cell>
          <cell r="F101" t="str">
            <v>Interamericana de Seguros</v>
          </cell>
          <cell r="G101">
            <v>-2.7421335700066669E-2</v>
          </cell>
          <cell r="H101">
            <v>0.03</v>
          </cell>
          <cell r="J101">
            <v>2.5786642999333295E-3</v>
          </cell>
          <cell r="L101" t="str">
            <v>1115DPICFD0170000</v>
          </cell>
        </row>
        <row r="102">
          <cell r="B102">
            <v>1</v>
          </cell>
          <cell r="C102" t="str">
            <v>1115D</v>
          </cell>
          <cell r="D102">
            <v>2005</v>
          </cell>
          <cell r="E102" t="str">
            <v>1115D-PI-CF-D0-18-00-00</v>
          </cell>
          <cell r="F102" t="str">
            <v>Internacional</v>
          </cell>
          <cell r="G102">
            <v>-1.3418632588582113E-3</v>
          </cell>
          <cell r="H102">
            <v>0</v>
          </cell>
          <cell r="J102">
            <v>-1.3418632588582113E-3</v>
          </cell>
          <cell r="L102" t="str">
            <v>1115DPICFD0180000</v>
          </cell>
        </row>
        <row r="103">
          <cell r="B103">
            <v>1</v>
          </cell>
          <cell r="C103" t="str">
            <v>1115D</v>
          </cell>
          <cell r="D103">
            <v>2005</v>
          </cell>
          <cell r="E103" t="str">
            <v>1115D-PI-CF-D0-20-00-00</v>
          </cell>
          <cell r="F103" t="str">
            <v>Previsa</v>
          </cell>
          <cell r="G103">
            <v>4.4374005683394451E-3</v>
          </cell>
          <cell r="H103">
            <v>0</v>
          </cell>
          <cell r="J103">
            <v>4.4374005683394451E-3</v>
          </cell>
          <cell r="L103" t="str">
            <v>1115DPICFD0200000</v>
          </cell>
        </row>
        <row r="104">
          <cell r="B104">
            <v>1</v>
          </cell>
          <cell r="C104" t="str">
            <v>1115D</v>
          </cell>
          <cell r="D104">
            <v>2005</v>
          </cell>
          <cell r="E104" t="str">
            <v>1115D-PI-CF-D0-30-00-00</v>
          </cell>
          <cell r="F104" t="str">
            <v>La Naci¾n</v>
          </cell>
          <cell r="G104">
            <v>3.9799032019654209E-3</v>
          </cell>
          <cell r="H104">
            <v>0</v>
          </cell>
          <cell r="J104">
            <v>3.9799032019654209E-3</v>
          </cell>
          <cell r="L104" t="str">
            <v>1115DPICFD0300000</v>
          </cell>
        </row>
        <row r="105">
          <cell r="B105">
            <v>1</v>
          </cell>
          <cell r="C105" t="str">
            <v>1115D</v>
          </cell>
          <cell r="D105">
            <v>2005</v>
          </cell>
          <cell r="E105" t="str">
            <v>1115D-PI-CF-D0-30-00-GT</v>
          </cell>
          <cell r="F105" t="str">
            <v>LA NACION</v>
          </cell>
          <cell r="G105">
            <v>18712.833525808761</v>
          </cell>
          <cell r="I105">
            <v>15.248200000000001</v>
          </cell>
          <cell r="J105">
            <v>18697.585325808759</v>
          </cell>
          <cell r="L105" t="str">
            <v>1115DPICFD03000GT</v>
          </cell>
        </row>
        <row r="106">
          <cell r="B106">
            <v>1</v>
          </cell>
          <cell r="C106" t="str">
            <v>1115D</v>
          </cell>
          <cell r="D106">
            <v>2005</v>
          </cell>
          <cell r="E106" t="str">
            <v>1115D-PI-CF-D0-36-00-00</v>
          </cell>
          <cell r="F106" t="str">
            <v>Territorial</v>
          </cell>
          <cell r="G106">
            <v>-2.5281855627394885E-2</v>
          </cell>
          <cell r="H106">
            <v>0.03</v>
          </cell>
          <cell r="J106">
            <v>4.7181443726051139E-3</v>
          </cell>
          <cell r="L106" t="str">
            <v>1115DPICFD0360000</v>
          </cell>
        </row>
        <row r="107">
          <cell r="B107">
            <v>1</v>
          </cell>
          <cell r="C107" t="str">
            <v>1115D</v>
          </cell>
          <cell r="D107">
            <v>2005</v>
          </cell>
          <cell r="E107" t="str">
            <v>1115D-PI-CF-D0-58-00-00</v>
          </cell>
          <cell r="F107" t="str">
            <v>Atlas</v>
          </cell>
          <cell r="G107">
            <v>33611.756393221796</v>
          </cell>
          <cell r="I107">
            <v>27.3886</v>
          </cell>
          <cell r="J107">
            <v>33584.367793221798</v>
          </cell>
          <cell r="L107" t="str">
            <v>1115DPICFD0580000</v>
          </cell>
        </row>
        <row r="108">
          <cell r="B108">
            <v>1</v>
          </cell>
          <cell r="C108" t="str">
            <v>1115D</v>
          </cell>
          <cell r="D108">
            <v>2005</v>
          </cell>
          <cell r="E108" t="str">
            <v>1115D-PI-CF-D0-73-00-00</v>
          </cell>
          <cell r="F108" t="str">
            <v>Grupo Mexicano de Seguros</v>
          </cell>
          <cell r="G108">
            <v>0</v>
          </cell>
          <cell r="H108">
            <v>499717.31699999998</v>
          </cell>
          <cell r="J108">
            <v>499717.31699999998</v>
          </cell>
          <cell r="L108" t="str">
            <v>1115DPICFD0730000</v>
          </cell>
        </row>
        <row r="109">
          <cell r="B109">
            <v>1</v>
          </cell>
          <cell r="C109" t="str">
            <v>1115D</v>
          </cell>
          <cell r="D109">
            <v>2005</v>
          </cell>
          <cell r="E109" t="str">
            <v>1115D-PI-FR-D0-43-00-00</v>
          </cell>
          <cell r="F109" t="str">
            <v>Istmo Panama</v>
          </cell>
          <cell r="G109">
            <v>-7.1956977914231206E-3</v>
          </cell>
          <cell r="H109">
            <v>0.01</v>
          </cell>
          <cell r="J109">
            <v>2.8043022085768796E-3</v>
          </cell>
          <cell r="L109" t="str">
            <v>1115DPIFRD0430000</v>
          </cell>
        </row>
        <row r="110">
          <cell r="B110">
            <v>1</v>
          </cell>
          <cell r="C110" t="str">
            <v>1115D</v>
          </cell>
          <cell r="D110">
            <v>2005</v>
          </cell>
          <cell r="E110" t="str">
            <v>1115D-PI-RC-D0-05-00-00</v>
          </cell>
          <cell r="F110" t="str">
            <v>Cooper Gay London</v>
          </cell>
          <cell r="G110">
            <v>-2.1779122477759448E-2</v>
          </cell>
          <cell r="H110">
            <v>0.02</v>
          </cell>
          <cell r="J110">
            <v>-1.7791224777594476E-3</v>
          </cell>
          <cell r="L110" t="str">
            <v>1115DPIRCD0050000</v>
          </cell>
        </row>
        <row r="111">
          <cell r="B111">
            <v>1</v>
          </cell>
          <cell r="C111" t="str">
            <v>1115D</v>
          </cell>
          <cell r="D111">
            <v>2005</v>
          </cell>
          <cell r="E111" t="str">
            <v>1115D-PI-RC-D0-07-00-00</v>
          </cell>
          <cell r="F111" t="str">
            <v>C. E. R.</v>
          </cell>
          <cell r="G111">
            <v>4.3187111285277635E-2</v>
          </cell>
          <cell r="I111">
            <v>0.04</v>
          </cell>
          <cell r="J111">
            <v>3.1871112852776343E-3</v>
          </cell>
          <cell r="L111" t="str">
            <v>1115DPIRCD0070000</v>
          </cell>
        </row>
        <row r="112">
          <cell r="B112">
            <v>1</v>
          </cell>
          <cell r="C112" t="str">
            <v>1115D</v>
          </cell>
          <cell r="D112">
            <v>2005</v>
          </cell>
          <cell r="E112" t="str">
            <v>1115D-PI-RC-D0-09-00-00</v>
          </cell>
          <cell r="F112" t="str">
            <v>Hannover Alemania</v>
          </cell>
          <cell r="G112">
            <v>244322.70424000002</v>
          </cell>
          <cell r="I112">
            <v>199.08699999999999</v>
          </cell>
          <cell r="J112">
            <v>244123.61724000002</v>
          </cell>
          <cell r="L112" t="str">
            <v>1115DPIRCD0090000</v>
          </cell>
        </row>
        <row r="113">
          <cell r="B113">
            <v>1</v>
          </cell>
          <cell r="C113" t="str">
            <v>1115D</v>
          </cell>
          <cell r="D113">
            <v>2005</v>
          </cell>
          <cell r="E113" t="str">
            <v>1115D-PI-RC-D0-22-00-00</v>
          </cell>
          <cell r="F113" t="str">
            <v>Patria</v>
          </cell>
          <cell r="G113">
            <v>-9.9033224285048661E-3</v>
          </cell>
          <cell r="H113">
            <v>0.01</v>
          </cell>
          <cell r="J113">
            <v>9.6677571495134076E-5</v>
          </cell>
          <cell r="L113" t="str">
            <v>1115DPIRCD0220000</v>
          </cell>
        </row>
        <row r="114">
          <cell r="B114">
            <v>1</v>
          </cell>
          <cell r="C114" t="str">
            <v>1115D</v>
          </cell>
          <cell r="D114">
            <v>2005</v>
          </cell>
          <cell r="E114" t="str">
            <v>1115D-PI-RC-D0-37-00-00</v>
          </cell>
          <cell r="F114" t="str">
            <v>Reaseguradora de Colombia</v>
          </cell>
          <cell r="G114">
            <v>-1.0214989744319577E-2</v>
          </cell>
          <cell r="H114">
            <v>0.01</v>
          </cell>
          <cell r="J114">
            <v>-2.1498974431957696E-4</v>
          </cell>
          <cell r="L114" t="str">
            <v>1115DPIRCD0370000</v>
          </cell>
        </row>
        <row r="115">
          <cell r="B115">
            <v>1</v>
          </cell>
          <cell r="C115" t="str">
            <v>1115D</v>
          </cell>
          <cell r="D115">
            <v>2005</v>
          </cell>
          <cell r="E115" t="str">
            <v>1115D-PI-RC-D0-48-00-00</v>
          </cell>
          <cell r="F115" t="str">
            <v>x</v>
          </cell>
          <cell r="G115">
            <v>-4.9920501658064713E-2</v>
          </cell>
          <cell r="H115">
            <v>0.05</v>
          </cell>
          <cell r="J115">
            <v>7.9498341935289873E-5</v>
          </cell>
          <cell r="L115" t="str">
            <v>1115DPIRCD0480000</v>
          </cell>
        </row>
        <row r="116">
          <cell r="B116">
            <v>1</v>
          </cell>
          <cell r="C116" t="str">
            <v>1115D</v>
          </cell>
          <cell r="D116">
            <v>2005</v>
          </cell>
          <cell r="E116" t="str">
            <v>1115D-PI-RC-D0-55-00-00</v>
          </cell>
          <cell r="F116" t="str">
            <v>Oddysey Re</v>
          </cell>
          <cell r="G116">
            <v>1.0835178709505613E-2</v>
          </cell>
          <cell r="I116">
            <v>0.01</v>
          </cell>
          <cell r="J116">
            <v>8.351787095056129E-4</v>
          </cell>
          <cell r="L116" t="str">
            <v>1115DPIRCD0550000</v>
          </cell>
        </row>
        <row r="117">
          <cell r="B117">
            <v>1</v>
          </cell>
          <cell r="C117" t="str">
            <v>1115D</v>
          </cell>
          <cell r="D117">
            <v>2005</v>
          </cell>
          <cell r="E117" t="str">
            <v>1115D-PI-RC-D0-81-00-00</v>
          </cell>
          <cell r="F117" t="str">
            <v>X</v>
          </cell>
          <cell r="G117">
            <v>-3.9090240754778259E-3</v>
          </cell>
          <cell r="H117">
            <v>0</v>
          </cell>
          <cell r="J117">
            <v>-3.9090240754778259E-3</v>
          </cell>
          <cell r="L117" t="str">
            <v>1115DPIRCD0810000</v>
          </cell>
        </row>
        <row r="118">
          <cell r="B118">
            <v>1</v>
          </cell>
          <cell r="C118" t="str">
            <v>1115D</v>
          </cell>
          <cell r="D118">
            <v>2005</v>
          </cell>
          <cell r="E118" t="str">
            <v>1115D-PI-RF-D0-05-00-00</v>
          </cell>
          <cell r="F118" t="str">
            <v>Cooper Gay London</v>
          </cell>
          <cell r="G118">
            <v>1.0526764007074974E-3</v>
          </cell>
          <cell r="H118">
            <v>0</v>
          </cell>
          <cell r="J118">
            <v>1.0526764007074974E-3</v>
          </cell>
          <cell r="L118" t="str">
            <v>1115DPIRFD0050000</v>
          </cell>
        </row>
        <row r="119">
          <cell r="B119">
            <v>1</v>
          </cell>
          <cell r="C119" t="str">
            <v>1115D</v>
          </cell>
          <cell r="D119">
            <v>2005</v>
          </cell>
          <cell r="E119" t="str">
            <v>1115D-PI-RF-D0-06-00-00</v>
          </cell>
          <cell r="F119" t="str">
            <v>Cooper Gay Steele</v>
          </cell>
          <cell r="G119">
            <v>4.6183010428434363E-3</v>
          </cell>
          <cell r="H119">
            <v>0</v>
          </cell>
          <cell r="J119">
            <v>4.6183010428434363E-3</v>
          </cell>
          <cell r="L119" t="str">
            <v>1115DPIRFD0060000</v>
          </cell>
        </row>
        <row r="120">
          <cell r="B120">
            <v>1</v>
          </cell>
          <cell r="C120" t="str">
            <v>1115D</v>
          </cell>
          <cell r="D120">
            <v>2005</v>
          </cell>
          <cell r="E120" t="str">
            <v>1115D-PI-RF-D0-10-00-00</v>
          </cell>
          <cell r="F120" t="str">
            <v>Hannover</v>
          </cell>
          <cell r="G120">
            <v>2.3599999482394191E-3</v>
          </cell>
          <cell r="H120">
            <v>0</v>
          </cell>
          <cell r="J120">
            <v>2.3599999482394191E-3</v>
          </cell>
          <cell r="L120" t="str">
            <v>1115DPIRFD0100000</v>
          </cell>
        </row>
        <row r="121">
          <cell r="B121">
            <v>1</v>
          </cell>
          <cell r="C121" t="str">
            <v>1115D</v>
          </cell>
          <cell r="D121">
            <v>2005</v>
          </cell>
          <cell r="E121" t="str">
            <v>1115D-PI-RF-D0-20-00-00</v>
          </cell>
          <cell r="F121" t="str">
            <v>Istmo</v>
          </cell>
          <cell r="G121">
            <v>440.3834779097977</v>
          </cell>
          <cell r="I121">
            <v>0.35880000000000001</v>
          </cell>
          <cell r="J121">
            <v>440.02467790979773</v>
          </cell>
          <cell r="L121" t="str">
            <v>1115DPIRFD0200000</v>
          </cell>
        </row>
        <row r="122">
          <cell r="B122">
            <v>1</v>
          </cell>
          <cell r="C122" t="str">
            <v>1115D</v>
          </cell>
          <cell r="D122">
            <v>2005</v>
          </cell>
          <cell r="E122" t="str">
            <v>1115D-PI-RF-D0-62-00-00</v>
          </cell>
          <cell r="F122" t="str">
            <v>Swiss Re</v>
          </cell>
          <cell r="G122">
            <v>-0.83778335215079414</v>
          </cell>
          <cell r="H122">
            <v>0.8407</v>
          </cell>
          <cell r="J122">
            <v>2.9166478492058667E-3</v>
          </cell>
          <cell r="L122" t="str">
            <v>1115DPIRFD0620000</v>
          </cell>
        </row>
        <row r="123">
          <cell r="B123">
            <v>1</v>
          </cell>
          <cell r="C123" t="str">
            <v>1115D</v>
          </cell>
          <cell r="D123">
            <v>2005</v>
          </cell>
          <cell r="E123" t="str">
            <v>1115D-PI-RF-D0-81-00-00</v>
          </cell>
          <cell r="F123" t="str">
            <v>Q.B.E.  Insurance</v>
          </cell>
          <cell r="G123">
            <v>-3.4423874294952916E-3</v>
          </cell>
          <cell r="H123">
            <v>7017.5159000000003</v>
          </cell>
          <cell r="J123">
            <v>7017.5124576125709</v>
          </cell>
          <cell r="L123" t="str">
            <v>1115DPIRFD0810000</v>
          </cell>
        </row>
        <row r="124">
          <cell r="B124">
            <v>1</v>
          </cell>
          <cell r="C124" t="str">
            <v>1115D</v>
          </cell>
          <cell r="D124">
            <v>2005</v>
          </cell>
          <cell r="E124" t="str">
            <v>1115D-PI-RF-D0-85-00-GT</v>
          </cell>
          <cell r="F124" t="str">
            <v>AIG Guatemala</v>
          </cell>
          <cell r="G124">
            <v>41912.643459380881</v>
          </cell>
          <cell r="I124">
            <v>34.1526</v>
          </cell>
          <cell r="J124">
            <v>41878.49085938088</v>
          </cell>
          <cell r="L124" t="str">
            <v>1115DPIRFD08500GT</v>
          </cell>
        </row>
        <row r="125">
          <cell r="B125">
            <v>1</v>
          </cell>
          <cell r="C125" t="str">
            <v>1115D</v>
          </cell>
          <cell r="D125">
            <v>2005</v>
          </cell>
          <cell r="E125" t="str">
            <v>1115D-PI-RF-D0-86-00-00</v>
          </cell>
          <cell r="F125" t="str">
            <v>Folksamerica</v>
          </cell>
          <cell r="G125">
            <v>6409.0712700000004</v>
          </cell>
          <cell r="I125">
            <v>6409.0712999999996</v>
          </cell>
          <cell r="J125">
            <v>-2.9999999242136255E-5</v>
          </cell>
          <cell r="L125" t="str">
            <v>1115DPIRFD0860000</v>
          </cell>
        </row>
        <row r="126">
          <cell r="B126">
            <v>1</v>
          </cell>
          <cell r="C126" t="str">
            <v xml:space="preserve">1305 </v>
          </cell>
          <cell r="D126">
            <v>2005</v>
          </cell>
          <cell r="E126" t="str">
            <v>1305 -AF-01-00-00-00-00</v>
          </cell>
          <cell r="F126" t="str">
            <v>Mobiliario y Equipo</v>
          </cell>
          <cell r="G126">
            <v>1056034.25</v>
          </cell>
          <cell r="H126">
            <v>0</v>
          </cell>
          <cell r="J126">
            <v>1056034.25</v>
          </cell>
          <cell r="L126" t="str">
            <v>1305 AF0100000000</v>
          </cell>
        </row>
        <row r="127">
          <cell r="B127">
            <v>1</v>
          </cell>
          <cell r="C127" t="str">
            <v xml:space="preserve">1307 </v>
          </cell>
          <cell r="D127">
            <v>2005</v>
          </cell>
          <cell r="E127" t="str">
            <v>1307 -AF-02-00-00-00-00</v>
          </cell>
          <cell r="F127" t="str">
            <v>Equipo de Transporte</v>
          </cell>
          <cell r="G127">
            <v>4147245.89</v>
          </cell>
          <cell r="H127">
            <v>0</v>
          </cell>
          <cell r="J127">
            <v>4147245.89</v>
          </cell>
          <cell r="L127" t="str">
            <v>1307 AF0200000000</v>
          </cell>
        </row>
        <row r="128">
          <cell r="B128">
            <v>1</v>
          </cell>
          <cell r="C128" t="str">
            <v xml:space="preserve">1309 </v>
          </cell>
          <cell r="D128">
            <v>2005</v>
          </cell>
          <cell r="E128" t="str">
            <v>1309 -AF-03-00-00-00-00</v>
          </cell>
          <cell r="F128" t="str">
            <v>Equipo de Computo</v>
          </cell>
          <cell r="G128">
            <v>1148662.2415999998</v>
          </cell>
          <cell r="H128">
            <v>32483.5</v>
          </cell>
          <cell r="J128">
            <v>1181145.7415999998</v>
          </cell>
          <cell r="L128" t="str">
            <v>1309 AF0300000000</v>
          </cell>
        </row>
        <row r="129">
          <cell r="B129">
            <v>1</v>
          </cell>
          <cell r="C129" t="str">
            <v xml:space="preserve">1401 </v>
          </cell>
          <cell r="D129">
            <v>2005</v>
          </cell>
          <cell r="E129" t="str">
            <v>1401 -DG-01-00-00-00-00</v>
          </cell>
          <cell r="F129" t="str">
            <v>Depositos en Garantia</v>
          </cell>
          <cell r="G129">
            <v>262200</v>
          </cell>
          <cell r="H129">
            <v>0</v>
          </cell>
          <cell r="J129">
            <v>262200</v>
          </cell>
          <cell r="L129" t="str">
            <v>1401 DG0100000000</v>
          </cell>
        </row>
        <row r="130">
          <cell r="B130">
            <v>1</v>
          </cell>
          <cell r="C130" t="str">
            <v xml:space="preserve">1403 </v>
          </cell>
          <cell r="D130">
            <v>2005</v>
          </cell>
          <cell r="E130" t="str">
            <v>1403 -GP-AN-P0-01-00-00</v>
          </cell>
          <cell r="F130" t="str">
            <v>Gts pag x antic.SEGUROS</v>
          </cell>
          <cell r="G130">
            <v>91668.664200000043</v>
          </cell>
          <cell r="H130">
            <v>55263.08</v>
          </cell>
          <cell r="J130">
            <v>146931.74420000004</v>
          </cell>
          <cell r="L130" t="str">
            <v>1403 GPANP0010000</v>
          </cell>
        </row>
        <row r="131">
          <cell r="B131">
            <v>1</v>
          </cell>
          <cell r="C131" t="str">
            <v xml:space="preserve">1403 </v>
          </cell>
          <cell r="D131">
            <v>2005</v>
          </cell>
          <cell r="E131" t="str">
            <v>1403 -PA-P0-01-00-00-00</v>
          </cell>
          <cell r="F131" t="str">
            <v>Gts pagados x antic. Seguros</v>
          </cell>
          <cell r="G131">
            <v>1111270.55</v>
          </cell>
          <cell r="I131">
            <v>154508.93</v>
          </cell>
          <cell r="J131">
            <v>956761.62000000011</v>
          </cell>
          <cell r="L131" t="str">
            <v>1403 PAP001000000</v>
          </cell>
        </row>
        <row r="132">
          <cell r="B132">
            <v>1</v>
          </cell>
          <cell r="C132" t="str">
            <v xml:space="preserve">1405 </v>
          </cell>
          <cell r="D132">
            <v>2005</v>
          </cell>
          <cell r="E132" t="str">
            <v>1405 -GI-01-00-00-00-00</v>
          </cell>
          <cell r="F132" t="str">
            <v>Gastos de Instalacion</v>
          </cell>
          <cell r="G132">
            <v>675577.9</v>
          </cell>
          <cell r="H132">
            <v>51671.93</v>
          </cell>
          <cell r="J132">
            <v>727249.83000000007</v>
          </cell>
          <cell r="L132" t="str">
            <v>1405 GI0100000000</v>
          </cell>
        </row>
        <row r="133">
          <cell r="B133">
            <v>1</v>
          </cell>
          <cell r="C133" t="str">
            <v xml:space="preserve">1505 </v>
          </cell>
          <cell r="D133">
            <v>2005</v>
          </cell>
          <cell r="E133" t="str">
            <v>1505 -AF-01-AC-00-00-00</v>
          </cell>
          <cell r="F133" t="str">
            <v>Mobiliari y equipo actualizado</v>
          </cell>
          <cell r="G133">
            <v>260631.88</v>
          </cell>
          <cell r="H133">
            <v>0</v>
          </cell>
          <cell r="J133">
            <v>260631.88</v>
          </cell>
          <cell r="L133" t="str">
            <v>1505 AF01AC000000</v>
          </cell>
        </row>
        <row r="134">
          <cell r="B134">
            <v>1</v>
          </cell>
          <cell r="C134" t="str">
            <v xml:space="preserve">1507 </v>
          </cell>
          <cell r="D134">
            <v>2005</v>
          </cell>
          <cell r="E134" t="str">
            <v>1507 -AF-02-AC-00-00-00</v>
          </cell>
          <cell r="F134" t="str">
            <v>Equipo de transp actualizado</v>
          </cell>
          <cell r="G134">
            <v>398709.86</v>
          </cell>
          <cell r="H134">
            <v>0</v>
          </cell>
          <cell r="J134">
            <v>398709.86</v>
          </cell>
          <cell r="L134" t="str">
            <v>1507 AF02AC000000</v>
          </cell>
        </row>
        <row r="135">
          <cell r="B135">
            <v>1</v>
          </cell>
          <cell r="C135" t="str">
            <v xml:space="preserve">1509 </v>
          </cell>
          <cell r="D135">
            <v>2005</v>
          </cell>
          <cell r="E135" t="str">
            <v>1509 -AF-03-AC-00-00-00</v>
          </cell>
          <cell r="F135" t="str">
            <v>Equipo computo actualizado</v>
          </cell>
          <cell r="G135">
            <v>69360.679999999993</v>
          </cell>
          <cell r="H135">
            <v>0</v>
          </cell>
          <cell r="J135">
            <v>69360.679999999993</v>
          </cell>
          <cell r="L135" t="str">
            <v>1509 AF03AC000000</v>
          </cell>
        </row>
        <row r="136">
          <cell r="B136">
            <v>1</v>
          </cell>
          <cell r="C136" t="str">
            <v xml:space="preserve">1511 </v>
          </cell>
          <cell r="D136">
            <v>2005</v>
          </cell>
          <cell r="E136" t="str">
            <v>1511 -GI-01-AC-00-00-00</v>
          </cell>
          <cell r="F136" t="str">
            <v>Gastos Instalacion actualizado</v>
          </cell>
          <cell r="G136">
            <v>210450.63</v>
          </cell>
          <cell r="H136">
            <v>0</v>
          </cell>
          <cell r="J136">
            <v>210450.63</v>
          </cell>
          <cell r="L136" t="str">
            <v>1511 GI01AC000000</v>
          </cell>
        </row>
        <row r="137">
          <cell r="B137">
            <v>1</v>
          </cell>
          <cell r="C137" t="str">
            <v xml:space="preserve">3105 </v>
          </cell>
          <cell r="D137">
            <v>2005</v>
          </cell>
          <cell r="E137" t="str">
            <v>3105 -DM-01-00-00-00-00</v>
          </cell>
          <cell r="F137" t="str">
            <v>Deprec Acum Mob y Equipo Ofna</v>
          </cell>
          <cell r="G137">
            <v>-388711.84</v>
          </cell>
          <cell r="I137">
            <v>8800.32</v>
          </cell>
          <cell r="J137">
            <v>-397512.16000000003</v>
          </cell>
          <cell r="L137" t="str">
            <v>3105 DM0100000000</v>
          </cell>
        </row>
        <row r="138">
          <cell r="B138">
            <v>1</v>
          </cell>
          <cell r="C138" t="str">
            <v xml:space="preserve">3107 </v>
          </cell>
          <cell r="D138">
            <v>2005</v>
          </cell>
          <cell r="E138" t="str">
            <v>3107 -DT-01-00-00-00-00</v>
          </cell>
          <cell r="F138" t="str">
            <v>Deprec Acum Equipo Transporte</v>
          </cell>
          <cell r="G138">
            <v>-1822065.7</v>
          </cell>
          <cell r="I138">
            <v>83197.149999999994</v>
          </cell>
          <cell r="J138">
            <v>-1905262.8499999999</v>
          </cell>
          <cell r="L138" t="str">
            <v>3107 DT0100000000</v>
          </cell>
        </row>
        <row r="139">
          <cell r="B139">
            <v>1</v>
          </cell>
          <cell r="C139" t="str">
            <v xml:space="preserve">3109 </v>
          </cell>
          <cell r="D139">
            <v>2005</v>
          </cell>
          <cell r="E139" t="str">
            <v>3109 -DC-01-00-00-00-00</v>
          </cell>
          <cell r="F139" t="str">
            <v>Deprec Acum Equipo de Computo</v>
          </cell>
          <cell r="G139">
            <v>-596834.46</v>
          </cell>
          <cell r="I139">
            <v>25813.05</v>
          </cell>
          <cell r="J139">
            <v>-622647.51</v>
          </cell>
          <cell r="L139" t="str">
            <v>3109 DC0100000000</v>
          </cell>
        </row>
        <row r="140">
          <cell r="B140">
            <v>1</v>
          </cell>
          <cell r="C140" t="str">
            <v xml:space="preserve">3111 </v>
          </cell>
          <cell r="D140">
            <v>2005</v>
          </cell>
          <cell r="E140" t="str">
            <v>3111 -AA-01-00-00-00-00</v>
          </cell>
          <cell r="F140" t="str">
            <v>Amort Acum Gtos Instalacion</v>
          </cell>
          <cell r="G140">
            <v>-153125.85</v>
          </cell>
          <cell r="I140">
            <v>2043.17</v>
          </cell>
          <cell r="J140">
            <v>-155169.02000000002</v>
          </cell>
          <cell r="L140" t="str">
            <v>3111 AA0100000000</v>
          </cell>
        </row>
        <row r="141">
          <cell r="B141">
            <v>1</v>
          </cell>
          <cell r="C141" t="str">
            <v xml:space="preserve">3203 </v>
          </cell>
          <cell r="D141">
            <v>2005</v>
          </cell>
          <cell r="E141" t="str">
            <v>3203 -DM-01-AC-00-00-00</v>
          </cell>
          <cell r="F141" t="str">
            <v>Depr Acum Mob Equpo actualizad</v>
          </cell>
          <cell r="G141">
            <v>-157157.39000000001</v>
          </cell>
          <cell r="H141">
            <v>0</v>
          </cell>
          <cell r="J141">
            <v>-157157.39000000001</v>
          </cell>
          <cell r="L141" t="str">
            <v>3203 DM01AC000000</v>
          </cell>
        </row>
        <row r="142">
          <cell r="B142">
            <v>1</v>
          </cell>
          <cell r="C142" t="str">
            <v xml:space="preserve">3205 </v>
          </cell>
          <cell r="D142">
            <v>2005</v>
          </cell>
          <cell r="E142" t="str">
            <v>3205 -DT-01-AC-00-00-00</v>
          </cell>
          <cell r="F142" t="str">
            <v>Deprec Acum Eq transp actualiz</v>
          </cell>
          <cell r="G142">
            <v>-204913.1</v>
          </cell>
          <cell r="H142">
            <v>0</v>
          </cell>
          <cell r="J142">
            <v>-204913.1</v>
          </cell>
          <cell r="L142" t="str">
            <v>3205 DT01AC000000</v>
          </cell>
        </row>
        <row r="143">
          <cell r="B143">
            <v>1</v>
          </cell>
          <cell r="C143" t="str">
            <v xml:space="preserve">3207 </v>
          </cell>
          <cell r="D143">
            <v>2005</v>
          </cell>
          <cell r="E143" t="str">
            <v>3207 -DC-01-AC-00-00-00</v>
          </cell>
          <cell r="F143" t="str">
            <v>Deprec Acum Eq computo actuali</v>
          </cell>
          <cell r="G143">
            <v>-41905.1</v>
          </cell>
          <cell r="H143">
            <v>0</v>
          </cell>
          <cell r="J143">
            <v>-41905.1</v>
          </cell>
          <cell r="L143" t="str">
            <v>3207 DC01AC000000</v>
          </cell>
        </row>
        <row r="144">
          <cell r="B144">
            <v>1</v>
          </cell>
          <cell r="C144" t="str">
            <v xml:space="preserve">3209 </v>
          </cell>
          <cell r="D144">
            <v>2005</v>
          </cell>
          <cell r="E144" t="str">
            <v>3209 -AA-01-AC-00-00-00</v>
          </cell>
          <cell r="F144" t="str">
            <v>Amortiz Gts Instalac actualiza</v>
          </cell>
          <cell r="G144">
            <v>-63151.06</v>
          </cell>
          <cell r="H144">
            <v>0</v>
          </cell>
          <cell r="J144">
            <v>-63151.06</v>
          </cell>
          <cell r="L144" t="str">
            <v>3209 AA01AC000000</v>
          </cell>
        </row>
        <row r="145">
          <cell r="B145" t="str">
            <v>Total 1</v>
          </cell>
          <cell r="G145">
            <v>81142792.772278816</v>
          </cell>
          <cell r="H145">
            <v>68312433.877300039</v>
          </cell>
          <cell r="I145">
            <v>92558632.979500011</v>
          </cell>
          <cell r="J145">
            <v>56896593.670078769</v>
          </cell>
        </row>
        <row r="146">
          <cell r="B146">
            <v>2</v>
          </cell>
          <cell r="C146" t="str">
            <v xml:space="preserve">2101 </v>
          </cell>
          <cell r="D146">
            <v>2005</v>
          </cell>
          <cell r="E146" t="str">
            <v>2101 -AD-P0-01-00-00-00</v>
          </cell>
          <cell r="F146" t="str">
            <v>Acreed Div. Diversos</v>
          </cell>
          <cell r="G146">
            <v>8114</v>
          </cell>
          <cell r="H146">
            <v>0</v>
          </cell>
          <cell r="J146">
            <v>8114</v>
          </cell>
          <cell r="L146" t="str">
            <v>2101 ADP001000000</v>
          </cell>
        </row>
        <row r="147">
          <cell r="B147">
            <v>2</v>
          </cell>
          <cell r="C147" t="str">
            <v xml:space="preserve">2101 </v>
          </cell>
          <cell r="D147">
            <v>2005</v>
          </cell>
          <cell r="E147" t="str">
            <v>2101 -AD-P0-04-00-00-00</v>
          </cell>
          <cell r="F147" t="str">
            <v>Acreed. Div. FMR</v>
          </cell>
          <cell r="G147">
            <v>360</v>
          </cell>
          <cell r="H147">
            <v>360</v>
          </cell>
          <cell r="J147">
            <v>0</v>
          </cell>
          <cell r="L147" t="str">
            <v>2101 ADP004000000</v>
          </cell>
        </row>
        <row r="148">
          <cell r="B148">
            <v>2</v>
          </cell>
          <cell r="C148" t="str">
            <v xml:space="preserve">2101 </v>
          </cell>
          <cell r="D148">
            <v>2005</v>
          </cell>
          <cell r="E148" t="str">
            <v>2101 -AD-P0-05-00-00-00</v>
          </cell>
          <cell r="F148" t="str">
            <v>Acreed Diversos.Empleados</v>
          </cell>
          <cell r="G148">
            <v>243948.99</v>
          </cell>
          <cell r="H148">
            <v>3699.04</v>
          </cell>
          <cell r="J148">
            <v>240249.94999999998</v>
          </cell>
          <cell r="L148" t="str">
            <v>2101 ADP005000000</v>
          </cell>
        </row>
        <row r="149">
          <cell r="B149">
            <v>2</v>
          </cell>
          <cell r="C149" t="str">
            <v xml:space="preserve">2101 </v>
          </cell>
          <cell r="D149">
            <v>2005</v>
          </cell>
          <cell r="E149" t="str">
            <v>2101 -AD-P0-06-00-00-00</v>
          </cell>
          <cell r="F149" t="str">
            <v>Bonos por pagar empleados</v>
          </cell>
          <cell r="G149">
            <v>0</v>
          </cell>
          <cell r="I149">
            <v>2000000</v>
          </cell>
          <cell r="J149">
            <v>2000000</v>
          </cell>
          <cell r="L149" t="str">
            <v>2101 ADP006000000</v>
          </cell>
        </row>
        <row r="150">
          <cell r="B150">
            <v>2</v>
          </cell>
          <cell r="C150" t="str">
            <v>2101D</v>
          </cell>
          <cell r="D150">
            <v>2005</v>
          </cell>
          <cell r="E150" t="str">
            <v>2101D-AD-D0-01-00-00-00</v>
          </cell>
          <cell r="F150" t="str">
            <v>Acreed div dlls Diversos</v>
          </cell>
          <cell r="G150">
            <v>539974.99975132442</v>
          </cell>
          <cell r="H150">
            <v>440</v>
          </cell>
          <cell r="J150">
            <v>539534.99975132442</v>
          </cell>
          <cell r="L150" t="str">
            <v>2101DADD001000000</v>
          </cell>
        </row>
        <row r="151">
          <cell r="B151">
            <v>2</v>
          </cell>
          <cell r="C151" t="str">
            <v xml:space="preserve">2102 </v>
          </cell>
          <cell r="D151">
            <v>2005</v>
          </cell>
          <cell r="E151" t="str">
            <v>2102 -RP-CF-P0-13-00-00</v>
          </cell>
          <cell r="F151" t="str">
            <v>Provincial</v>
          </cell>
          <cell r="G151">
            <v>711.19</v>
          </cell>
          <cell r="H151">
            <v>0</v>
          </cell>
          <cell r="J151">
            <v>711.19</v>
          </cell>
          <cell r="L151" t="str">
            <v>2102 RPCFP0130000</v>
          </cell>
        </row>
        <row r="152">
          <cell r="B152">
            <v>2</v>
          </cell>
          <cell r="C152" t="str">
            <v xml:space="preserve">2102 </v>
          </cell>
          <cell r="D152">
            <v>2005</v>
          </cell>
          <cell r="E152" t="str">
            <v>2102 -RP-CF-P0-24-00-00</v>
          </cell>
          <cell r="F152" t="str">
            <v>Comercial America</v>
          </cell>
          <cell r="G152">
            <v>3145.4499999997206</v>
          </cell>
          <cell r="I152">
            <v>7839.37</v>
          </cell>
          <cell r="J152">
            <v>10984.81999999972</v>
          </cell>
          <cell r="L152" t="str">
            <v>2102 RPCFP0240000</v>
          </cell>
        </row>
        <row r="153">
          <cell r="B153">
            <v>2</v>
          </cell>
          <cell r="C153" t="str">
            <v xml:space="preserve">2102 </v>
          </cell>
          <cell r="D153">
            <v>2005</v>
          </cell>
          <cell r="E153" t="str">
            <v>2102 -RP-CF-P0-43-00-00</v>
          </cell>
          <cell r="F153" t="str">
            <v>Reinmex</v>
          </cell>
          <cell r="G153">
            <v>-2.3328539100475609E-10</v>
          </cell>
          <cell r="I153">
            <v>436602.42</v>
          </cell>
          <cell r="J153">
            <v>436602.41999999975</v>
          </cell>
          <cell r="L153" t="str">
            <v>2102 RPCFP0430000</v>
          </cell>
        </row>
        <row r="154">
          <cell r="B154">
            <v>2</v>
          </cell>
          <cell r="C154" t="str">
            <v xml:space="preserve">2102 </v>
          </cell>
          <cell r="D154">
            <v>2005</v>
          </cell>
          <cell r="E154" t="str">
            <v>2102 -RP-CF-P0-95-00-00</v>
          </cell>
          <cell r="F154" t="str">
            <v>AIG Mexico Segs Interam</v>
          </cell>
          <cell r="G154">
            <v>13258.149999995496</v>
          </cell>
          <cell r="H154">
            <v>0</v>
          </cell>
          <cell r="J154">
            <v>13258.149999995496</v>
          </cell>
          <cell r="L154" t="str">
            <v>2102 RPCFP0950000</v>
          </cell>
        </row>
        <row r="155">
          <cell r="B155">
            <v>2</v>
          </cell>
          <cell r="C155" t="str">
            <v xml:space="preserve">2102 </v>
          </cell>
          <cell r="D155">
            <v>2005</v>
          </cell>
          <cell r="E155" t="str">
            <v>2102 -RP-RA-BC-PO-01-00</v>
          </cell>
          <cell r="F155" t="str">
            <v>Remesas x Aplicar bancos pesos</v>
          </cell>
          <cell r="G155">
            <v>9.9999999947613105E-3</v>
          </cell>
          <cell r="H155">
            <v>0.01</v>
          </cell>
          <cell r="J155">
            <v>-5.2386896903788838E-12</v>
          </cell>
          <cell r="L155" t="str">
            <v>2102 RPRABCPO0100</v>
          </cell>
        </row>
        <row r="156">
          <cell r="B156">
            <v>2</v>
          </cell>
          <cell r="C156" t="str">
            <v xml:space="preserve">2102 </v>
          </cell>
          <cell r="D156">
            <v>2005</v>
          </cell>
          <cell r="E156" t="str">
            <v>2102 -RP-RA-DX-52-00-00</v>
          </cell>
          <cell r="F156" t="str">
            <v>Rem x Aplic fluct Dlls.</v>
          </cell>
          <cell r="G156">
            <v>27243582.71571501</v>
          </cell>
          <cell r="I156">
            <v>27243582.719999999</v>
          </cell>
          <cell r="J156">
            <v>54487165.435715005</v>
          </cell>
          <cell r="L156" t="str">
            <v>2102 RPRADX520000</v>
          </cell>
        </row>
        <row r="157">
          <cell r="B157">
            <v>2</v>
          </cell>
          <cell r="C157" t="str">
            <v xml:space="preserve">2102 </v>
          </cell>
          <cell r="D157">
            <v>2005</v>
          </cell>
          <cell r="E157" t="str">
            <v>2102 -RP-RA-PF-50-00-00</v>
          </cell>
          <cell r="F157" t="str">
            <v>Remesas x Aplicar fac pesos</v>
          </cell>
          <cell r="G157">
            <v>206.93000000542673</v>
          </cell>
          <cell r="I157">
            <v>15321.12</v>
          </cell>
          <cell r="J157">
            <v>15528.050000005427</v>
          </cell>
          <cell r="L157" t="str">
            <v>2102 RPRAPF500000</v>
          </cell>
        </row>
        <row r="158">
          <cell r="B158">
            <v>2</v>
          </cell>
          <cell r="C158" t="str">
            <v xml:space="preserve">2102 </v>
          </cell>
          <cell r="D158">
            <v>2005</v>
          </cell>
          <cell r="E158" t="str">
            <v>2102 -RP-RA-PX-52-00-00</v>
          </cell>
          <cell r="F158" t="str">
            <v>Remesas x aplicar fluctuacion</v>
          </cell>
          <cell r="G158">
            <v>-27243583.762846034</v>
          </cell>
          <cell r="H158">
            <v>27243583.760000002</v>
          </cell>
          <cell r="J158">
            <v>-54487167.522846036</v>
          </cell>
          <cell r="L158" t="str">
            <v>2102 RPRAPX520000</v>
          </cell>
        </row>
        <row r="159">
          <cell r="B159">
            <v>2</v>
          </cell>
          <cell r="C159" t="str">
            <v xml:space="preserve">2102 </v>
          </cell>
          <cell r="D159">
            <v>2005</v>
          </cell>
          <cell r="E159" t="str">
            <v>2102 -RP-RC-P0-51-00-00</v>
          </cell>
          <cell r="F159" t="str">
            <v>Remesas x Aplicar ctos pesos</v>
          </cell>
          <cell r="G159">
            <v>210272</v>
          </cell>
          <cell r="H159">
            <v>0</v>
          </cell>
          <cell r="J159">
            <v>210272</v>
          </cell>
          <cell r="L159" t="str">
            <v>2102 RPRCP0510000</v>
          </cell>
        </row>
        <row r="160">
          <cell r="B160">
            <v>2</v>
          </cell>
          <cell r="C160" t="str">
            <v xml:space="preserve">2102 </v>
          </cell>
          <cell r="D160">
            <v>2005</v>
          </cell>
          <cell r="E160" t="str">
            <v>2102 -RP-RF-P0-53-00-00</v>
          </cell>
          <cell r="F160" t="str">
            <v>Casa de Cambio</v>
          </cell>
          <cell r="G160">
            <v>916981.7199999938</v>
          </cell>
          <cell r="H160">
            <v>0</v>
          </cell>
          <cell r="J160">
            <v>916981.7199999938</v>
          </cell>
          <cell r="L160" t="str">
            <v>2102 RPRFP0530000</v>
          </cell>
        </row>
        <row r="161">
          <cell r="B161">
            <v>2</v>
          </cell>
          <cell r="C161" t="str">
            <v>2102D</v>
          </cell>
          <cell r="D161">
            <v>2005</v>
          </cell>
          <cell r="E161" t="str">
            <v>2102D-RP-CC-D0-07-00-00</v>
          </cell>
          <cell r="F161" t="str">
            <v>General</v>
          </cell>
          <cell r="G161">
            <v>-3.8535657014051594E-3</v>
          </cell>
          <cell r="H161">
            <v>0</v>
          </cell>
          <cell r="J161">
            <v>-3.8535657014051594E-3</v>
          </cell>
          <cell r="L161" t="str">
            <v>2102DRPCCD0070000</v>
          </cell>
        </row>
        <row r="162">
          <cell r="B162">
            <v>2</v>
          </cell>
          <cell r="C162" t="str">
            <v>2102D</v>
          </cell>
          <cell r="D162">
            <v>2005</v>
          </cell>
          <cell r="E162" t="str">
            <v>2102D-RP-CC-D0-11-00-00</v>
          </cell>
          <cell r="F162" t="str">
            <v>Crefisa.</v>
          </cell>
          <cell r="G162">
            <v>6.387839607953083E-4</v>
          </cell>
          <cell r="H162">
            <v>0</v>
          </cell>
          <cell r="J162">
            <v>6.387839607953083E-4</v>
          </cell>
          <cell r="L162" t="str">
            <v>2102DRPCCD0110000</v>
          </cell>
        </row>
        <row r="163">
          <cell r="B163">
            <v>2</v>
          </cell>
          <cell r="C163" t="str">
            <v>2102D</v>
          </cell>
          <cell r="D163">
            <v>2005</v>
          </cell>
          <cell r="E163" t="str">
            <v>2102D-RP-CC-D0-12-00-00</v>
          </cell>
          <cell r="F163" t="str">
            <v>Ahorro Hondureno</v>
          </cell>
          <cell r="G163">
            <v>3499.24958599719</v>
          </cell>
          <cell r="H163">
            <v>3499.2539999999999</v>
          </cell>
          <cell r="J163">
            <v>-4.4140028098809125E-3</v>
          </cell>
          <cell r="L163" t="str">
            <v>2102DRPCCD0120000</v>
          </cell>
        </row>
        <row r="164">
          <cell r="B164">
            <v>2</v>
          </cell>
          <cell r="C164" t="str">
            <v>2102D</v>
          </cell>
          <cell r="D164">
            <v>2005</v>
          </cell>
          <cell r="E164" t="str">
            <v>2102D-RP-CC-D0-14-00-00</v>
          </cell>
          <cell r="F164" t="str">
            <v>I. N. S.</v>
          </cell>
          <cell r="G164">
            <v>230571.07197822386</v>
          </cell>
          <cell r="H164">
            <v>187.88140000000001</v>
          </cell>
          <cell r="J164">
            <v>230383.19057822385</v>
          </cell>
          <cell r="L164" t="str">
            <v>2102DRPCCD0140000</v>
          </cell>
        </row>
        <row r="165">
          <cell r="B165">
            <v>2</v>
          </cell>
          <cell r="C165" t="str">
            <v>2102D</v>
          </cell>
          <cell r="D165">
            <v>2005</v>
          </cell>
          <cell r="E165" t="str">
            <v>2102D-RP-CC-D0-16-00-00</v>
          </cell>
          <cell r="F165" t="str">
            <v>Interamericana Mexico</v>
          </cell>
          <cell r="G165">
            <v>-1.1106705404219541E-2</v>
          </cell>
          <cell r="I165">
            <v>0.01</v>
          </cell>
          <cell r="J165">
            <v>-1.106705404219541E-3</v>
          </cell>
          <cell r="L165" t="str">
            <v>2102DRPCCD0160000</v>
          </cell>
        </row>
        <row r="166">
          <cell r="B166">
            <v>2</v>
          </cell>
          <cell r="C166" t="str">
            <v>2102D</v>
          </cell>
          <cell r="D166">
            <v>2005</v>
          </cell>
          <cell r="E166" t="str">
            <v>2102D-RP-CC-D0-17-00-00</v>
          </cell>
          <cell r="F166" t="str">
            <v>Interamericana Honduras</v>
          </cell>
          <cell r="G166">
            <v>480668.36846022232</v>
          </cell>
          <cell r="H166">
            <v>391.67380000000003</v>
          </cell>
          <cell r="J166">
            <v>480276.69466022233</v>
          </cell>
          <cell r="L166" t="str">
            <v>2102DRPCCD0170000</v>
          </cell>
        </row>
        <row r="167">
          <cell r="B167">
            <v>2</v>
          </cell>
          <cell r="C167" t="str">
            <v>2102D</v>
          </cell>
          <cell r="D167">
            <v>2005</v>
          </cell>
          <cell r="E167" t="str">
            <v>2102D-RP-CC-D0-18-00-00</v>
          </cell>
          <cell r="F167" t="str">
            <v>Internacional</v>
          </cell>
          <cell r="G167">
            <v>117449.20633489525</v>
          </cell>
          <cell r="H167">
            <v>95.703800000000001</v>
          </cell>
          <cell r="J167">
            <v>117353.50253489525</v>
          </cell>
          <cell r="L167" t="str">
            <v>2102DRPCCD0180000</v>
          </cell>
        </row>
        <row r="168">
          <cell r="B168">
            <v>2</v>
          </cell>
          <cell r="C168" t="str">
            <v>2102D</v>
          </cell>
          <cell r="D168">
            <v>2005</v>
          </cell>
          <cell r="E168" t="str">
            <v>2102D-RP-CC-D0-19-00-00</v>
          </cell>
          <cell r="F168" t="str">
            <v>Centroamericana</v>
          </cell>
          <cell r="G168">
            <v>-3.8720828867839546E-3</v>
          </cell>
          <cell r="H168">
            <v>0</v>
          </cell>
          <cell r="J168">
            <v>-3.8720828867839546E-3</v>
          </cell>
          <cell r="L168" t="str">
            <v>2102DRPCCD0190000</v>
          </cell>
        </row>
        <row r="169">
          <cell r="B169">
            <v>2</v>
          </cell>
          <cell r="C169" t="str">
            <v>2102D</v>
          </cell>
          <cell r="D169">
            <v>2005</v>
          </cell>
          <cell r="E169" t="str">
            <v>2102D-RP-CC-D0-21-00-00</v>
          </cell>
          <cell r="F169" t="str">
            <v>SISA</v>
          </cell>
          <cell r="G169">
            <v>5.63758555095604E-3</v>
          </cell>
          <cell r="H169">
            <v>0.01</v>
          </cell>
          <cell r="J169">
            <v>-4.3624144490439602E-3</v>
          </cell>
          <cell r="L169" t="str">
            <v>2102DRPCCD0210000</v>
          </cell>
        </row>
        <row r="170">
          <cell r="B170">
            <v>2</v>
          </cell>
          <cell r="C170" t="str">
            <v>2102D</v>
          </cell>
          <cell r="D170">
            <v>2005</v>
          </cell>
          <cell r="E170" t="str">
            <v>2102D-RP-CC-D0-24-00-00</v>
          </cell>
          <cell r="F170" t="str">
            <v>Comercial America</v>
          </cell>
          <cell r="G170">
            <v>-2.4015542795154943E-3</v>
          </cell>
          <cell r="H170">
            <v>0</v>
          </cell>
          <cell r="J170">
            <v>-2.4015542795154943E-3</v>
          </cell>
          <cell r="L170" t="str">
            <v>2102DRPCCD0240000</v>
          </cell>
        </row>
        <row r="171">
          <cell r="B171">
            <v>2</v>
          </cell>
          <cell r="C171" t="str">
            <v>2102D</v>
          </cell>
          <cell r="D171">
            <v>2005</v>
          </cell>
          <cell r="E171" t="str">
            <v>2102D-RP-CC-D0-37-00-00</v>
          </cell>
          <cell r="F171" t="str">
            <v>Inbursa</v>
          </cell>
          <cell r="G171">
            <v>1295939.9688265484</v>
          </cell>
          <cell r="H171">
            <v>1056</v>
          </cell>
          <cell r="J171">
            <v>1294883.9688265484</v>
          </cell>
          <cell r="L171" t="str">
            <v>2102DRPCCD0370000</v>
          </cell>
        </row>
        <row r="172">
          <cell r="B172">
            <v>2</v>
          </cell>
          <cell r="C172" t="str">
            <v>2102D</v>
          </cell>
          <cell r="D172">
            <v>2005</v>
          </cell>
          <cell r="E172" t="str">
            <v>2102D-RP-CC-D0-40-00-00</v>
          </cell>
          <cell r="F172" t="str">
            <v>La Ceiba</v>
          </cell>
          <cell r="G172">
            <v>6.7779221137217486E-3</v>
          </cell>
          <cell r="H172">
            <v>0.01</v>
          </cell>
          <cell r="J172">
            <v>-3.2220778862782516E-3</v>
          </cell>
          <cell r="L172" t="str">
            <v>2102DRPCCD0400000</v>
          </cell>
        </row>
        <row r="173">
          <cell r="B173">
            <v>2</v>
          </cell>
          <cell r="C173" t="str">
            <v>2102D</v>
          </cell>
          <cell r="D173">
            <v>2005</v>
          </cell>
          <cell r="E173" t="str">
            <v>2102D-RP-CC-D0-56-00-00</v>
          </cell>
          <cell r="F173" t="str">
            <v>ASEGURADORA ANCON</v>
          </cell>
          <cell r="G173">
            <v>10430.80507</v>
          </cell>
          <cell r="I173">
            <v>4335.4045999999998</v>
          </cell>
          <cell r="J173">
            <v>14766.20967</v>
          </cell>
          <cell r="L173" t="str">
            <v>2102DRPCCD0560000</v>
          </cell>
        </row>
        <row r="174">
          <cell r="B174">
            <v>2</v>
          </cell>
          <cell r="C174" t="str">
            <v>2102D</v>
          </cell>
          <cell r="D174">
            <v>2005</v>
          </cell>
          <cell r="E174" t="str">
            <v>2102D-RP-CC-D1-01-00-00</v>
          </cell>
          <cell r="F174" t="str">
            <v>SEGUROS CONDOR</v>
          </cell>
          <cell r="G174">
            <v>48137.687736043823</v>
          </cell>
          <cell r="H174">
            <v>48137.691299999999</v>
          </cell>
          <cell r="J174">
            <v>-3.5639561756397597E-3</v>
          </cell>
          <cell r="L174" t="str">
            <v>2102DRPCCD1010000</v>
          </cell>
        </row>
        <row r="175">
          <cell r="B175">
            <v>2</v>
          </cell>
          <cell r="C175" t="str">
            <v>2102D</v>
          </cell>
          <cell r="D175">
            <v>2005</v>
          </cell>
          <cell r="E175" t="str">
            <v>2102D-RP-CF-D0-01-00-00</v>
          </cell>
          <cell r="F175" t="str">
            <v>ASESUIZA</v>
          </cell>
          <cell r="G175">
            <v>-6.1433974735289115E-3</v>
          </cell>
          <cell r="I175">
            <v>0.01</v>
          </cell>
          <cell r="J175">
            <v>3.8566025264710887E-3</v>
          </cell>
          <cell r="L175" t="str">
            <v>2102DRPCFD0010000</v>
          </cell>
        </row>
        <row r="176">
          <cell r="B176">
            <v>2</v>
          </cell>
          <cell r="C176" t="str">
            <v>2102D</v>
          </cell>
          <cell r="D176">
            <v>2005</v>
          </cell>
          <cell r="E176" t="str">
            <v>2102D-RP-CF-D0-07-00-00</v>
          </cell>
          <cell r="F176" t="str">
            <v>General</v>
          </cell>
          <cell r="G176">
            <v>116087.69673753169</v>
          </cell>
          <cell r="H176">
            <v>94.594399999999993</v>
          </cell>
          <cell r="J176">
            <v>115993.10233753169</v>
          </cell>
          <cell r="L176" t="str">
            <v>2102DRPCFD0070000</v>
          </cell>
        </row>
        <row r="177">
          <cell r="B177">
            <v>2</v>
          </cell>
          <cell r="C177" t="str">
            <v>2102D</v>
          </cell>
          <cell r="D177">
            <v>2005</v>
          </cell>
          <cell r="E177" t="str">
            <v>2102D-RP-CF-D0-08-00-00</v>
          </cell>
          <cell r="F177" t="str">
            <v>CASA</v>
          </cell>
          <cell r="G177">
            <v>-1.3196571735250018E-3</v>
          </cell>
          <cell r="H177">
            <v>0</v>
          </cell>
          <cell r="J177">
            <v>-1.3196571735250018E-3</v>
          </cell>
          <cell r="L177" t="str">
            <v>2102DRPCFD0080000</v>
          </cell>
        </row>
        <row r="178">
          <cell r="B178">
            <v>2</v>
          </cell>
          <cell r="C178" t="str">
            <v>2102D</v>
          </cell>
          <cell r="D178">
            <v>2005</v>
          </cell>
          <cell r="E178" t="str">
            <v>2102D-RP-CF-D0-12-00-00</v>
          </cell>
          <cell r="F178" t="str">
            <v>Ahorro Hondureno</v>
          </cell>
          <cell r="G178">
            <v>20899.504803740863</v>
          </cell>
          <cell r="H178">
            <v>20899.4964</v>
          </cell>
          <cell r="J178">
            <v>8.4037408632866573E-3</v>
          </cell>
          <cell r="L178" t="str">
            <v>2102DRPCFD0120000</v>
          </cell>
        </row>
        <row r="179">
          <cell r="B179">
            <v>2</v>
          </cell>
          <cell r="C179" t="str">
            <v>2102D</v>
          </cell>
          <cell r="D179">
            <v>2005</v>
          </cell>
          <cell r="E179" t="str">
            <v>2102D-RP-CF-D0-14-00-00</v>
          </cell>
          <cell r="F179" t="str">
            <v>I. N. S.</v>
          </cell>
          <cell r="G179">
            <v>145678.25726140404</v>
          </cell>
          <cell r="H179">
            <v>145678.25529999999</v>
          </cell>
          <cell r="J179">
            <v>1.9614040502347052E-3</v>
          </cell>
          <cell r="L179" t="str">
            <v>2102DRPCFD0140000</v>
          </cell>
        </row>
        <row r="180">
          <cell r="B180">
            <v>2</v>
          </cell>
          <cell r="C180" t="str">
            <v>2102D</v>
          </cell>
          <cell r="D180">
            <v>2005</v>
          </cell>
          <cell r="E180" t="str">
            <v>2102D-RP-CF-D0-15-00-00</v>
          </cell>
          <cell r="F180" t="str">
            <v>INISER</v>
          </cell>
          <cell r="G180">
            <v>5.2272215397643151E-2</v>
          </cell>
          <cell r="I180">
            <v>933.7192</v>
          </cell>
          <cell r="J180">
            <v>933.77147221539769</v>
          </cell>
          <cell r="L180" t="str">
            <v>2102DRPCFD0150000</v>
          </cell>
        </row>
        <row r="181">
          <cell r="B181">
            <v>2</v>
          </cell>
          <cell r="C181" t="str">
            <v>2102D</v>
          </cell>
          <cell r="D181">
            <v>2005</v>
          </cell>
          <cell r="E181" t="str">
            <v>2102D-RP-CF-D0-17-00-00</v>
          </cell>
          <cell r="F181" t="str">
            <v>Interamericana Honduras</v>
          </cell>
          <cell r="G181">
            <v>32689.009252600699</v>
          </cell>
          <cell r="H181">
            <v>32689.006600000001</v>
          </cell>
          <cell r="J181">
            <v>2.6526006986387074E-3</v>
          </cell>
          <cell r="L181" t="str">
            <v>2102DRPCFD0170000</v>
          </cell>
        </row>
        <row r="182">
          <cell r="B182">
            <v>2</v>
          </cell>
          <cell r="C182" t="str">
            <v>2102D</v>
          </cell>
          <cell r="D182">
            <v>2005</v>
          </cell>
          <cell r="E182" t="str">
            <v>2102D-RP-CF-D0-21-00-00</v>
          </cell>
          <cell r="F182" t="str">
            <v>SISA</v>
          </cell>
          <cell r="G182">
            <v>0.61719091819978122</v>
          </cell>
          <cell r="H182">
            <v>0.62050000000000005</v>
          </cell>
          <cell r="J182">
            <v>-3.3090818002188271E-3</v>
          </cell>
          <cell r="L182" t="str">
            <v>2102DRPCFD0210000</v>
          </cell>
        </row>
        <row r="183">
          <cell r="B183">
            <v>2</v>
          </cell>
          <cell r="C183" t="str">
            <v>2102D</v>
          </cell>
          <cell r="D183">
            <v>2005</v>
          </cell>
          <cell r="E183" t="str">
            <v>2102D-RP-CF-D0-22-00-00</v>
          </cell>
          <cell r="F183" t="str">
            <v>Granai</v>
          </cell>
          <cell r="G183">
            <v>7.2719657104722488E-3</v>
          </cell>
          <cell r="H183">
            <v>0.01</v>
          </cell>
          <cell r="J183">
            <v>-2.7280342895277514E-3</v>
          </cell>
          <cell r="L183" t="str">
            <v>2102DRPCFD0220000</v>
          </cell>
        </row>
        <row r="184">
          <cell r="B184">
            <v>2</v>
          </cell>
          <cell r="C184" t="str">
            <v>2102D</v>
          </cell>
          <cell r="D184">
            <v>2005</v>
          </cell>
          <cell r="E184" t="str">
            <v>2102D-RP-CF-D0-24-00-00</v>
          </cell>
          <cell r="F184" t="str">
            <v>Comercial America</v>
          </cell>
          <cell r="G184">
            <v>1083118.3109362898</v>
          </cell>
          <cell r="H184">
            <v>2179.5158999999999</v>
          </cell>
          <cell r="J184">
            <v>1080938.7950362898</v>
          </cell>
          <cell r="L184" t="str">
            <v>2102DRPCFD0240000</v>
          </cell>
        </row>
        <row r="185">
          <cell r="B185">
            <v>2</v>
          </cell>
          <cell r="C185" t="str">
            <v>2102D</v>
          </cell>
          <cell r="D185">
            <v>2005</v>
          </cell>
          <cell r="E185" t="str">
            <v>2102D-RP-CF-D0-27-00-00</v>
          </cell>
          <cell r="F185" t="str">
            <v>Roble</v>
          </cell>
          <cell r="G185">
            <v>2917.263871990097</v>
          </cell>
          <cell r="H185">
            <v>4509.1130000000003</v>
          </cell>
          <cell r="J185">
            <v>-1591.8491280099033</v>
          </cell>
          <cell r="L185" t="str">
            <v>2102DRPCFD0270000</v>
          </cell>
        </row>
        <row r="186">
          <cell r="B186">
            <v>2</v>
          </cell>
          <cell r="C186" t="str">
            <v>2102D</v>
          </cell>
          <cell r="D186">
            <v>2005</v>
          </cell>
          <cell r="E186" t="str">
            <v>2102D-RP-CF-D0-30-00-00</v>
          </cell>
          <cell r="F186" t="str">
            <v>La Nacion</v>
          </cell>
          <cell r="G186">
            <v>-1.2178796214854515E-3</v>
          </cell>
          <cell r="H186">
            <v>0</v>
          </cell>
          <cell r="J186">
            <v>-1.2178796214854515E-3</v>
          </cell>
          <cell r="L186" t="str">
            <v>2102DRPCFD0300000</v>
          </cell>
        </row>
        <row r="187">
          <cell r="B187">
            <v>2</v>
          </cell>
          <cell r="C187" t="str">
            <v>2102D</v>
          </cell>
          <cell r="D187">
            <v>2005</v>
          </cell>
          <cell r="E187" t="str">
            <v>2102D-RP-CF-D0-30-00-GT</v>
          </cell>
          <cell r="F187" t="str">
            <v>La Nacion</v>
          </cell>
          <cell r="G187">
            <v>2599.7633498973719</v>
          </cell>
          <cell r="H187">
            <v>2.1183999999999998</v>
          </cell>
          <cell r="J187">
            <v>2597.644949897372</v>
          </cell>
          <cell r="L187" t="str">
            <v>2102DRPCFD03000GT</v>
          </cell>
        </row>
        <row r="188">
          <cell r="B188">
            <v>2</v>
          </cell>
          <cell r="C188" t="str">
            <v>2102D</v>
          </cell>
          <cell r="D188">
            <v>2005</v>
          </cell>
          <cell r="E188" t="str">
            <v>2102D-RP-CF-D0-31-00-00</v>
          </cell>
          <cell r="F188" t="str">
            <v>Intercasa</v>
          </cell>
          <cell r="G188">
            <v>-4.1459287812998659E-2</v>
          </cell>
          <cell r="I188">
            <v>0.04</v>
          </cell>
          <cell r="J188">
            <v>-1.4592878129986581E-3</v>
          </cell>
          <cell r="L188" t="str">
            <v>2102DRPCFD0310000</v>
          </cell>
        </row>
        <row r="189">
          <cell r="B189">
            <v>2</v>
          </cell>
          <cell r="C189" t="str">
            <v>2102D</v>
          </cell>
          <cell r="D189">
            <v>2005</v>
          </cell>
          <cell r="E189" t="str">
            <v>2102D-RP-CF-D0-34-00-00</v>
          </cell>
          <cell r="F189" t="str">
            <v>Capital</v>
          </cell>
          <cell r="G189">
            <v>-3.9571921706933423E-3</v>
          </cell>
          <cell r="H189">
            <v>0</v>
          </cell>
          <cell r="J189">
            <v>-3.9571921706933423E-3</v>
          </cell>
          <cell r="L189" t="str">
            <v>2102DRPCFD0340000</v>
          </cell>
        </row>
        <row r="190">
          <cell r="B190">
            <v>2</v>
          </cell>
          <cell r="C190" t="str">
            <v>2102D</v>
          </cell>
          <cell r="D190">
            <v>2005</v>
          </cell>
          <cell r="E190" t="str">
            <v>2102D-RP-CF-D0-35-00-00</v>
          </cell>
          <cell r="F190" t="str">
            <v>Hannover</v>
          </cell>
          <cell r="G190">
            <v>-1.3296252291183919E-3</v>
          </cell>
          <cell r="H190">
            <v>0</v>
          </cell>
          <cell r="J190">
            <v>-1.3296252291183919E-3</v>
          </cell>
          <cell r="L190" t="str">
            <v>2102DRPCFD0350000</v>
          </cell>
        </row>
        <row r="191">
          <cell r="B191">
            <v>2</v>
          </cell>
          <cell r="C191" t="str">
            <v>2102D</v>
          </cell>
          <cell r="D191">
            <v>2005</v>
          </cell>
          <cell r="E191" t="str">
            <v>2102D-RP-CF-D0-36-00-00</v>
          </cell>
          <cell r="F191" t="str">
            <v>Territorial</v>
          </cell>
          <cell r="G191">
            <v>1.6048882848918387E-2</v>
          </cell>
          <cell r="H191">
            <v>0.02</v>
          </cell>
          <cell r="J191">
            <v>-3.951117151081613E-3</v>
          </cell>
          <cell r="L191" t="str">
            <v>2102DRPCFD0360000</v>
          </cell>
        </row>
        <row r="192">
          <cell r="B192">
            <v>2</v>
          </cell>
          <cell r="C192" t="str">
            <v>2102D</v>
          </cell>
          <cell r="D192">
            <v>2005</v>
          </cell>
          <cell r="E192" t="str">
            <v>2102D-RP-CF-D0-37-00-00</v>
          </cell>
          <cell r="F192" t="str">
            <v>Inbursa</v>
          </cell>
          <cell r="G192">
            <v>2850.5169708802014</v>
          </cell>
          <cell r="H192">
            <v>2.3228</v>
          </cell>
          <cell r="J192">
            <v>2848.1941708802015</v>
          </cell>
          <cell r="L192" t="str">
            <v>2102DRPCFD0370000</v>
          </cell>
        </row>
        <row r="193">
          <cell r="B193">
            <v>2</v>
          </cell>
          <cell r="C193" t="str">
            <v>2102D</v>
          </cell>
          <cell r="D193">
            <v>2005</v>
          </cell>
          <cell r="E193" t="str">
            <v>2102D-RP-CF-D0-38-00-00</v>
          </cell>
          <cell r="F193" t="str">
            <v>Casa de Cambio</v>
          </cell>
          <cell r="G193">
            <v>85235.486640665549</v>
          </cell>
          <cell r="H193">
            <v>69.453100000000006</v>
          </cell>
          <cell r="J193">
            <v>85166.03354066555</v>
          </cell>
          <cell r="L193" t="str">
            <v>2102DRPCFD0380000</v>
          </cell>
        </row>
        <row r="194">
          <cell r="B194">
            <v>2</v>
          </cell>
          <cell r="C194" t="str">
            <v>2102D</v>
          </cell>
          <cell r="D194">
            <v>2005</v>
          </cell>
          <cell r="E194" t="str">
            <v>2102D-RP-CF-D0-41-00-00</v>
          </cell>
          <cell r="F194" t="str">
            <v>Alianza</v>
          </cell>
          <cell r="G194">
            <v>603.03552086534216</v>
          </cell>
          <cell r="H194">
            <v>0.4914</v>
          </cell>
          <cell r="J194">
            <v>602.54412086534217</v>
          </cell>
          <cell r="L194" t="str">
            <v>2102DRPCFD0410000</v>
          </cell>
        </row>
        <row r="195">
          <cell r="B195">
            <v>2</v>
          </cell>
          <cell r="C195" t="str">
            <v>2102D</v>
          </cell>
          <cell r="D195">
            <v>2005</v>
          </cell>
          <cell r="E195" t="str">
            <v>2102D-RP-CF-D0-43-00-00</v>
          </cell>
          <cell r="F195" t="str">
            <v>Reinmex</v>
          </cell>
          <cell r="G195">
            <v>-2315.5270581602636</v>
          </cell>
          <cell r="I195">
            <v>63802.008500000004</v>
          </cell>
          <cell r="J195">
            <v>61486.481441839744</v>
          </cell>
          <cell r="L195" t="str">
            <v>2102DRPCFD0430000</v>
          </cell>
        </row>
        <row r="196">
          <cell r="B196">
            <v>2</v>
          </cell>
          <cell r="C196" t="str">
            <v>2102D</v>
          </cell>
          <cell r="D196">
            <v>2005</v>
          </cell>
          <cell r="E196" t="str">
            <v>2102D-RP-CF-D0-44-00-00</v>
          </cell>
          <cell r="F196" t="str">
            <v>Cigna</v>
          </cell>
          <cell r="G196">
            <v>-5.6434239257721751E-2</v>
          </cell>
          <cell r="I196">
            <v>0.06</v>
          </cell>
          <cell r="J196">
            <v>3.565760742278247E-3</v>
          </cell>
          <cell r="L196" t="str">
            <v>2102DRPCFD0440000</v>
          </cell>
        </row>
        <row r="197">
          <cell r="B197">
            <v>2</v>
          </cell>
          <cell r="C197" t="str">
            <v>2102D</v>
          </cell>
          <cell r="D197">
            <v>2005</v>
          </cell>
          <cell r="E197" t="str">
            <v>2102D-RP-CF-D0-45-00-00</v>
          </cell>
          <cell r="F197" t="str">
            <v>Credito Hipotecario</v>
          </cell>
          <cell r="G197">
            <v>-8.3749379050785198E-3</v>
          </cell>
          <cell r="I197">
            <v>0.01</v>
          </cell>
          <cell r="J197">
            <v>1.6250620949214804E-3</v>
          </cell>
          <cell r="L197" t="str">
            <v>2102DRPCFD0450000</v>
          </cell>
        </row>
        <row r="198">
          <cell r="B198">
            <v>2</v>
          </cell>
          <cell r="C198" t="str">
            <v>2102D</v>
          </cell>
          <cell r="D198">
            <v>2005</v>
          </cell>
          <cell r="E198" t="str">
            <v>2102D-RP-CF-D0-58-00-00</v>
          </cell>
          <cell r="F198" t="str">
            <v>La Colonial</v>
          </cell>
          <cell r="G198">
            <v>30.671106935258877</v>
          </cell>
          <cell r="H198">
            <v>2.5000000000000001E-2</v>
          </cell>
          <cell r="J198">
            <v>30.646106935258878</v>
          </cell>
          <cell r="L198" t="str">
            <v>2102DRPCFD0580000</v>
          </cell>
        </row>
        <row r="199">
          <cell r="B199">
            <v>2</v>
          </cell>
          <cell r="C199" t="str">
            <v>2102D</v>
          </cell>
          <cell r="D199">
            <v>2005</v>
          </cell>
          <cell r="E199" t="str">
            <v>2102D-RP-CF-D0-59-00-GT</v>
          </cell>
          <cell r="F199" t="str">
            <v>Seguros del Pais (bancafe)</v>
          </cell>
          <cell r="G199">
            <v>1717.4433731774814</v>
          </cell>
          <cell r="H199">
            <v>1.3995</v>
          </cell>
          <cell r="J199">
            <v>1716.0438731774814</v>
          </cell>
          <cell r="L199" t="str">
            <v>2102DRPCFD05900GT</v>
          </cell>
        </row>
        <row r="200">
          <cell r="B200">
            <v>2</v>
          </cell>
          <cell r="C200" t="str">
            <v>2102D</v>
          </cell>
          <cell r="D200">
            <v>2005</v>
          </cell>
          <cell r="E200" t="str">
            <v>2102D-RP-CF-D0-95-00-00</v>
          </cell>
          <cell r="F200" t="str">
            <v>AIG MÚxico Segs Interamericana</v>
          </cell>
          <cell r="G200">
            <v>-5.3472252163875656E-3</v>
          </cell>
          <cell r="I200">
            <v>0.01</v>
          </cell>
          <cell r="J200">
            <v>4.6527747836124346E-3</v>
          </cell>
          <cell r="L200" t="str">
            <v>2102DRPCFD0950000</v>
          </cell>
        </row>
        <row r="201">
          <cell r="B201">
            <v>2</v>
          </cell>
          <cell r="C201" t="str">
            <v>2102D</v>
          </cell>
          <cell r="D201">
            <v>2005</v>
          </cell>
          <cell r="E201" t="str">
            <v>2102D-RP-CF-D1-03-00-00</v>
          </cell>
          <cell r="F201" t="str">
            <v>Seguros Atlas</v>
          </cell>
          <cell r="G201">
            <v>125722.81473847889</v>
          </cell>
          <cell r="H201">
            <v>102.4456</v>
          </cell>
          <cell r="J201">
            <v>125620.36913847888</v>
          </cell>
          <cell r="L201" t="str">
            <v>2102DRPCFD1030000</v>
          </cell>
        </row>
        <row r="202">
          <cell r="B202">
            <v>2</v>
          </cell>
          <cell r="C202" t="str">
            <v>2102D</v>
          </cell>
          <cell r="D202">
            <v>2005</v>
          </cell>
          <cell r="E202" t="str">
            <v>2102D-RP-CF-D1-05-00-GT</v>
          </cell>
          <cell r="F202" t="str">
            <v>AIG Guatemala</v>
          </cell>
          <cell r="G202">
            <v>1.0000006295740604E-4</v>
          </cell>
          <cell r="I202">
            <v>2340.3948999999998</v>
          </cell>
          <cell r="J202">
            <v>2340.3950000000627</v>
          </cell>
          <cell r="L202" t="str">
            <v>2102DRPCFD10500GT</v>
          </cell>
        </row>
        <row r="203">
          <cell r="B203">
            <v>2</v>
          </cell>
          <cell r="C203" t="str">
            <v>2102D</v>
          </cell>
          <cell r="D203">
            <v>2005</v>
          </cell>
          <cell r="E203" t="str">
            <v>2102D-RP-CF-DO-70-00-00</v>
          </cell>
          <cell r="F203" t="str">
            <v>Internacional de Seguros</v>
          </cell>
          <cell r="G203">
            <v>-1.2742388207698241E-4</v>
          </cell>
          <cell r="H203">
            <v>0</v>
          </cell>
          <cell r="J203">
            <v>-1.2742388207698241E-4</v>
          </cell>
          <cell r="L203" t="str">
            <v>2102DRPCFDO700000</v>
          </cell>
        </row>
        <row r="204">
          <cell r="B204">
            <v>2</v>
          </cell>
          <cell r="C204" t="str">
            <v>2102D</v>
          </cell>
          <cell r="D204">
            <v>2005</v>
          </cell>
          <cell r="E204" t="str">
            <v>2102D-RP-FR-D0-43-00-00</v>
          </cell>
          <cell r="F204" t="str">
            <v>Istmo Panama</v>
          </cell>
          <cell r="G204">
            <v>7.8320210748624771E-3</v>
          </cell>
          <cell r="H204">
            <v>0.01</v>
          </cell>
          <cell r="J204">
            <v>-2.1679789251375231E-3</v>
          </cell>
          <cell r="L204" t="str">
            <v>2102DRPFRD0430000</v>
          </cell>
        </row>
        <row r="205">
          <cell r="B205">
            <v>2</v>
          </cell>
          <cell r="C205" t="str">
            <v>2102D</v>
          </cell>
          <cell r="D205">
            <v>2005</v>
          </cell>
          <cell r="E205" t="str">
            <v>2102D-RP-RA-BC-DL-01-00</v>
          </cell>
          <cell r="F205" t="str">
            <v>Remesas x aplicar bancos dlls</v>
          </cell>
          <cell r="G205">
            <v>7.6686949090098893E-3</v>
          </cell>
          <cell r="H205">
            <v>0.01</v>
          </cell>
          <cell r="J205">
            <v>-2.3313050909901109E-3</v>
          </cell>
          <cell r="L205" t="str">
            <v>2102DRPRABCDL0100</v>
          </cell>
        </row>
        <row r="206">
          <cell r="B206">
            <v>2</v>
          </cell>
          <cell r="C206" t="str">
            <v>2102D</v>
          </cell>
          <cell r="D206">
            <v>2005</v>
          </cell>
          <cell r="E206" t="str">
            <v>2102D-RP-RA-DC-51-00-00</v>
          </cell>
          <cell r="F206" t="str">
            <v>Remesas x aplicar Contratos dl</v>
          </cell>
          <cell r="G206">
            <v>878249.67328177299</v>
          </cell>
          <cell r="I206">
            <v>34573.937599999997</v>
          </cell>
          <cell r="J206">
            <v>912823.61088177294</v>
          </cell>
          <cell r="L206" t="str">
            <v>2102DRPRADC510000</v>
          </cell>
        </row>
        <row r="207">
          <cell r="B207">
            <v>2</v>
          </cell>
          <cell r="C207" t="str">
            <v>2102D</v>
          </cell>
          <cell r="D207">
            <v>2005</v>
          </cell>
          <cell r="E207" t="str">
            <v>2102D-RP-RA-DF-50-00-00</v>
          </cell>
          <cell r="F207" t="str">
            <v>Remesas x aplicar Facult dlls.</v>
          </cell>
          <cell r="G207">
            <v>2348315.1058588699</v>
          </cell>
          <cell r="I207">
            <v>839558.09640000004</v>
          </cell>
          <cell r="J207">
            <v>3187873.20225887</v>
          </cell>
          <cell r="L207" t="str">
            <v>2102DRPRADF500000</v>
          </cell>
        </row>
        <row r="208">
          <cell r="B208">
            <v>2</v>
          </cell>
          <cell r="C208" t="str">
            <v>2102D</v>
          </cell>
          <cell r="D208">
            <v>2005</v>
          </cell>
          <cell r="E208" t="str">
            <v>2102D-RP-RA-DF-50-00-GT</v>
          </cell>
          <cell r="F208" t="str">
            <v>Remesas x aplicar Fac USD Guatemala</v>
          </cell>
          <cell r="G208">
            <v>38650.846944718556</v>
          </cell>
          <cell r="I208">
            <v>61889.6423</v>
          </cell>
          <cell r="J208">
            <v>100540.48924471856</v>
          </cell>
          <cell r="L208" t="str">
            <v>2102DRPRADF5000GT</v>
          </cell>
        </row>
        <row r="209">
          <cell r="B209">
            <v>2</v>
          </cell>
          <cell r="C209" t="str">
            <v>2102D</v>
          </cell>
          <cell r="D209">
            <v>2005</v>
          </cell>
          <cell r="E209" t="str">
            <v>2102D-RP-RA-DI-51-00-00</v>
          </cell>
          <cell r="F209" t="str">
            <v>Remesas por Aplicar No Identif</v>
          </cell>
          <cell r="G209">
            <v>-0.30747159899552962</v>
          </cell>
          <cell r="I209">
            <v>0.31030000000000002</v>
          </cell>
          <cell r="J209">
            <v>2.8284010044704044E-3</v>
          </cell>
          <cell r="L209" t="str">
            <v>2102DRPRADI510000</v>
          </cell>
        </row>
        <row r="210">
          <cell r="B210">
            <v>2</v>
          </cell>
          <cell r="C210" t="str">
            <v>2102D</v>
          </cell>
          <cell r="D210">
            <v>2005</v>
          </cell>
          <cell r="E210" t="str">
            <v>2102D-RP-RA-DX-52-00-00</v>
          </cell>
          <cell r="F210" t="str">
            <v>Remesas por aplicar fluct USD</v>
          </cell>
          <cell r="G210">
            <v>15.860343567905938</v>
          </cell>
          <cell r="H210">
            <v>1.29E-2</v>
          </cell>
          <cell r="J210">
            <v>15.847443567905938</v>
          </cell>
          <cell r="L210" t="str">
            <v>2102DRPRADX520000</v>
          </cell>
        </row>
        <row r="211">
          <cell r="B211">
            <v>2</v>
          </cell>
          <cell r="C211" t="str">
            <v>2102D</v>
          </cell>
          <cell r="D211">
            <v>2005</v>
          </cell>
          <cell r="E211" t="str">
            <v>2102D-RP-RC-D0-01-00-GT</v>
          </cell>
          <cell r="F211" t="str">
            <v>Scor Guatemala</v>
          </cell>
          <cell r="G211">
            <v>0</v>
          </cell>
          <cell r="I211">
            <v>5.0000000000000001E-3</v>
          </cell>
          <cell r="J211">
            <v>5.0000000000000001E-3</v>
          </cell>
          <cell r="L211" t="str">
            <v>2102DRPRCD00100GT</v>
          </cell>
        </row>
        <row r="212">
          <cell r="B212">
            <v>2</v>
          </cell>
          <cell r="C212" t="str">
            <v>2102D</v>
          </cell>
          <cell r="D212">
            <v>2005</v>
          </cell>
          <cell r="E212" t="str">
            <v>2102D-RP-RC-D0-05-00-00</v>
          </cell>
          <cell r="F212" t="str">
            <v>Cooper Gay London</v>
          </cell>
          <cell r="G212">
            <v>-2.1576313245826897E-2</v>
          </cell>
          <cell r="I212">
            <v>0.02</v>
          </cell>
          <cell r="J212">
            <v>-1.5763132458268964E-3</v>
          </cell>
          <cell r="L212" t="str">
            <v>2102DRPRCD0050000</v>
          </cell>
        </row>
        <row r="213">
          <cell r="B213">
            <v>2</v>
          </cell>
          <cell r="C213" t="str">
            <v>2102D</v>
          </cell>
          <cell r="D213">
            <v>2005</v>
          </cell>
          <cell r="E213" t="str">
            <v>2102D-RP-RC-D0-06-00-00</v>
          </cell>
          <cell r="F213" t="str">
            <v>Cooper Gay Steele</v>
          </cell>
          <cell r="G213">
            <v>-8.216906932165792E-3</v>
          </cell>
          <cell r="I213">
            <v>0.01</v>
          </cell>
          <cell r="J213">
            <v>1.7830930678342082E-3</v>
          </cell>
          <cell r="L213" t="str">
            <v>2102DRPRCD0060000</v>
          </cell>
        </row>
        <row r="214">
          <cell r="B214">
            <v>2</v>
          </cell>
          <cell r="C214" t="str">
            <v>2102D</v>
          </cell>
          <cell r="D214">
            <v>2005</v>
          </cell>
          <cell r="E214" t="str">
            <v>2102D-RP-RC-D0-15-00-00</v>
          </cell>
          <cell r="F214" t="str">
            <v>MAPFRE</v>
          </cell>
          <cell r="G214">
            <v>-4.1374632077406659E-4</v>
          </cell>
          <cell r="H214">
            <v>0</v>
          </cell>
          <cell r="J214">
            <v>-4.1374632077406659E-4</v>
          </cell>
          <cell r="L214" t="str">
            <v>2102DRPRCD0150000</v>
          </cell>
        </row>
        <row r="215">
          <cell r="B215">
            <v>2</v>
          </cell>
          <cell r="C215" t="str">
            <v>2102D</v>
          </cell>
          <cell r="D215">
            <v>2005</v>
          </cell>
          <cell r="E215" t="str">
            <v>2102D-RP-RC-D0-17-00-00</v>
          </cell>
          <cell r="F215" t="str">
            <v>Muenchenner</v>
          </cell>
          <cell r="G215">
            <v>263732.40785310837</v>
          </cell>
          <cell r="H215">
            <v>214.90299999999999</v>
          </cell>
          <cell r="J215">
            <v>263517.50485310837</v>
          </cell>
          <cell r="L215" t="str">
            <v>2102DRPRCD0170000</v>
          </cell>
        </row>
        <row r="216">
          <cell r="B216">
            <v>2</v>
          </cell>
          <cell r="C216" t="str">
            <v>2102D</v>
          </cell>
          <cell r="D216">
            <v>2005</v>
          </cell>
          <cell r="E216" t="str">
            <v>2102D-RP-RC-D0-20-00-00</v>
          </cell>
          <cell r="F216" t="str">
            <v>Istmo</v>
          </cell>
          <cell r="G216">
            <v>-1.1534111184478939E-2</v>
          </cell>
          <cell r="I216">
            <v>0.01</v>
          </cell>
          <cell r="J216">
            <v>-1.5341111844789385E-3</v>
          </cell>
          <cell r="L216" t="str">
            <v>2102DRPRCD0200000</v>
          </cell>
        </row>
        <row r="217">
          <cell r="B217">
            <v>2</v>
          </cell>
          <cell r="C217" t="str">
            <v>2102D</v>
          </cell>
          <cell r="D217">
            <v>2005</v>
          </cell>
          <cell r="E217" t="str">
            <v>2102D-RP-RC-D0-22-00-00</v>
          </cell>
          <cell r="F217" t="str">
            <v>Patria</v>
          </cell>
          <cell r="G217">
            <v>238892.38885178597</v>
          </cell>
          <cell r="H217">
            <v>194.66210000000001</v>
          </cell>
          <cell r="J217">
            <v>238697.72675178599</v>
          </cell>
          <cell r="L217" t="str">
            <v>2102DRPRCD0220000</v>
          </cell>
        </row>
        <row r="218">
          <cell r="B218">
            <v>2</v>
          </cell>
          <cell r="C218" t="str">
            <v>2102D</v>
          </cell>
          <cell r="D218">
            <v>2005</v>
          </cell>
          <cell r="E218" t="str">
            <v>2102D-RP-RC-D0-25-00-00</v>
          </cell>
          <cell r="F218" t="str">
            <v>Alianza Panama</v>
          </cell>
          <cell r="G218">
            <v>-2.8477755263915938E-3</v>
          </cell>
          <cell r="H218">
            <v>0</v>
          </cell>
          <cell r="J218">
            <v>-2.8477755263915938E-3</v>
          </cell>
          <cell r="L218" t="str">
            <v>2102DRPRCD0250000</v>
          </cell>
        </row>
        <row r="219">
          <cell r="B219">
            <v>2</v>
          </cell>
          <cell r="C219" t="str">
            <v>2102D</v>
          </cell>
          <cell r="D219">
            <v>2005</v>
          </cell>
          <cell r="E219" t="str">
            <v>2102D-RP-RC-D0-28-00-00</v>
          </cell>
          <cell r="F219" t="str">
            <v>Americana</v>
          </cell>
          <cell r="G219">
            <v>-2.0132561191957818E-2</v>
          </cell>
          <cell r="I219">
            <v>0.02</v>
          </cell>
          <cell r="J219">
            <v>-1.3256119195781749E-4</v>
          </cell>
          <cell r="L219" t="str">
            <v>2102DRPRCD0280000</v>
          </cell>
        </row>
        <row r="220">
          <cell r="B220">
            <v>2</v>
          </cell>
          <cell r="C220" t="str">
            <v>2102D</v>
          </cell>
          <cell r="D220">
            <v>2005</v>
          </cell>
          <cell r="E220" t="str">
            <v>2102D-RP-RC-D0-29-00-00</v>
          </cell>
          <cell r="F220" t="str">
            <v>Signet Star</v>
          </cell>
          <cell r="G220">
            <v>153119.38459927155</v>
          </cell>
          <cell r="H220">
            <v>124.7697</v>
          </cell>
          <cell r="J220">
            <v>152994.61489927155</v>
          </cell>
          <cell r="L220" t="str">
            <v>2102DRPRCD0290000</v>
          </cell>
        </row>
        <row r="221">
          <cell r="B221">
            <v>2</v>
          </cell>
          <cell r="C221" t="str">
            <v>2102D</v>
          </cell>
          <cell r="D221">
            <v>2005</v>
          </cell>
          <cell r="E221" t="str">
            <v>2102D-RP-RC-D0-34-00-00</v>
          </cell>
          <cell r="F221" t="str">
            <v>Transatlantic</v>
          </cell>
          <cell r="G221">
            <v>1.5155375669352943E-2</v>
          </cell>
          <cell r="H221">
            <v>0.02</v>
          </cell>
          <cell r="J221">
            <v>-4.8446243306470571E-3</v>
          </cell>
          <cell r="L221" t="str">
            <v>2102DRPRCD0340000</v>
          </cell>
        </row>
        <row r="222">
          <cell r="B222">
            <v>2</v>
          </cell>
          <cell r="C222" t="str">
            <v>2102D</v>
          </cell>
          <cell r="D222">
            <v>2005</v>
          </cell>
          <cell r="E222" t="str">
            <v>2102D-RP-RC-D0-35-00-00</v>
          </cell>
          <cell r="F222" t="str">
            <v>Angloiberia</v>
          </cell>
          <cell r="G222">
            <v>-2.8640263975884877E-3</v>
          </cell>
          <cell r="H222">
            <v>0</v>
          </cell>
          <cell r="J222">
            <v>-2.8640263975884877E-3</v>
          </cell>
          <cell r="L222" t="str">
            <v>2102DRPRCD0350000</v>
          </cell>
        </row>
        <row r="223">
          <cell r="B223">
            <v>2</v>
          </cell>
          <cell r="C223" t="str">
            <v>2102D</v>
          </cell>
          <cell r="D223">
            <v>2005</v>
          </cell>
          <cell r="E223" t="str">
            <v>2102D-RP-RC-D0-37-00-00</v>
          </cell>
          <cell r="F223" t="str">
            <v>Reaseg Colombia</v>
          </cell>
          <cell r="G223">
            <v>-2.5491217233417077E-2</v>
          </cell>
          <cell r="I223">
            <v>0.03</v>
          </cell>
          <cell r="J223">
            <v>4.5087827665829215E-3</v>
          </cell>
          <cell r="L223" t="str">
            <v>2102DRPRCD0370000</v>
          </cell>
        </row>
        <row r="224">
          <cell r="B224">
            <v>2</v>
          </cell>
          <cell r="C224" t="str">
            <v>2102D</v>
          </cell>
          <cell r="D224">
            <v>2005</v>
          </cell>
          <cell r="E224" t="str">
            <v>2102D-RP-RC-D0-38-00-00</v>
          </cell>
          <cell r="F224" t="str">
            <v>Employeers</v>
          </cell>
          <cell r="G224">
            <v>-2.9586971609774082E-4</v>
          </cell>
          <cell r="H224">
            <v>0</v>
          </cell>
          <cell r="J224">
            <v>-2.9586971609774082E-4</v>
          </cell>
          <cell r="L224" t="str">
            <v>2102DRPRCD0380000</v>
          </cell>
        </row>
        <row r="225">
          <cell r="B225">
            <v>2</v>
          </cell>
          <cell r="C225" t="str">
            <v>2102D</v>
          </cell>
          <cell r="D225">
            <v>2005</v>
          </cell>
          <cell r="E225" t="str">
            <v>2102D-RP-RC-D0-43-00-00</v>
          </cell>
          <cell r="F225" t="str">
            <v>Istmo Panama</v>
          </cell>
          <cell r="G225">
            <v>1.709313798983203E-4</v>
          </cell>
          <cell r="H225">
            <v>0</v>
          </cell>
          <cell r="J225">
            <v>1.709313798983203E-4</v>
          </cell>
          <cell r="L225" t="str">
            <v>2102DRPRCD0430000</v>
          </cell>
        </row>
        <row r="226">
          <cell r="B226">
            <v>2</v>
          </cell>
          <cell r="C226" t="str">
            <v>2102D</v>
          </cell>
          <cell r="D226">
            <v>2005</v>
          </cell>
          <cell r="E226" t="str">
            <v>2102D-RP-RC-D0-48-00-00</v>
          </cell>
          <cell r="F226" t="str">
            <v>CER</v>
          </cell>
          <cell r="G226">
            <v>1.9190407402049914E-3</v>
          </cell>
          <cell r="H226">
            <v>0</v>
          </cell>
          <cell r="J226">
            <v>1.9190407402049914E-3</v>
          </cell>
          <cell r="L226" t="str">
            <v>2102DRPRCD0480000</v>
          </cell>
        </row>
        <row r="227">
          <cell r="B227">
            <v>2</v>
          </cell>
          <cell r="C227" t="str">
            <v>2102D</v>
          </cell>
          <cell r="D227">
            <v>2005</v>
          </cell>
          <cell r="E227" t="str">
            <v>2102D-RP-RC-D0-51-00-00</v>
          </cell>
          <cell r="F227" t="str">
            <v>Assicurazione Generali</v>
          </cell>
          <cell r="G227">
            <v>-8.2291816928706536E-3</v>
          </cell>
          <cell r="I227">
            <v>0.01</v>
          </cell>
          <cell r="J227">
            <v>1.7708183071293467E-3</v>
          </cell>
          <cell r="L227" t="str">
            <v>2102DRPRCD0510000</v>
          </cell>
        </row>
        <row r="228">
          <cell r="B228">
            <v>2</v>
          </cell>
          <cell r="C228" t="str">
            <v>2102D</v>
          </cell>
          <cell r="D228">
            <v>2005</v>
          </cell>
          <cell r="E228" t="str">
            <v>2102D-RP-RC-D0-53-00-00</v>
          </cell>
          <cell r="F228" t="str">
            <v>Casa de Cambio</v>
          </cell>
          <cell r="G228">
            <v>5.7661850587464869E-4</v>
          </cell>
          <cell r="H228">
            <v>0</v>
          </cell>
          <cell r="J228">
            <v>5.7661850587464869E-4</v>
          </cell>
          <cell r="L228" t="str">
            <v>2102DRPRCD0530000</v>
          </cell>
        </row>
        <row r="229">
          <cell r="B229">
            <v>2</v>
          </cell>
          <cell r="C229" t="str">
            <v>2102D</v>
          </cell>
          <cell r="D229">
            <v>2005</v>
          </cell>
          <cell r="E229" t="str">
            <v>2102D-RP-RC-D0-55-00-00</v>
          </cell>
          <cell r="F229" t="str">
            <v>Oddysey Re</v>
          </cell>
          <cell r="G229">
            <v>-6.1032514667362057E-3</v>
          </cell>
          <cell r="I229">
            <v>0.01</v>
          </cell>
          <cell r="J229">
            <v>3.8967485332637945E-3</v>
          </cell>
          <cell r="L229" t="str">
            <v>2102DRPRCD0550000</v>
          </cell>
        </row>
        <row r="230">
          <cell r="B230">
            <v>2</v>
          </cell>
          <cell r="C230" t="str">
            <v>2102D</v>
          </cell>
          <cell r="D230">
            <v>2005</v>
          </cell>
          <cell r="E230" t="str">
            <v>2102D-RP-RC-D0-68-00-00</v>
          </cell>
          <cell r="F230" t="str">
            <v>CASA</v>
          </cell>
          <cell r="G230">
            <v>1082941.9992117516</v>
          </cell>
          <cell r="H230">
            <v>882.43799999999999</v>
          </cell>
          <cell r="J230">
            <v>1082059.5612117515</v>
          </cell>
          <cell r="L230" t="str">
            <v>2102DRPRCD0680000</v>
          </cell>
        </row>
        <row r="231">
          <cell r="B231">
            <v>2</v>
          </cell>
          <cell r="C231" t="str">
            <v>2102D</v>
          </cell>
          <cell r="D231">
            <v>2005</v>
          </cell>
          <cell r="E231" t="str">
            <v>2102D-RP-RC-D0-73-00-00</v>
          </cell>
          <cell r="F231" t="str">
            <v>Latinamerican Re.</v>
          </cell>
          <cell r="G231">
            <v>-2.8199958978802897E-4</v>
          </cell>
          <cell r="H231">
            <v>0</v>
          </cell>
          <cell r="J231">
            <v>-2.8199958978802897E-4</v>
          </cell>
          <cell r="L231" t="str">
            <v>2102DRPRCD0730000</v>
          </cell>
        </row>
        <row r="232">
          <cell r="B232">
            <v>2</v>
          </cell>
          <cell r="C232" t="str">
            <v>2102D</v>
          </cell>
          <cell r="D232">
            <v>2005</v>
          </cell>
          <cell r="E232" t="str">
            <v>2102D-RP-RC-D0-74-00-00</v>
          </cell>
          <cell r="F232" t="str">
            <v>ACE Mexico</v>
          </cell>
          <cell r="G232">
            <v>9.3781311048196925E-3</v>
          </cell>
          <cell r="H232">
            <v>0.01</v>
          </cell>
          <cell r="J232">
            <v>-6.2186889518030773E-4</v>
          </cell>
          <cell r="L232" t="str">
            <v>2102DRPRCD0740000</v>
          </cell>
        </row>
        <row r="233">
          <cell r="B233">
            <v>2</v>
          </cell>
          <cell r="C233" t="str">
            <v>2102D</v>
          </cell>
          <cell r="D233">
            <v>2005</v>
          </cell>
          <cell r="E233" t="str">
            <v>2102D-RP-RC-D0-87-00-00</v>
          </cell>
          <cell r="F233" t="str">
            <v>HANNOVER</v>
          </cell>
          <cell r="G233">
            <v>16822.914626740403</v>
          </cell>
          <cell r="H233">
            <v>13.7082</v>
          </cell>
          <cell r="J233">
            <v>16809.206426740402</v>
          </cell>
          <cell r="L233" t="str">
            <v>2102DRPRCD0870000</v>
          </cell>
        </row>
        <row r="234">
          <cell r="B234">
            <v>2</v>
          </cell>
          <cell r="C234" t="str">
            <v>2102D</v>
          </cell>
          <cell r="D234">
            <v>2005</v>
          </cell>
          <cell r="E234" t="str">
            <v>2102D-RP-RC-D0-91-00-00</v>
          </cell>
          <cell r="F234" t="str">
            <v>Marsh USA</v>
          </cell>
          <cell r="G234">
            <v>-2.41047239268255E-3</v>
          </cell>
          <cell r="H234">
            <v>0</v>
          </cell>
          <cell r="J234">
            <v>-2.41047239268255E-3</v>
          </cell>
          <cell r="L234" t="str">
            <v>2102DRPRCD0910000</v>
          </cell>
        </row>
        <row r="235">
          <cell r="B235">
            <v>2</v>
          </cell>
          <cell r="C235" t="str">
            <v>2102D</v>
          </cell>
          <cell r="D235">
            <v>2005</v>
          </cell>
          <cell r="E235" t="str">
            <v>2102D-RP-RC-D0-96-00-00</v>
          </cell>
          <cell r="F235" t="str">
            <v>Converium LTD</v>
          </cell>
          <cell r="G235">
            <v>-4.6552215781407403E-3</v>
          </cell>
          <cell r="H235">
            <v>0</v>
          </cell>
          <cell r="J235">
            <v>-4.6552215781407403E-3</v>
          </cell>
          <cell r="L235" t="str">
            <v>2102DRPRCD0960000</v>
          </cell>
        </row>
        <row r="236">
          <cell r="B236">
            <v>2</v>
          </cell>
          <cell r="C236" t="str">
            <v>2102D</v>
          </cell>
          <cell r="D236">
            <v>2005</v>
          </cell>
          <cell r="E236" t="str">
            <v>2102D-RP-RC-D1-02-00-00</v>
          </cell>
          <cell r="F236" t="str">
            <v>QBE del Istmo CÝa Reaseguro</v>
          </cell>
          <cell r="G236">
            <v>-2.7449093977338634E-4</v>
          </cell>
          <cell r="H236">
            <v>9.0949470177292824E-12</v>
          </cell>
          <cell r="J236">
            <v>-2.7449094886833336E-4</v>
          </cell>
          <cell r="L236" t="str">
            <v>2102DRPRCD1020000</v>
          </cell>
        </row>
        <row r="237">
          <cell r="B237">
            <v>2</v>
          </cell>
          <cell r="C237" t="str">
            <v>2102D</v>
          </cell>
          <cell r="D237">
            <v>2005</v>
          </cell>
          <cell r="E237" t="str">
            <v>2102D-RP-RC-D1-06-00-00</v>
          </cell>
          <cell r="F237" t="str">
            <v>Sunderland</v>
          </cell>
          <cell r="G237">
            <v>43792.05506871354</v>
          </cell>
          <cell r="H237">
            <v>35.684100000000001</v>
          </cell>
          <cell r="J237">
            <v>43756.370968713542</v>
          </cell>
          <cell r="L237" t="str">
            <v>2102DRPRCD1060000</v>
          </cell>
        </row>
        <row r="238">
          <cell r="B238">
            <v>2</v>
          </cell>
          <cell r="C238" t="str">
            <v>2102D</v>
          </cell>
          <cell r="D238">
            <v>2005</v>
          </cell>
          <cell r="E238" t="str">
            <v>2102D-RP-RC-D1-17-00-00</v>
          </cell>
          <cell r="F238" t="str">
            <v>Marsh Hartford</v>
          </cell>
          <cell r="G238">
            <v>-1.0000000020227162E-4</v>
          </cell>
          <cell r="H238">
            <v>0</v>
          </cell>
          <cell r="J238">
            <v>-1.0000000020227162E-4</v>
          </cell>
          <cell r="L238" t="str">
            <v>2102DRPRCD1170000</v>
          </cell>
        </row>
        <row r="239">
          <cell r="B239">
            <v>2</v>
          </cell>
          <cell r="C239" t="str">
            <v>2102D</v>
          </cell>
          <cell r="D239">
            <v>2005</v>
          </cell>
          <cell r="E239" t="str">
            <v>2102D-RP-RC-D1-18-00-00</v>
          </cell>
          <cell r="F239" t="str">
            <v>Mortgage Credit</v>
          </cell>
          <cell r="G239">
            <v>68987.421990000003</v>
          </cell>
          <cell r="H239">
            <v>68987.422000000006</v>
          </cell>
          <cell r="J239">
            <v>-1.0000003385357559E-5</v>
          </cell>
          <cell r="L239" t="str">
            <v>2102DRPRCD1180000</v>
          </cell>
        </row>
        <row r="240">
          <cell r="B240">
            <v>2</v>
          </cell>
          <cell r="C240" t="str">
            <v>2102D</v>
          </cell>
          <cell r="D240">
            <v>2005</v>
          </cell>
          <cell r="E240" t="str">
            <v>2102D-RP-RC-DO-81-00-00</v>
          </cell>
          <cell r="F240" t="str">
            <v>Q.B.E. Insurance</v>
          </cell>
          <cell r="G240">
            <v>531.86437797389362</v>
          </cell>
          <cell r="H240">
            <v>0.43340000000000001</v>
          </cell>
          <cell r="J240">
            <v>531.43097797389362</v>
          </cell>
          <cell r="L240" t="str">
            <v>2102DRPRCDO810000</v>
          </cell>
        </row>
        <row r="241">
          <cell r="B241">
            <v>2</v>
          </cell>
          <cell r="C241" t="str">
            <v>2102D</v>
          </cell>
          <cell r="D241">
            <v>2005</v>
          </cell>
          <cell r="E241" t="str">
            <v>2102D-RP-RC-DO-82-00-00</v>
          </cell>
          <cell r="F241" t="str">
            <v>Wellenfton Americas</v>
          </cell>
          <cell r="G241">
            <v>1.6445912711304984E-2</v>
          </cell>
          <cell r="H241">
            <v>0.02</v>
          </cell>
          <cell r="J241">
            <v>-3.5540872886950167E-3</v>
          </cell>
          <cell r="L241" t="str">
            <v>2102DRPRCDO820000</v>
          </cell>
        </row>
        <row r="242">
          <cell r="B242">
            <v>2</v>
          </cell>
          <cell r="C242" t="str">
            <v>2102D</v>
          </cell>
          <cell r="D242">
            <v>2005</v>
          </cell>
          <cell r="E242" t="str">
            <v>2102D-RP-RC-DO-84-00-00</v>
          </cell>
          <cell r="F242" t="str">
            <v>American Re</v>
          </cell>
          <cell r="G242">
            <v>-0.73825713103674939</v>
          </cell>
          <cell r="I242">
            <v>0.74060000000000004</v>
          </cell>
          <cell r="J242">
            <v>2.3428689632506439E-3</v>
          </cell>
          <cell r="L242" t="str">
            <v>2102DRPRCDO840000</v>
          </cell>
        </row>
        <row r="243">
          <cell r="B243">
            <v>2</v>
          </cell>
          <cell r="C243" t="str">
            <v>2102D</v>
          </cell>
          <cell r="D243">
            <v>2005</v>
          </cell>
          <cell r="E243" t="str">
            <v>2102D-RP-RF-D0-01-00-00</v>
          </cell>
          <cell r="F243" t="str">
            <v>SCOR</v>
          </cell>
          <cell r="G243">
            <v>865866.55418242689</v>
          </cell>
          <cell r="H243">
            <v>865866.54870000004</v>
          </cell>
          <cell r="J243">
            <v>5.4824268445372581E-3</v>
          </cell>
          <cell r="L243" t="str">
            <v>2102DRPRFD0010000</v>
          </cell>
        </row>
        <row r="244">
          <cell r="B244">
            <v>2</v>
          </cell>
          <cell r="C244" t="str">
            <v>2102D</v>
          </cell>
          <cell r="D244">
            <v>2005</v>
          </cell>
          <cell r="E244" t="str">
            <v>2102D-RP-RF-D0-04-00-GT</v>
          </cell>
          <cell r="F244" t="str">
            <v>CORIFRANCE</v>
          </cell>
          <cell r="G244">
            <v>1085.8033236478864</v>
          </cell>
          <cell r="H244">
            <v>687.49699999999996</v>
          </cell>
          <cell r="J244">
            <v>398.30632364788642</v>
          </cell>
          <cell r="L244" t="str">
            <v>2102DRPRFD00400GT</v>
          </cell>
        </row>
        <row r="245">
          <cell r="B245">
            <v>2</v>
          </cell>
          <cell r="C245" t="str">
            <v>2102D</v>
          </cell>
          <cell r="D245">
            <v>2005</v>
          </cell>
          <cell r="E245" t="str">
            <v>2102D-RP-RF-D0-05-00-00</v>
          </cell>
          <cell r="F245" t="str">
            <v>Cooper Gay London</v>
          </cell>
          <cell r="G245">
            <v>15740210.448766934</v>
          </cell>
          <cell r="H245">
            <v>13890581.643100001</v>
          </cell>
          <cell r="J245">
            <v>1849628.8056669328</v>
          </cell>
          <cell r="L245" t="str">
            <v>2102DRPRFD0050000</v>
          </cell>
        </row>
        <row r="246">
          <cell r="B246">
            <v>2</v>
          </cell>
          <cell r="C246" t="str">
            <v>2102D</v>
          </cell>
          <cell r="D246">
            <v>2005</v>
          </cell>
          <cell r="E246" t="str">
            <v>2102D-RP-RF-D0-05-00-GT</v>
          </cell>
          <cell r="F246" t="str">
            <v>Cooper Gay London</v>
          </cell>
          <cell r="G246">
            <v>26200.126380637212</v>
          </cell>
          <cell r="H246">
            <v>26200.1224</v>
          </cell>
          <cell r="J246">
            <v>3.9806372114981059E-3</v>
          </cell>
          <cell r="L246" t="str">
            <v>2102DRPRFD00500GT</v>
          </cell>
        </row>
        <row r="247">
          <cell r="B247">
            <v>2</v>
          </cell>
          <cell r="C247" t="str">
            <v>2102D</v>
          </cell>
          <cell r="D247">
            <v>2005</v>
          </cell>
          <cell r="E247" t="str">
            <v>2102D-RP-RF-D0-06-00-00</v>
          </cell>
          <cell r="F247" t="str">
            <v>Cooper Gay Steele</v>
          </cell>
          <cell r="G247">
            <v>1050.1420010381405</v>
          </cell>
          <cell r="H247">
            <v>0.85570000000000002</v>
          </cell>
          <cell r="J247">
            <v>1049.2863010381404</v>
          </cell>
          <cell r="L247" t="str">
            <v>2102DRPRFD0060000</v>
          </cell>
        </row>
        <row r="248">
          <cell r="B248">
            <v>2</v>
          </cell>
          <cell r="C248" t="str">
            <v>2102D</v>
          </cell>
          <cell r="D248">
            <v>2005</v>
          </cell>
          <cell r="E248" t="str">
            <v>2102D-RP-RF-D0-09-00-00</v>
          </cell>
          <cell r="F248" t="str">
            <v>Hannover Alemania</v>
          </cell>
          <cell r="G248">
            <v>1.2041023267104586E-2</v>
          </cell>
          <cell r="H248">
            <v>0.01</v>
          </cell>
          <cell r="J248">
            <v>2.0410232671045862E-3</v>
          </cell>
          <cell r="L248" t="str">
            <v>2102DRPRFD0090000</v>
          </cell>
        </row>
        <row r="249">
          <cell r="B249">
            <v>2</v>
          </cell>
          <cell r="C249" t="str">
            <v>2102D</v>
          </cell>
          <cell r="D249">
            <v>2005</v>
          </cell>
          <cell r="E249" t="str">
            <v>2102D-RP-RF-D0-10-00-00</v>
          </cell>
          <cell r="F249" t="str">
            <v>Hannover Mexico</v>
          </cell>
          <cell r="G249">
            <v>-3.6036489600861553E-2</v>
          </cell>
          <cell r="I249">
            <v>0.04</v>
          </cell>
          <cell r="J249">
            <v>3.9635103991384479E-3</v>
          </cell>
          <cell r="L249" t="str">
            <v>2102DRPRFD0100000</v>
          </cell>
        </row>
        <row r="250">
          <cell r="B250">
            <v>2</v>
          </cell>
          <cell r="C250" t="str">
            <v>2102D</v>
          </cell>
          <cell r="D250">
            <v>2005</v>
          </cell>
          <cell r="E250" t="str">
            <v>2102D-RP-RF-D0-11-00-00</v>
          </cell>
          <cell r="F250" t="str">
            <v>Iberoamericana</v>
          </cell>
          <cell r="G250">
            <v>-7.6061828247586064E-3</v>
          </cell>
          <cell r="I250">
            <v>0.01</v>
          </cell>
          <cell r="J250">
            <v>2.3938171752413938E-3</v>
          </cell>
          <cell r="L250" t="str">
            <v>2102DRPRFD0110000</v>
          </cell>
        </row>
        <row r="251">
          <cell r="B251">
            <v>2</v>
          </cell>
          <cell r="C251" t="str">
            <v>2102D</v>
          </cell>
          <cell r="D251">
            <v>2005</v>
          </cell>
          <cell r="E251" t="str">
            <v>2102D-RP-RF-D0-12-00-00</v>
          </cell>
          <cell r="F251" t="str">
            <v>Istmo Binder</v>
          </cell>
          <cell r="G251">
            <v>-5.0445045176680881E-3</v>
          </cell>
          <cell r="I251">
            <v>0.01</v>
          </cell>
          <cell r="J251">
            <v>4.9554954823319121E-3</v>
          </cell>
          <cell r="L251" t="str">
            <v>2102DRPRFD0120000</v>
          </cell>
        </row>
        <row r="252">
          <cell r="B252">
            <v>2</v>
          </cell>
          <cell r="C252" t="str">
            <v>2102D</v>
          </cell>
          <cell r="D252">
            <v>2005</v>
          </cell>
          <cell r="E252" t="str">
            <v>2102D-RP-RF-D0-14-00-00</v>
          </cell>
          <cell r="F252" t="str">
            <v>Lexington</v>
          </cell>
          <cell r="G252">
            <v>-3.5706292297982126E-2</v>
          </cell>
          <cell r="I252">
            <v>0.04</v>
          </cell>
          <cell r="J252">
            <v>4.2937077020178752E-3</v>
          </cell>
          <cell r="L252" t="str">
            <v>2102DRPRFD0140000</v>
          </cell>
        </row>
        <row r="253">
          <cell r="B253">
            <v>2</v>
          </cell>
          <cell r="C253" t="str">
            <v>2102D</v>
          </cell>
          <cell r="D253">
            <v>2005</v>
          </cell>
          <cell r="E253" t="str">
            <v>2102D-RP-RF-D0-15-00-00</v>
          </cell>
          <cell r="F253" t="str">
            <v>MAPFRE</v>
          </cell>
          <cell r="G253">
            <v>98685.077351253232</v>
          </cell>
          <cell r="H253">
            <v>98685.074999999997</v>
          </cell>
          <cell r="J253">
            <v>2.3512532352469862E-3</v>
          </cell>
          <cell r="L253" t="str">
            <v>2102DRPRFD0150000</v>
          </cell>
        </row>
        <row r="254">
          <cell r="B254">
            <v>2</v>
          </cell>
          <cell r="C254" t="str">
            <v>2102D</v>
          </cell>
          <cell r="D254">
            <v>2005</v>
          </cell>
          <cell r="E254" t="str">
            <v>2102D-RP-RF-D0-15-00-GT</v>
          </cell>
          <cell r="F254" t="str">
            <v>MAPFRE</v>
          </cell>
          <cell r="G254">
            <v>-9.6802600907728228E-3</v>
          </cell>
          <cell r="I254">
            <v>0.01</v>
          </cell>
          <cell r="J254">
            <v>3.1973990922717736E-4</v>
          </cell>
          <cell r="L254" t="str">
            <v>2102DRPRFD01500GT</v>
          </cell>
        </row>
        <row r="255">
          <cell r="B255">
            <v>2</v>
          </cell>
          <cell r="C255" t="str">
            <v>2102D</v>
          </cell>
          <cell r="D255">
            <v>2005</v>
          </cell>
          <cell r="E255" t="str">
            <v>2102D-RP-RF-D0-16-00-00</v>
          </cell>
          <cell r="F255" t="str">
            <v>Mercantile</v>
          </cell>
          <cell r="G255">
            <v>-4.3391039682833957E-3</v>
          </cell>
          <cell r="H255">
            <v>0</v>
          </cell>
          <cell r="J255">
            <v>-4.3391039682833957E-3</v>
          </cell>
          <cell r="L255" t="str">
            <v>2102DRPRFD0160000</v>
          </cell>
        </row>
        <row r="256">
          <cell r="B256">
            <v>2</v>
          </cell>
          <cell r="C256" t="str">
            <v>2102D</v>
          </cell>
          <cell r="D256">
            <v>2005</v>
          </cell>
          <cell r="E256" t="str">
            <v>2102D-RP-RF-D0-17-00-00</v>
          </cell>
          <cell r="F256" t="str">
            <v>Muenchenner</v>
          </cell>
          <cell r="G256">
            <v>-4.638334023184143E-3</v>
          </cell>
          <cell r="I256">
            <v>980359.91359999997</v>
          </cell>
          <cell r="J256">
            <v>980359.90896166593</v>
          </cell>
          <cell r="L256" t="str">
            <v>2102DRPRFD0170000</v>
          </cell>
        </row>
        <row r="257">
          <cell r="B257">
            <v>2</v>
          </cell>
          <cell r="C257" t="str">
            <v>2102D</v>
          </cell>
          <cell r="D257">
            <v>2005</v>
          </cell>
          <cell r="E257" t="str">
            <v>2102D-RP-RF-D0-17-00-GT</v>
          </cell>
          <cell r="F257" t="str">
            <v>Muenchenner Guatemala</v>
          </cell>
          <cell r="G257">
            <v>-2.392690793650587E-2</v>
          </cell>
          <cell r="I257">
            <v>0.02</v>
          </cell>
          <cell r="J257">
            <v>-3.9269079365058697E-3</v>
          </cell>
          <cell r="L257" t="str">
            <v>2102DRPRFD01700GT</v>
          </cell>
        </row>
        <row r="258">
          <cell r="B258">
            <v>2</v>
          </cell>
          <cell r="C258" t="str">
            <v>2102D</v>
          </cell>
          <cell r="D258">
            <v>2005</v>
          </cell>
          <cell r="E258" t="str">
            <v>2102D-RP-RF-D0-19-00-00</v>
          </cell>
          <cell r="F258" t="str">
            <v>RECAP</v>
          </cell>
          <cell r="G258">
            <v>-4.5373496032490484E-3</v>
          </cell>
          <cell r="H258">
            <v>0</v>
          </cell>
          <cell r="J258">
            <v>-4.5373496032490484E-3</v>
          </cell>
          <cell r="L258" t="str">
            <v>2102DRPRFD0190000</v>
          </cell>
        </row>
        <row r="259">
          <cell r="B259">
            <v>2</v>
          </cell>
          <cell r="C259" t="str">
            <v>2102D</v>
          </cell>
          <cell r="D259">
            <v>2005</v>
          </cell>
          <cell r="E259" t="str">
            <v>2102D-RP-RF-D0-20-00-00</v>
          </cell>
          <cell r="F259" t="str">
            <v>Istmo</v>
          </cell>
          <cell r="G259">
            <v>3.0910286940155629E-3</v>
          </cell>
          <cell r="H259">
            <v>0</v>
          </cell>
          <cell r="J259">
            <v>3.0910286940155629E-3</v>
          </cell>
          <cell r="L259" t="str">
            <v>2102DRPRFD0200000</v>
          </cell>
        </row>
        <row r="260">
          <cell r="B260">
            <v>2</v>
          </cell>
          <cell r="C260" t="str">
            <v>2102D</v>
          </cell>
          <cell r="D260">
            <v>2005</v>
          </cell>
          <cell r="E260" t="str">
            <v>2102D-RP-RF-D0-21-00-00</v>
          </cell>
          <cell r="F260" t="str">
            <v>Nuevo Mundo</v>
          </cell>
          <cell r="G260">
            <v>0.10451824325349847</v>
          </cell>
          <cell r="H260">
            <v>0.10009999999999999</v>
          </cell>
          <cell r="J260">
            <v>4.4182432534984745E-3</v>
          </cell>
          <cell r="L260" t="str">
            <v>2102DRPRFD0210000</v>
          </cell>
        </row>
        <row r="261">
          <cell r="B261">
            <v>2</v>
          </cell>
          <cell r="C261" t="str">
            <v>2102D</v>
          </cell>
          <cell r="D261">
            <v>2005</v>
          </cell>
          <cell r="E261" t="str">
            <v>2102D-RP-RF-D0-22-00-00</v>
          </cell>
          <cell r="F261" t="str">
            <v>Patria</v>
          </cell>
          <cell r="G261">
            <v>39915.736748025622</v>
          </cell>
          <cell r="H261">
            <v>39915.737999999998</v>
          </cell>
          <cell r="J261">
            <v>-1.2519743759185076E-3</v>
          </cell>
          <cell r="L261" t="str">
            <v>2102DRPRFD0220000</v>
          </cell>
        </row>
        <row r="262">
          <cell r="B262">
            <v>2</v>
          </cell>
          <cell r="C262" t="str">
            <v>2102D</v>
          </cell>
          <cell r="D262">
            <v>2005</v>
          </cell>
          <cell r="E262" t="str">
            <v>2102D-RP-RF-D0-22-00-GT</v>
          </cell>
          <cell r="F262" t="str">
            <v>Patria</v>
          </cell>
          <cell r="G262">
            <v>34803.012088251744</v>
          </cell>
          <cell r="H262">
            <v>34803.008699999998</v>
          </cell>
          <cell r="J262">
            <v>3.3882517454912886E-3</v>
          </cell>
          <cell r="L262" t="str">
            <v>2102DRPRFD02200GT</v>
          </cell>
        </row>
        <row r="263">
          <cell r="B263">
            <v>2</v>
          </cell>
          <cell r="C263" t="str">
            <v>2102D</v>
          </cell>
          <cell r="D263">
            <v>2005</v>
          </cell>
          <cell r="E263" t="str">
            <v>2102D-RP-RF-D0-23-00-00</v>
          </cell>
          <cell r="F263" t="str">
            <v>Reinmex</v>
          </cell>
          <cell r="G263">
            <v>329755.19436541852</v>
          </cell>
          <cell r="H263">
            <v>268.70190000000002</v>
          </cell>
          <cell r="J263">
            <v>329486.49246541853</v>
          </cell>
          <cell r="L263" t="str">
            <v>2102DRPRFD0230000</v>
          </cell>
        </row>
        <row r="264">
          <cell r="B264">
            <v>2</v>
          </cell>
          <cell r="C264" t="str">
            <v>2102D</v>
          </cell>
          <cell r="D264">
            <v>2005</v>
          </cell>
          <cell r="E264" t="str">
            <v>2102D-RP-RF-D0-24-00-00</v>
          </cell>
          <cell r="F264" t="str">
            <v>Alianza Colombia</v>
          </cell>
          <cell r="G264">
            <v>-9.3968347337410156E-3</v>
          </cell>
          <cell r="I264">
            <v>0.01</v>
          </cell>
          <cell r="J264">
            <v>6.031652662589846E-4</v>
          </cell>
          <cell r="L264" t="str">
            <v>2102DRPRFD0240000</v>
          </cell>
        </row>
        <row r="265">
          <cell r="B265">
            <v>2</v>
          </cell>
          <cell r="C265" t="str">
            <v>2102D</v>
          </cell>
          <cell r="D265">
            <v>2005</v>
          </cell>
          <cell r="E265" t="str">
            <v>2102D-RP-RF-D0-25-00-00</v>
          </cell>
          <cell r="F265" t="str">
            <v>Alianza Panama</v>
          </cell>
          <cell r="G265">
            <v>924.32352376320614</v>
          </cell>
          <cell r="H265">
            <v>0.75319999999999998</v>
          </cell>
          <cell r="J265">
            <v>923.57032376320615</v>
          </cell>
          <cell r="L265" t="str">
            <v>2102DRPRFD0250000</v>
          </cell>
        </row>
        <row r="266">
          <cell r="B266">
            <v>2</v>
          </cell>
          <cell r="C266" t="str">
            <v>2102D</v>
          </cell>
          <cell r="D266">
            <v>2005</v>
          </cell>
          <cell r="E266" t="str">
            <v>2102D-RP-RF-D0-26-00-00</v>
          </cell>
          <cell r="F266" t="str">
            <v>REASS</v>
          </cell>
          <cell r="G266">
            <v>7.6853437078705511E-4</v>
          </cell>
          <cell r="H266">
            <v>0</v>
          </cell>
          <cell r="J266">
            <v>7.6853437078705511E-4</v>
          </cell>
          <cell r="L266" t="str">
            <v>2102DRPRFD0260000</v>
          </cell>
        </row>
        <row r="267">
          <cell r="B267">
            <v>2</v>
          </cell>
          <cell r="C267" t="str">
            <v>2102D</v>
          </cell>
          <cell r="D267">
            <v>2005</v>
          </cell>
          <cell r="E267" t="str">
            <v>2102D-RP-RF-D0-32-00-00</v>
          </cell>
          <cell r="F267" t="str">
            <v>Sydney Re</v>
          </cell>
          <cell r="G267">
            <v>-6.6197926109407453E-3</v>
          </cell>
          <cell r="I267">
            <v>0.01</v>
          </cell>
          <cell r="J267">
            <v>3.380207389059255E-3</v>
          </cell>
          <cell r="L267" t="str">
            <v>2102DRPRFD0320000</v>
          </cell>
        </row>
        <row r="268">
          <cell r="B268">
            <v>2</v>
          </cell>
          <cell r="C268" t="str">
            <v>2102D</v>
          </cell>
          <cell r="D268">
            <v>2005</v>
          </cell>
          <cell r="E268" t="str">
            <v>2102D-RP-RF-D0-34-00-00</v>
          </cell>
          <cell r="F268" t="str">
            <v>Trasatlantic</v>
          </cell>
          <cell r="G268">
            <v>1.2454934239196564E-2</v>
          </cell>
          <cell r="H268">
            <v>0.01</v>
          </cell>
          <cell r="J268">
            <v>2.4549342391965642E-3</v>
          </cell>
          <cell r="L268" t="str">
            <v>2102DRPRFD0340000</v>
          </cell>
        </row>
        <row r="269">
          <cell r="B269">
            <v>2</v>
          </cell>
          <cell r="C269" t="str">
            <v>2102D</v>
          </cell>
          <cell r="D269">
            <v>2005</v>
          </cell>
          <cell r="E269" t="str">
            <v>2102D-RP-RF-D0-36-00-GT</v>
          </cell>
          <cell r="F269" t="str">
            <v>James Steele Guatemala</v>
          </cell>
          <cell r="G269">
            <v>3.9455932549759222E-3</v>
          </cell>
          <cell r="H269">
            <v>0</v>
          </cell>
          <cell r="J269">
            <v>3.9455932549759222E-3</v>
          </cell>
          <cell r="L269" t="str">
            <v>2102DRPRFD03600GT</v>
          </cell>
        </row>
        <row r="270">
          <cell r="B270">
            <v>2</v>
          </cell>
          <cell r="C270" t="str">
            <v>2102D</v>
          </cell>
          <cell r="D270">
            <v>2005</v>
          </cell>
          <cell r="E270" t="str">
            <v>2102D-RP-RF-D0-37-00-00</v>
          </cell>
          <cell r="F270" t="str">
            <v>Reaseg  Colombia</v>
          </cell>
          <cell r="G270">
            <v>-1.8972610331944625E-2</v>
          </cell>
          <cell r="I270">
            <v>0.02</v>
          </cell>
          <cell r="J270">
            <v>1.027389668055375E-3</v>
          </cell>
          <cell r="L270" t="str">
            <v>2102DRPRFD0370000</v>
          </cell>
        </row>
        <row r="271">
          <cell r="B271">
            <v>2</v>
          </cell>
          <cell r="C271" t="str">
            <v>2102D</v>
          </cell>
          <cell r="D271">
            <v>2005</v>
          </cell>
          <cell r="E271" t="str">
            <v>2102D-RP-RF-D0-38-00-00</v>
          </cell>
          <cell r="F271" t="str">
            <v>Employeers</v>
          </cell>
          <cell r="G271">
            <v>-9.5174961220559628E-3</v>
          </cell>
          <cell r="I271">
            <v>0.01</v>
          </cell>
          <cell r="J271">
            <v>4.8250387794403736E-4</v>
          </cell>
          <cell r="L271" t="str">
            <v>2102DRPRFD0380000</v>
          </cell>
        </row>
        <row r="272">
          <cell r="B272">
            <v>2</v>
          </cell>
          <cell r="C272" t="str">
            <v>2102D</v>
          </cell>
          <cell r="D272">
            <v>2005</v>
          </cell>
          <cell r="E272" t="str">
            <v>2102D-RP-RF-D0-39-00-00</v>
          </cell>
          <cell r="F272" t="str">
            <v>Zurich</v>
          </cell>
          <cell r="G272">
            <v>-9.1252350197096963E-3</v>
          </cell>
          <cell r="I272">
            <v>0.01</v>
          </cell>
          <cell r="J272">
            <v>8.7476498029030389E-4</v>
          </cell>
          <cell r="L272" t="str">
            <v>2102DRPRFD0390000</v>
          </cell>
        </row>
        <row r="273">
          <cell r="B273">
            <v>2</v>
          </cell>
          <cell r="C273" t="str">
            <v>2102D</v>
          </cell>
          <cell r="D273">
            <v>2005</v>
          </cell>
          <cell r="E273" t="str">
            <v>2102D-RP-RF-D0-44-00-00</v>
          </cell>
          <cell r="F273" t="str">
            <v>Alianza</v>
          </cell>
          <cell r="G273">
            <v>-3.7942648834941223E-2</v>
          </cell>
          <cell r="I273">
            <v>0.04</v>
          </cell>
          <cell r="J273">
            <v>2.0573511650587781E-3</v>
          </cell>
          <cell r="L273" t="str">
            <v>2102DRPRFD0440000</v>
          </cell>
        </row>
        <row r="274">
          <cell r="B274">
            <v>2</v>
          </cell>
          <cell r="C274" t="str">
            <v>2102D</v>
          </cell>
          <cell r="D274">
            <v>2005</v>
          </cell>
          <cell r="E274" t="str">
            <v>2102D-RP-RF-D0-46-00-00</v>
          </cell>
          <cell r="F274" t="str">
            <v>Reliance</v>
          </cell>
          <cell r="G274">
            <v>-2.1620068409515554</v>
          </cell>
          <cell r="I274">
            <v>2.1617999999999999</v>
          </cell>
          <cell r="J274">
            <v>-2.0684095155543147E-4</v>
          </cell>
          <cell r="L274" t="str">
            <v>2102DRPRFD0460000</v>
          </cell>
        </row>
        <row r="275">
          <cell r="B275">
            <v>2</v>
          </cell>
          <cell r="C275" t="str">
            <v>2102D</v>
          </cell>
          <cell r="D275">
            <v>2005</v>
          </cell>
          <cell r="E275" t="str">
            <v>2102D-RP-RF-D0-49-00-00</v>
          </cell>
          <cell r="F275" t="str">
            <v>AXA</v>
          </cell>
          <cell r="G275">
            <v>643.891466391937</v>
          </cell>
          <cell r="H275">
            <v>336.11540000000002</v>
          </cell>
          <cell r="J275">
            <v>307.77606639193698</v>
          </cell>
          <cell r="L275" t="str">
            <v>2102DRPRFD0490000</v>
          </cell>
        </row>
        <row r="276">
          <cell r="B276">
            <v>2</v>
          </cell>
          <cell r="C276" t="str">
            <v>2102D</v>
          </cell>
          <cell r="D276">
            <v>2005</v>
          </cell>
          <cell r="E276" t="str">
            <v>2102D-RP-RF-D0-52-00-00</v>
          </cell>
          <cell r="F276" t="str">
            <v>Cigna Miami</v>
          </cell>
          <cell r="G276">
            <v>-8.3155799685149495E-2</v>
          </cell>
          <cell r="I276">
            <v>8.0100000000000005E-2</v>
          </cell>
          <cell r="J276">
            <v>-3.0557996851494906E-3</v>
          </cell>
          <cell r="L276" t="str">
            <v>2102DRPRFD0520000</v>
          </cell>
        </row>
        <row r="277">
          <cell r="B277">
            <v>2</v>
          </cell>
          <cell r="C277" t="str">
            <v>2102D</v>
          </cell>
          <cell r="D277">
            <v>2005</v>
          </cell>
          <cell r="E277" t="str">
            <v>2102D-RP-RF-D0-53-00-00</v>
          </cell>
          <cell r="F277" t="str">
            <v>Casa de Cambio</v>
          </cell>
          <cell r="G277">
            <v>0.14260502356859972</v>
          </cell>
          <cell r="H277">
            <v>0.1401</v>
          </cell>
          <cell r="J277">
            <v>2.505023568599718E-3</v>
          </cell>
          <cell r="L277" t="str">
            <v>2102DRPRFD0530000</v>
          </cell>
        </row>
        <row r="278">
          <cell r="B278">
            <v>2</v>
          </cell>
          <cell r="C278" t="str">
            <v>2102D</v>
          </cell>
          <cell r="D278">
            <v>2005</v>
          </cell>
          <cell r="E278" t="str">
            <v>2102D-RP-RF-D0-54-00-GT</v>
          </cell>
          <cell r="F278" t="str">
            <v>Everest</v>
          </cell>
          <cell r="G278">
            <v>2.1907893678871915E-3</v>
          </cell>
          <cell r="H278">
            <v>0</v>
          </cell>
          <cell r="J278">
            <v>2.1907893678871915E-3</v>
          </cell>
          <cell r="L278" t="str">
            <v>2102DRPRFD05400GT</v>
          </cell>
        </row>
        <row r="279">
          <cell r="B279">
            <v>2</v>
          </cell>
          <cell r="C279" t="str">
            <v>2102D</v>
          </cell>
          <cell r="D279">
            <v>2005</v>
          </cell>
          <cell r="E279" t="str">
            <v>2102D-RP-RF-D0-55-00-00</v>
          </cell>
          <cell r="F279" t="str">
            <v>Oddysey Re.</v>
          </cell>
          <cell r="G279">
            <v>191589.5207944088</v>
          </cell>
          <cell r="H279">
            <v>191589.52170000001</v>
          </cell>
          <cell r="J279">
            <v>-9.0559120872057974E-4</v>
          </cell>
          <cell r="L279" t="str">
            <v>2102DRPRFD0550000</v>
          </cell>
        </row>
        <row r="280">
          <cell r="B280">
            <v>2</v>
          </cell>
          <cell r="C280" t="str">
            <v>2102D</v>
          </cell>
          <cell r="D280">
            <v>2005</v>
          </cell>
          <cell r="E280" t="str">
            <v>2102D-RP-RF-D0-61-00-00</v>
          </cell>
          <cell r="F280" t="str">
            <v>ARG Reinsurance</v>
          </cell>
          <cell r="G280">
            <v>2.6398103691462893E-3</v>
          </cell>
          <cell r="H280">
            <v>0</v>
          </cell>
          <cell r="J280">
            <v>2.6398103691462893E-3</v>
          </cell>
          <cell r="L280" t="str">
            <v>2102DRPRFD0610000</v>
          </cell>
        </row>
        <row r="281">
          <cell r="B281">
            <v>2</v>
          </cell>
          <cell r="C281" t="str">
            <v>2102D</v>
          </cell>
          <cell r="D281">
            <v>2005</v>
          </cell>
          <cell r="E281" t="str">
            <v>2102D-RP-RF-D0-62-00-00</v>
          </cell>
          <cell r="F281" t="str">
            <v>Swiss Re.</v>
          </cell>
          <cell r="G281">
            <v>527.42618091814245</v>
          </cell>
          <cell r="I281">
            <v>653045.82819999999</v>
          </cell>
          <cell r="J281">
            <v>653573.25438091811</v>
          </cell>
          <cell r="L281" t="str">
            <v>2102DRPRFD0620000</v>
          </cell>
        </row>
        <row r="282">
          <cell r="B282">
            <v>2</v>
          </cell>
          <cell r="C282" t="str">
            <v>2102D</v>
          </cell>
          <cell r="D282">
            <v>2005</v>
          </cell>
          <cell r="E282" t="str">
            <v>2102D-RP-RF-D0-70-00-00</v>
          </cell>
          <cell r="F282" t="str">
            <v>INTERNACIONAL DE SEGUROS</v>
          </cell>
          <cell r="G282">
            <v>13712.006366128513</v>
          </cell>
          <cell r="H282">
            <v>13712.007100000001</v>
          </cell>
          <cell r="J282">
            <v>-7.3387148768233601E-4</v>
          </cell>
          <cell r="L282" t="str">
            <v>2102DRPRFD0700000</v>
          </cell>
        </row>
        <row r="283">
          <cell r="B283">
            <v>2</v>
          </cell>
          <cell r="C283" t="str">
            <v>2102D</v>
          </cell>
          <cell r="D283">
            <v>2005</v>
          </cell>
          <cell r="E283" t="str">
            <v>2102D-RP-RF-D0-74-00-00</v>
          </cell>
          <cell r="F283" t="str">
            <v>Ace MÚxico</v>
          </cell>
          <cell r="G283">
            <v>4.9510938410318672E-2</v>
          </cell>
          <cell r="H283">
            <v>0.05</v>
          </cell>
          <cell r="J283">
            <v>-4.8906158968133051E-4</v>
          </cell>
          <cell r="L283" t="str">
            <v>2102DRPRFD0740000</v>
          </cell>
        </row>
        <row r="284">
          <cell r="B284">
            <v>2</v>
          </cell>
          <cell r="C284" t="str">
            <v>2102D</v>
          </cell>
          <cell r="D284">
            <v>2005</v>
          </cell>
          <cell r="E284" t="str">
            <v>2102D-RP-RF-D0-82-00-00</v>
          </cell>
          <cell r="F284" t="str">
            <v>Wellington Americas</v>
          </cell>
          <cell r="G284">
            <v>1.0711167886741011E-2</v>
          </cell>
          <cell r="H284">
            <v>0.01</v>
          </cell>
          <cell r="J284">
            <v>7.1116788674101088E-4</v>
          </cell>
          <cell r="L284" t="str">
            <v>2102DRPRFD0820000</v>
          </cell>
        </row>
        <row r="285">
          <cell r="B285">
            <v>2</v>
          </cell>
          <cell r="C285" t="str">
            <v>2102D</v>
          </cell>
          <cell r="D285">
            <v>2005</v>
          </cell>
          <cell r="E285" t="str">
            <v>2102D-RP-RF-D0-84-00-00</v>
          </cell>
          <cell r="F285" t="str">
            <v>American Re</v>
          </cell>
          <cell r="G285">
            <v>0.10709710402176012</v>
          </cell>
          <cell r="H285">
            <v>0.1101</v>
          </cell>
          <cell r="J285">
            <v>-3.0028959782398834E-3</v>
          </cell>
          <cell r="L285" t="str">
            <v>2102DRPRFD0840000</v>
          </cell>
        </row>
        <row r="286">
          <cell r="B286">
            <v>2</v>
          </cell>
          <cell r="C286" t="str">
            <v>2102D</v>
          </cell>
          <cell r="D286">
            <v>2005</v>
          </cell>
          <cell r="E286" t="str">
            <v>2102D-RP-RF-D0-86-00-00</v>
          </cell>
          <cell r="F286" t="str">
            <v>Folksamerica</v>
          </cell>
          <cell r="G286">
            <v>67780.799600744707</v>
          </cell>
          <cell r="H286">
            <v>67780.803899999999</v>
          </cell>
          <cell r="J286">
            <v>-4.2992552916985005E-3</v>
          </cell>
          <cell r="L286" t="str">
            <v>2102DRPRFD0860000</v>
          </cell>
        </row>
        <row r="287">
          <cell r="B287">
            <v>2</v>
          </cell>
          <cell r="C287" t="str">
            <v>2102D</v>
          </cell>
          <cell r="D287">
            <v>2005</v>
          </cell>
          <cell r="E287" t="str">
            <v>2102D-RP-RF-D0-86-00-GT</v>
          </cell>
          <cell r="F287" t="str">
            <v>Folksamerica</v>
          </cell>
          <cell r="G287">
            <v>7.0079104591323068E-3</v>
          </cell>
          <cell r="H287">
            <v>0.01</v>
          </cell>
          <cell r="J287">
            <v>-2.9920895408676934E-3</v>
          </cell>
          <cell r="L287" t="str">
            <v>2102DRPRFD08600GT</v>
          </cell>
        </row>
        <row r="288">
          <cell r="B288">
            <v>2</v>
          </cell>
          <cell r="C288" t="str">
            <v>2102D</v>
          </cell>
          <cell r="D288">
            <v>2005</v>
          </cell>
          <cell r="E288" t="str">
            <v>2102D-RP-RF-D0-87-00-00</v>
          </cell>
          <cell r="F288" t="str">
            <v>Hannover Services</v>
          </cell>
          <cell r="G288">
            <v>111774.82210882567</v>
          </cell>
          <cell r="H288">
            <v>111774.825</v>
          </cell>
          <cell r="J288">
            <v>-2.8911743283970281E-3</v>
          </cell>
          <cell r="L288" t="str">
            <v>2102DRPRFD0870000</v>
          </cell>
        </row>
        <row r="289">
          <cell r="B289">
            <v>2</v>
          </cell>
          <cell r="C289" t="str">
            <v>2102D</v>
          </cell>
          <cell r="D289">
            <v>2005</v>
          </cell>
          <cell r="E289" t="str">
            <v>2102D-RP-RF-D0-87-00-GT</v>
          </cell>
          <cell r="F289" t="str">
            <v>HANNOVER</v>
          </cell>
          <cell r="G289">
            <v>65563.01300079879</v>
          </cell>
          <cell r="H289">
            <v>65563.008499999996</v>
          </cell>
          <cell r="J289">
            <v>4.5007987937424332E-3</v>
          </cell>
          <cell r="L289" t="str">
            <v>2102DRPRFD08700GT</v>
          </cell>
        </row>
        <row r="290">
          <cell r="B290">
            <v>2</v>
          </cell>
          <cell r="C290" t="str">
            <v>2102D</v>
          </cell>
          <cell r="D290">
            <v>2005</v>
          </cell>
          <cell r="E290" t="str">
            <v>2102D-RP-RF-D0-91-00-00</v>
          </cell>
          <cell r="F290" t="str">
            <v>MARSH USA</v>
          </cell>
          <cell r="G290">
            <v>-7.4215935455868021E-4</v>
          </cell>
          <cell r="H290">
            <v>0</v>
          </cell>
          <cell r="J290">
            <v>-7.4215935455868021E-4</v>
          </cell>
          <cell r="L290" t="str">
            <v>2102DRPRFD0910000</v>
          </cell>
        </row>
        <row r="291">
          <cell r="B291">
            <v>2</v>
          </cell>
          <cell r="C291" t="str">
            <v>2102D</v>
          </cell>
          <cell r="D291">
            <v>2005</v>
          </cell>
          <cell r="E291" t="str">
            <v>2102D-RP-RF-D0-93-00-00</v>
          </cell>
          <cell r="F291" t="str">
            <v>Gard Sevices As</v>
          </cell>
          <cell r="G291">
            <v>237589.00010182732</v>
          </cell>
          <cell r="H291">
            <v>193.6</v>
          </cell>
          <cell r="J291">
            <v>237395.40010182731</v>
          </cell>
          <cell r="L291" t="str">
            <v>2102DRPRFD0930000</v>
          </cell>
        </row>
        <row r="292">
          <cell r="B292">
            <v>2</v>
          </cell>
          <cell r="C292" t="str">
            <v>2102D</v>
          </cell>
          <cell r="D292">
            <v>2005</v>
          </cell>
          <cell r="E292" t="str">
            <v>2102D-RP-RF-D0-96-00-GT</v>
          </cell>
          <cell r="F292" t="str">
            <v>CONVERIUM LTD GUATEMALA</v>
          </cell>
          <cell r="G292">
            <v>188459.47180863837</v>
          </cell>
          <cell r="H292">
            <v>156676.66269999999</v>
          </cell>
          <cell r="J292">
            <v>31782.809108638379</v>
          </cell>
          <cell r="L292" t="str">
            <v>2102DRPRFD09600GT</v>
          </cell>
        </row>
        <row r="293">
          <cell r="B293">
            <v>2</v>
          </cell>
          <cell r="C293" t="str">
            <v>2102D</v>
          </cell>
          <cell r="D293">
            <v>2005</v>
          </cell>
          <cell r="E293" t="str">
            <v>2102D-RP-RF-D0-98-00-00</v>
          </cell>
          <cell r="F293" t="str">
            <v>Assuranceforeningen Gard</v>
          </cell>
          <cell r="G293">
            <v>98333.496837339277</v>
          </cell>
          <cell r="H293">
            <v>51804.052900000002</v>
          </cell>
          <cell r="J293">
            <v>46529.443937339274</v>
          </cell>
          <cell r="L293" t="str">
            <v>2102DRPRFD0980000</v>
          </cell>
        </row>
        <row r="294">
          <cell r="B294">
            <v>2</v>
          </cell>
          <cell r="C294" t="str">
            <v>2102D</v>
          </cell>
          <cell r="D294">
            <v>2005</v>
          </cell>
          <cell r="E294" t="str">
            <v>2102D-RP-RF-D1-02-00-00</v>
          </cell>
          <cell r="F294" t="str">
            <v>QBE del Itsmo Cia Reaseguros</v>
          </cell>
          <cell r="G294">
            <v>1742881.309967428</v>
          </cell>
          <cell r="H294">
            <v>1272946.3182999999</v>
          </cell>
          <cell r="J294">
            <v>469934.99166742805</v>
          </cell>
          <cell r="L294" t="str">
            <v>2102DRPRFD1020000</v>
          </cell>
        </row>
        <row r="295">
          <cell r="B295">
            <v>2</v>
          </cell>
          <cell r="C295" t="str">
            <v>2102D</v>
          </cell>
          <cell r="D295">
            <v>2005</v>
          </cell>
          <cell r="E295" t="str">
            <v>2102D-RP-RF-D1-02-00-GT</v>
          </cell>
          <cell r="F295" t="str">
            <v>QBE del Itsmo CÝa Reaseguro</v>
          </cell>
          <cell r="G295">
            <v>175199.21154795308</v>
          </cell>
          <cell r="H295">
            <v>175199.20860000001</v>
          </cell>
          <cell r="J295">
            <v>2.9479530639946461E-3</v>
          </cell>
          <cell r="L295" t="str">
            <v>2102DRPRFD10200GT</v>
          </cell>
        </row>
        <row r="296">
          <cell r="B296">
            <v>2</v>
          </cell>
          <cell r="C296" t="str">
            <v>2102D</v>
          </cell>
          <cell r="D296">
            <v>2005</v>
          </cell>
          <cell r="E296" t="str">
            <v>2102D-RP-RF-D1-07-00-00</v>
          </cell>
          <cell r="F296" t="str">
            <v>Miller Insurance</v>
          </cell>
          <cell r="G296">
            <v>-9.7618614390760396E-3</v>
          </cell>
          <cell r="I296">
            <v>0.01</v>
          </cell>
          <cell r="J296">
            <v>2.3813856092396064E-4</v>
          </cell>
          <cell r="L296" t="str">
            <v>2102DRPRFD1070000</v>
          </cell>
        </row>
        <row r="297">
          <cell r="B297">
            <v>2</v>
          </cell>
          <cell r="C297" t="str">
            <v>2102D</v>
          </cell>
          <cell r="D297">
            <v>2005</v>
          </cell>
          <cell r="E297" t="str">
            <v>2102D-RP-RF-D1-11-00-GT</v>
          </cell>
          <cell r="F297" t="str">
            <v>Dero Taconet assurances Maritime</v>
          </cell>
          <cell r="G297">
            <v>-2.8140000067651272E-3</v>
          </cell>
          <cell r="H297">
            <v>0</v>
          </cell>
          <cell r="J297">
            <v>-2.8140000067651272E-3</v>
          </cell>
          <cell r="L297" t="str">
            <v>2102DRPRFD11100GT</v>
          </cell>
        </row>
        <row r="298">
          <cell r="B298">
            <v>2</v>
          </cell>
          <cell r="C298" t="str">
            <v>2102D</v>
          </cell>
          <cell r="D298">
            <v>2005</v>
          </cell>
          <cell r="E298" t="str">
            <v>2102D-RP-RF-D1-13-00-GT</v>
          </cell>
          <cell r="F298" t="str">
            <v>Provincial Re.</v>
          </cell>
          <cell r="G298">
            <v>-4.0734609497472323E-3</v>
          </cell>
          <cell r="H298">
            <v>0</v>
          </cell>
          <cell r="J298">
            <v>-4.0734609497472323E-3</v>
          </cell>
          <cell r="L298" t="str">
            <v>2102DRPRFD11300GT</v>
          </cell>
        </row>
        <row r="299">
          <cell r="B299">
            <v>2</v>
          </cell>
          <cell r="C299" t="str">
            <v>2102D</v>
          </cell>
          <cell r="D299">
            <v>2005</v>
          </cell>
          <cell r="E299" t="str">
            <v>2102D-RP-RF-D1-15-00-00</v>
          </cell>
          <cell r="F299" t="str">
            <v>Grupo Primary</v>
          </cell>
          <cell r="G299">
            <v>0</v>
          </cell>
          <cell r="H299">
            <v>121547.0922</v>
          </cell>
          <cell r="J299">
            <v>-121547.0922</v>
          </cell>
          <cell r="L299" t="str">
            <v>2102DRPRFD1150000</v>
          </cell>
        </row>
        <row r="300">
          <cell r="B300">
            <v>2</v>
          </cell>
          <cell r="C300" t="str">
            <v>2102D</v>
          </cell>
          <cell r="D300">
            <v>2005</v>
          </cell>
          <cell r="E300" t="str">
            <v>2102D-RP-RF-D1-15-00-GT</v>
          </cell>
          <cell r="F300" t="str">
            <v>Grupo Primary Guatemala</v>
          </cell>
          <cell r="G300">
            <v>128182.3982725208</v>
          </cell>
          <cell r="H300">
            <v>128182.3974</v>
          </cell>
          <cell r="J300">
            <v>8.7252080265898257E-4</v>
          </cell>
          <cell r="L300" t="str">
            <v>2102DRPRFD11500GT</v>
          </cell>
        </row>
        <row r="301">
          <cell r="B301">
            <v>2</v>
          </cell>
          <cell r="C301" t="str">
            <v>2102D</v>
          </cell>
          <cell r="D301">
            <v>2005</v>
          </cell>
          <cell r="E301" t="str">
            <v>2102D-RP-RF-D1-17-00-00</v>
          </cell>
          <cell r="F301" t="str">
            <v>Marsh Hartford</v>
          </cell>
          <cell r="G301">
            <v>7764.8405000000066</v>
          </cell>
          <cell r="H301">
            <v>6.3272000000000004</v>
          </cell>
          <cell r="J301">
            <v>7758.5133000000069</v>
          </cell>
          <cell r="L301" t="str">
            <v>2102DRPRFD1170000</v>
          </cell>
        </row>
        <row r="302">
          <cell r="B302">
            <v>2</v>
          </cell>
          <cell r="C302" t="str">
            <v>2102D</v>
          </cell>
          <cell r="D302">
            <v>2005</v>
          </cell>
          <cell r="E302" t="str">
            <v>2102D-RP-RF-D1-20-00-00</v>
          </cell>
          <cell r="F302" t="str">
            <v>Allianz Mexico</v>
          </cell>
          <cell r="G302">
            <v>1442813.2</v>
          </cell>
          <cell r="H302">
            <v>1442813.2</v>
          </cell>
          <cell r="J302">
            <v>0</v>
          </cell>
          <cell r="L302" t="str">
            <v>2102DRPRFD1200000</v>
          </cell>
        </row>
        <row r="303">
          <cell r="B303">
            <v>2</v>
          </cell>
          <cell r="C303" t="str">
            <v>2102D</v>
          </cell>
          <cell r="D303">
            <v>2005</v>
          </cell>
          <cell r="E303" t="str">
            <v>2102D-RP-RF-D1-24-00-00</v>
          </cell>
          <cell r="F303" t="str">
            <v>JLT</v>
          </cell>
          <cell r="G303">
            <v>-1.0000044747139328E-4</v>
          </cell>
          <cell r="I303">
            <v>406832.69790000003</v>
          </cell>
          <cell r="J303">
            <v>406832.69779999956</v>
          </cell>
          <cell r="L303" t="str">
            <v>2102DRPRFD1240000</v>
          </cell>
        </row>
        <row r="304">
          <cell r="B304">
            <v>2</v>
          </cell>
          <cell r="C304" t="str">
            <v>2102D</v>
          </cell>
          <cell r="D304">
            <v>2005</v>
          </cell>
          <cell r="E304" t="str">
            <v>2102D-RP-RF-D1-25-00-00</v>
          </cell>
          <cell r="F304" t="str">
            <v>continental Underwriters</v>
          </cell>
          <cell r="G304">
            <v>26628.867099999999</v>
          </cell>
          <cell r="H304">
            <v>26628.867099999999</v>
          </cell>
          <cell r="J304">
            <v>0</v>
          </cell>
          <cell r="L304" t="str">
            <v>2102DRPRFD1250000</v>
          </cell>
        </row>
        <row r="305">
          <cell r="B305">
            <v>2</v>
          </cell>
          <cell r="C305" t="str">
            <v>2102D</v>
          </cell>
          <cell r="D305">
            <v>2005</v>
          </cell>
          <cell r="E305" t="str">
            <v>2102D-RP-RF-D1-26-00-00</v>
          </cell>
          <cell r="F305" t="str">
            <v>GMX Seguros</v>
          </cell>
          <cell r="G305">
            <v>-1.0182732765097172E-4</v>
          </cell>
          <cell r="I305">
            <v>1251.7212</v>
          </cell>
          <cell r="J305">
            <v>1251.7210981726723</v>
          </cell>
          <cell r="L305" t="str">
            <v>2102DRPRFD1260000</v>
          </cell>
        </row>
        <row r="306">
          <cell r="B306">
            <v>2</v>
          </cell>
          <cell r="C306" t="str">
            <v>2102D</v>
          </cell>
          <cell r="D306">
            <v>2005</v>
          </cell>
          <cell r="E306" t="str">
            <v>2102D-RP-RF-D1-28-00-00</v>
          </cell>
          <cell r="F306" t="str">
            <v>Parisco Marine AS</v>
          </cell>
          <cell r="G306">
            <v>0</v>
          </cell>
          <cell r="I306">
            <v>380420.73310000001</v>
          </cell>
          <cell r="J306">
            <v>380420.73310000001</v>
          </cell>
          <cell r="L306" t="str">
            <v>2102DRPRFD1280000</v>
          </cell>
        </row>
        <row r="307">
          <cell r="B307">
            <v>2</v>
          </cell>
          <cell r="C307" t="str">
            <v>2102D</v>
          </cell>
          <cell r="D307">
            <v>2005</v>
          </cell>
          <cell r="E307" t="str">
            <v>2102D-RP-RF-D1-29-00-00</v>
          </cell>
          <cell r="F307" t="str">
            <v>Provincial Re</v>
          </cell>
          <cell r="G307">
            <v>-587.70451936222912</v>
          </cell>
          <cell r="I307">
            <v>0.47889999999999999</v>
          </cell>
          <cell r="J307">
            <v>-587.22561936222917</v>
          </cell>
          <cell r="L307" t="str">
            <v>2102DRPRFD1290000</v>
          </cell>
        </row>
        <row r="308">
          <cell r="B308">
            <v>2</v>
          </cell>
          <cell r="C308" t="str">
            <v>2102D</v>
          </cell>
          <cell r="D308">
            <v>2005</v>
          </cell>
          <cell r="E308" t="str">
            <v>2102D-RP-RF-D1-30-00-GT</v>
          </cell>
          <cell r="F308" t="str">
            <v>AIG Guatemala</v>
          </cell>
          <cell r="G308">
            <v>370451.25268499996</v>
          </cell>
          <cell r="H308">
            <v>370451.25270000001</v>
          </cell>
          <cell r="J308">
            <v>-1.5000056009739637E-5</v>
          </cell>
          <cell r="L308" t="str">
            <v>2102DRPRFD13000GT</v>
          </cell>
        </row>
        <row r="309">
          <cell r="B309">
            <v>2</v>
          </cell>
          <cell r="C309" t="str">
            <v>2102D</v>
          </cell>
          <cell r="D309">
            <v>2005</v>
          </cell>
          <cell r="E309" t="str">
            <v>2102D-RP-RF-DO-15-00-GT</v>
          </cell>
          <cell r="F309" t="str">
            <v>Mapfre</v>
          </cell>
          <cell r="G309">
            <v>79152.789205256486</v>
          </cell>
          <cell r="H309">
            <v>78663.7408</v>
          </cell>
          <cell r="J309">
            <v>489.04840525648615</v>
          </cell>
          <cell r="L309" t="str">
            <v>2102DRPRFDO1500GT</v>
          </cell>
        </row>
        <row r="310">
          <cell r="B310">
            <v>2</v>
          </cell>
          <cell r="C310" t="str">
            <v>2102D</v>
          </cell>
          <cell r="D310">
            <v>2005</v>
          </cell>
          <cell r="E310" t="str">
            <v>2102D-RP-RF-DO-54-00-GT</v>
          </cell>
          <cell r="F310" t="str">
            <v>Everest</v>
          </cell>
          <cell r="G310">
            <v>-2.1509325376172228E-3</v>
          </cell>
          <cell r="H310">
            <v>0</v>
          </cell>
          <cell r="J310">
            <v>-2.1509325376172228E-3</v>
          </cell>
          <cell r="L310" t="str">
            <v>2102DRPRFDO5400GT</v>
          </cell>
        </row>
        <row r="311">
          <cell r="B311">
            <v>2</v>
          </cell>
          <cell r="C311" t="str">
            <v>2102D</v>
          </cell>
          <cell r="D311">
            <v>2005</v>
          </cell>
          <cell r="E311" t="str">
            <v>2102D-RP-RF-DO-62-00-GT</v>
          </cell>
          <cell r="F311" t="str">
            <v>Swiss Re.</v>
          </cell>
          <cell r="G311">
            <v>1.5515006780333351E-3</v>
          </cell>
          <cell r="H311">
            <v>0</v>
          </cell>
          <cell r="J311">
            <v>1.5515006780333351E-3</v>
          </cell>
          <cell r="L311" t="str">
            <v>2102DRPRFDO6200GT</v>
          </cell>
        </row>
        <row r="312">
          <cell r="B312">
            <v>2</v>
          </cell>
          <cell r="C312" t="str">
            <v>2102D</v>
          </cell>
          <cell r="D312">
            <v>2005</v>
          </cell>
          <cell r="E312" t="str">
            <v>2102D-RP-RF-DO-82-00-00</v>
          </cell>
          <cell r="F312" t="str">
            <v>Wellington Americas</v>
          </cell>
          <cell r="G312">
            <v>4.475310923741713E-3</v>
          </cell>
          <cell r="H312">
            <v>0</v>
          </cell>
          <cell r="J312">
            <v>4.475310923741713E-3</v>
          </cell>
          <cell r="L312" t="str">
            <v>2102DRPRFDO820000</v>
          </cell>
        </row>
        <row r="313">
          <cell r="B313">
            <v>2</v>
          </cell>
          <cell r="C313" t="str">
            <v>2102D</v>
          </cell>
          <cell r="D313">
            <v>2005</v>
          </cell>
          <cell r="E313" t="str">
            <v>2102D-RP-RF-DO-86-00-GT</v>
          </cell>
          <cell r="F313" t="str">
            <v>Folksamerica</v>
          </cell>
          <cell r="G313">
            <v>57726.399661015428</v>
          </cell>
          <cell r="H313">
            <v>57726.399799999999</v>
          </cell>
          <cell r="J313">
            <v>-1.389845710946247E-4</v>
          </cell>
          <cell r="L313" t="str">
            <v>2102DRPRFDO8600GT</v>
          </cell>
        </row>
        <row r="314">
          <cell r="B314">
            <v>2</v>
          </cell>
          <cell r="C314" t="str">
            <v>2102D</v>
          </cell>
          <cell r="D314">
            <v>2005</v>
          </cell>
          <cell r="E314" t="str">
            <v>2102D-UC-D0-01-00-00-00</v>
          </cell>
          <cell r="F314" t="str">
            <v>r</v>
          </cell>
          <cell r="G314">
            <v>-1.1635395673889728</v>
          </cell>
          <cell r="I314">
            <v>1.1609</v>
          </cell>
          <cell r="J314">
            <v>-2.6395673889727522E-3</v>
          </cell>
          <cell r="L314" t="str">
            <v>2102DUCD001000000</v>
          </cell>
        </row>
        <row r="315">
          <cell r="B315">
            <v>2</v>
          </cell>
          <cell r="C315" t="str">
            <v>2103D</v>
          </cell>
          <cell r="D315">
            <v>2005</v>
          </cell>
          <cell r="E315" t="str">
            <v>2103D-DP-D0-01-00-00-00</v>
          </cell>
          <cell r="F315" t="str">
            <v>Doctos por pagar dolares</v>
          </cell>
          <cell r="G315">
            <v>2.1771626033067086</v>
          </cell>
          <cell r="H315">
            <v>2.1818</v>
          </cell>
          <cell r="J315">
            <v>-4.6373966932913291E-3</v>
          </cell>
          <cell r="L315" t="str">
            <v>2103DDPD001000000</v>
          </cell>
        </row>
        <row r="316">
          <cell r="B316">
            <v>2</v>
          </cell>
          <cell r="C316" t="str">
            <v xml:space="preserve">2105 </v>
          </cell>
          <cell r="D316">
            <v>2005</v>
          </cell>
          <cell r="E316" t="str">
            <v>2105 -IM-04-00-00-00-00</v>
          </cell>
          <cell r="F316" t="str">
            <v>ISPT</v>
          </cell>
          <cell r="G316">
            <v>68121.040000000095</v>
          </cell>
          <cell r="I316">
            <v>34527.47</v>
          </cell>
          <cell r="J316">
            <v>102648.5100000001</v>
          </cell>
          <cell r="L316" t="str">
            <v>2105 IM0400000000</v>
          </cell>
        </row>
        <row r="317">
          <cell r="B317">
            <v>2</v>
          </cell>
          <cell r="C317" t="str">
            <v xml:space="preserve">2105 </v>
          </cell>
          <cell r="D317">
            <v>2005</v>
          </cell>
          <cell r="E317" t="str">
            <v>2105 -IM-06-00-00-00-00</v>
          </cell>
          <cell r="F317" t="str">
            <v>10% retenido s/honorarios</v>
          </cell>
          <cell r="G317">
            <v>23365.93</v>
          </cell>
          <cell r="I317">
            <v>57344.75</v>
          </cell>
          <cell r="J317">
            <v>80710.679999999993</v>
          </cell>
          <cell r="L317" t="str">
            <v>2105 IM0600000000</v>
          </cell>
        </row>
        <row r="318">
          <cell r="B318">
            <v>2</v>
          </cell>
          <cell r="C318" t="str">
            <v xml:space="preserve">2105 </v>
          </cell>
          <cell r="D318">
            <v>2005</v>
          </cell>
          <cell r="E318" t="str">
            <v>2105 -IM-11-00-00-00-00</v>
          </cell>
          <cell r="F318" t="str">
            <v>IVA retenido sobre honorarios.</v>
          </cell>
          <cell r="G318">
            <v>23365.919999999998</v>
          </cell>
          <cell r="I318">
            <v>57344.75</v>
          </cell>
          <cell r="J318">
            <v>80710.67</v>
          </cell>
          <cell r="L318" t="str">
            <v>2105 IM1100000000</v>
          </cell>
        </row>
        <row r="319">
          <cell r="B319">
            <v>2</v>
          </cell>
          <cell r="C319" t="str">
            <v xml:space="preserve">2201 </v>
          </cell>
          <cell r="D319">
            <v>2005</v>
          </cell>
          <cell r="E319" t="str">
            <v>2201 -IM-14-00-00-00-00</v>
          </cell>
          <cell r="F319" t="str">
            <v>Impuesto Sobre la Renta</v>
          </cell>
          <cell r="G319">
            <v>838436</v>
          </cell>
          <cell r="H319">
            <v>219450</v>
          </cell>
          <cell r="J319">
            <v>618986</v>
          </cell>
          <cell r="L319" t="str">
            <v>2201 IM1400000000</v>
          </cell>
        </row>
        <row r="320">
          <cell r="B320">
            <v>2</v>
          </cell>
          <cell r="C320" t="str">
            <v xml:space="preserve">2201 </v>
          </cell>
          <cell r="D320">
            <v>2005</v>
          </cell>
          <cell r="E320" t="str">
            <v>2201 -IM-14-01-00-00-00</v>
          </cell>
          <cell r="F320" t="str">
            <v>ISR Diferido</v>
          </cell>
          <cell r="G320">
            <v>295481.68</v>
          </cell>
          <cell r="H320">
            <v>0</v>
          </cell>
          <cell r="J320">
            <v>295481.68</v>
          </cell>
          <cell r="L320" t="str">
            <v>2201 IM1401000000</v>
          </cell>
        </row>
        <row r="321">
          <cell r="B321">
            <v>2</v>
          </cell>
          <cell r="C321" t="str">
            <v xml:space="preserve">2203 </v>
          </cell>
          <cell r="D321">
            <v>2005</v>
          </cell>
          <cell r="E321" t="str">
            <v>2203 -AD-PT-U0-01-00-00</v>
          </cell>
          <cell r="F321" t="str">
            <v>PTU por pagar</v>
          </cell>
          <cell r="G321">
            <v>1.0000000009313226E-2</v>
          </cell>
          <cell r="H321">
            <v>0.01</v>
          </cell>
          <cell r="J321">
            <v>9.313225537987968E-12</v>
          </cell>
          <cell r="L321" t="str">
            <v>2203 ADPTU0010000</v>
          </cell>
        </row>
        <row r="322">
          <cell r="B322">
            <v>2</v>
          </cell>
          <cell r="C322" t="str">
            <v xml:space="preserve">2205 </v>
          </cell>
          <cell r="D322">
            <v>2005</v>
          </cell>
          <cell r="E322" t="str">
            <v>2205 -AD-P0-03-00-00-00</v>
          </cell>
          <cell r="F322" t="str">
            <v>Acreed Div. Aguinaldo x pagar.</v>
          </cell>
          <cell r="G322">
            <v>159250.20253150671</v>
          </cell>
          <cell r="H322">
            <v>0</v>
          </cell>
          <cell r="J322">
            <v>159250.20253150671</v>
          </cell>
          <cell r="L322" t="str">
            <v>2205 ADP003000000</v>
          </cell>
        </row>
        <row r="323">
          <cell r="B323">
            <v>2</v>
          </cell>
          <cell r="C323" t="str">
            <v xml:space="preserve">2205 </v>
          </cell>
          <cell r="D323">
            <v>2005</v>
          </cell>
          <cell r="E323" t="str">
            <v>2205 -IM-03-00-00-00-00</v>
          </cell>
          <cell r="F323" t="str">
            <v>IMSS</v>
          </cell>
          <cell r="G323">
            <v>3545.0392000000393</v>
          </cell>
          <cell r="H323">
            <v>114.35</v>
          </cell>
          <cell r="J323">
            <v>3430.6892000000394</v>
          </cell>
          <cell r="L323" t="str">
            <v>2205 IM0300000000</v>
          </cell>
        </row>
        <row r="324">
          <cell r="B324">
            <v>2</v>
          </cell>
          <cell r="C324" t="str">
            <v xml:space="preserve">2205 </v>
          </cell>
          <cell r="D324">
            <v>2005</v>
          </cell>
          <cell r="E324" t="str">
            <v>2205 -IM-05-00-00-00-00</v>
          </cell>
          <cell r="F324" t="str">
            <v>INFONAVIT</v>
          </cell>
          <cell r="G324">
            <v>3336.8404999999952</v>
          </cell>
          <cell r="H324">
            <v>1722.24</v>
          </cell>
          <cell r="J324">
            <v>1614.6004999999952</v>
          </cell>
          <cell r="L324" t="str">
            <v>2205 IM0500000000</v>
          </cell>
        </row>
        <row r="325">
          <cell r="B325">
            <v>2</v>
          </cell>
          <cell r="C325" t="str">
            <v xml:space="preserve">2205 </v>
          </cell>
          <cell r="D325">
            <v>2005</v>
          </cell>
          <cell r="E325" t="str">
            <v>2205 -IM-07-00-00-00-00</v>
          </cell>
          <cell r="F325" t="str">
            <v>2% sobre nominas</v>
          </cell>
          <cell r="G325">
            <v>4832</v>
          </cell>
          <cell r="I325">
            <v>2301.42</v>
          </cell>
          <cell r="J325">
            <v>7133.42</v>
          </cell>
          <cell r="L325" t="str">
            <v>2205 IM0700000000</v>
          </cell>
        </row>
        <row r="326">
          <cell r="B326">
            <v>2</v>
          </cell>
          <cell r="C326" t="str">
            <v xml:space="preserve">2205 </v>
          </cell>
          <cell r="D326">
            <v>2005</v>
          </cell>
          <cell r="E326" t="str">
            <v>2205 -IM-08-00-00-00-00</v>
          </cell>
          <cell r="F326" t="str">
            <v>2% SAR</v>
          </cell>
          <cell r="G326">
            <v>1450.7971999999836</v>
          </cell>
          <cell r="H326">
            <v>748.8</v>
          </cell>
          <cell r="J326">
            <v>701.99719999998365</v>
          </cell>
          <cell r="L326" t="str">
            <v>2205 IM0800000000</v>
          </cell>
        </row>
        <row r="327">
          <cell r="B327">
            <v>2</v>
          </cell>
          <cell r="C327" t="str">
            <v xml:space="preserve">2205 </v>
          </cell>
          <cell r="D327">
            <v>2005</v>
          </cell>
          <cell r="E327" t="str">
            <v>2205 -IM-09-00-00-00-00</v>
          </cell>
          <cell r="F327" t="str">
            <v>Cesantia y Vejez</v>
          </cell>
          <cell r="G327">
            <v>2852.9958724999879</v>
          </cell>
          <cell r="H327">
            <v>1472.55</v>
          </cell>
          <cell r="J327">
            <v>1380.4458724999879</v>
          </cell>
          <cell r="L327" t="str">
            <v>2205 IM0900000000</v>
          </cell>
        </row>
        <row r="328">
          <cell r="B328">
            <v>2</v>
          </cell>
          <cell r="C328" t="str">
            <v xml:space="preserve">2207 </v>
          </cell>
          <cell r="D328">
            <v>2005</v>
          </cell>
          <cell r="E328" t="str">
            <v>2207 -IM-02-00-00-00-00</v>
          </cell>
          <cell r="F328" t="str">
            <v>IVA x Pagar</v>
          </cell>
          <cell r="G328">
            <v>251282.98395499997</v>
          </cell>
          <cell r="I328">
            <v>1507.414428</v>
          </cell>
          <cell r="J328">
            <v>252790.39838299996</v>
          </cell>
          <cell r="L328" t="str">
            <v>2207 IM0200000000</v>
          </cell>
        </row>
        <row r="329">
          <cell r="B329">
            <v>2</v>
          </cell>
          <cell r="C329" t="str">
            <v xml:space="preserve">2207 </v>
          </cell>
          <cell r="D329">
            <v>2005</v>
          </cell>
          <cell r="E329" t="str">
            <v>2207 -IM-10-00-00-00-00</v>
          </cell>
          <cell r="F329" t="str">
            <v>IVA por pagar</v>
          </cell>
          <cell r="G329">
            <v>23371.73</v>
          </cell>
          <cell r="H329">
            <v>90</v>
          </cell>
          <cell r="J329">
            <v>23281.73</v>
          </cell>
          <cell r="L329" t="str">
            <v>2207 IM1000000000</v>
          </cell>
        </row>
        <row r="330">
          <cell r="B330">
            <v>2</v>
          </cell>
          <cell r="C330" t="str">
            <v xml:space="preserve">2207 </v>
          </cell>
          <cell r="D330">
            <v>2005</v>
          </cell>
          <cell r="E330" t="str">
            <v>2207 -IM-13-00-00-00-00</v>
          </cell>
          <cell r="F330" t="str">
            <v>IVA x Pagar Venta Activo Fijo.</v>
          </cell>
          <cell r="G330">
            <v>48886.95</v>
          </cell>
          <cell r="H330">
            <v>0</v>
          </cell>
          <cell r="J330">
            <v>48886.95</v>
          </cell>
          <cell r="L330" t="str">
            <v>2207 IM1300000000</v>
          </cell>
        </row>
        <row r="331">
          <cell r="B331">
            <v>2</v>
          </cell>
          <cell r="C331" t="str">
            <v xml:space="preserve">2301 </v>
          </cell>
          <cell r="D331">
            <v>2005</v>
          </cell>
          <cell r="E331" t="str">
            <v>2301 -RE-VA-PJ-01-00-00</v>
          </cell>
          <cell r="F331" t="str">
            <v>Pension y Jubilacion por pagar</v>
          </cell>
          <cell r="G331">
            <v>19182.32</v>
          </cell>
          <cell r="I331">
            <v>81524.86</v>
          </cell>
          <cell r="J331">
            <v>100707.18</v>
          </cell>
          <cell r="L331" t="str">
            <v>2301 REVAPJ010000</v>
          </cell>
        </row>
        <row r="332">
          <cell r="B332" t="str">
            <v>Total 2</v>
          </cell>
          <cell r="G332">
            <v>34786998.239022419</v>
          </cell>
          <cell r="H332">
            <v>47092339.942700028</v>
          </cell>
          <cell r="I332">
            <v>33367245.819528025</v>
          </cell>
          <cell r="J332">
            <v>21061904.115850408</v>
          </cell>
        </row>
        <row r="333">
          <cell r="B333">
            <v>3</v>
          </cell>
          <cell r="C333" t="str">
            <v xml:space="preserve">4101 </v>
          </cell>
          <cell r="D333">
            <v>2005</v>
          </cell>
          <cell r="E333" t="str">
            <v>4101 -CS-CF-01-00-00-00</v>
          </cell>
          <cell r="F333" t="str">
            <v>Cooper Gay Co.</v>
          </cell>
          <cell r="G333">
            <v>192500</v>
          </cell>
          <cell r="H333">
            <v>0</v>
          </cell>
          <cell r="J333">
            <v>192500</v>
          </cell>
          <cell r="L333" t="str">
            <v>4101 CSCF01000000</v>
          </cell>
        </row>
        <row r="334">
          <cell r="B334">
            <v>3</v>
          </cell>
          <cell r="C334" t="str">
            <v xml:space="preserve">4101 </v>
          </cell>
          <cell r="D334">
            <v>2005</v>
          </cell>
          <cell r="E334" t="str">
            <v>4101 -CS-CF-02-00-00-00</v>
          </cell>
          <cell r="F334" t="str">
            <v>Francisco Martinez del Rio</v>
          </cell>
          <cell r="G334">
            <v>105000</v>
          </cell>
          <cell r="H334">
            <v>0</v>
          </cell>
          <cell r="J334">
            <v>105000</v>
          </cell>
          <cell r="L334" t="str">
            <v>4101 CSCF02000000</v>
          </cell>
        </row>
        <row r="335">
          <cell r="B335">
            <v>3</v>
          </cell>
          <cell r="C335" t="str">
            <v xml:space="preserve">4101 </v>
          </cell>
          <cell r="D335">
            <v>2005</v>
          </cell>
          <cell r="E335" t="str">
            <v>4101 -CS-CF-04-00-00-00</v>
          </cell>
          <cell r="F335" t="str">
            <v>Alberto Cenoz Parra</v>
          </cell>
          <cell r="G335">
            <v>8750</v>
          </cell>
          <cell r="H335">
            <v>0</v>
          </cell>
          <cell r="J335">
            <v>8750</v>
          </cell>
          <cell r="L335" t="str">
            <v>4101 CSCF04000000</v>
          </cell>
        </row>
        <row r="336">
          <cell r="B336">
            <v>3</v>
          </cell>
          <cell r="C336" t="str">
            <v xml:space="preserve">4101 </v>
          </cell>
          <cell r="D336">
            <v>2005</v>
          </cell>
          <cell r="E336" t="str">
            <v>4101 -CS-CF-05-00-00-00</v>
          </cell>
          <cell r="F336" t="str">
            <v>Jorge Pozos Garcia</v>
          </cell>
          <cell r="G336">
            <v>8750</v>
          </cell>
          <cell r="H336">
            <v>0</v>
          </cell>
          <cell r="J336">
            <v>8750</v>
          </cell>
          <cell r="L336" t="str">
            <v>4101 CSCF05000000</v>
          </cell>
        </row>
        <row r="337">
          <cell r="B337">
            <v>3</v>
          </cell>
          <cell r="C337" t="str">
            <v xml:space="preserve">4101 </v>
          </cell>
          <cell r="D337">
            <v>2005</v>
          </cell>
          <cell r="E337" t="str">
            <v>4101 -CS-CF-06-00-00-00</v>
          </cell>
          <cell r="F337" t="str">
            <v>Javier Caire Chavez</v>
          </cell>
          <cell r="G337">
            <v>26250</v>
          </cell>
          <cell r="H337">
            <v>0</v>
          </cell>
          <cell r="J337">
            <v>26250</v>
          </cell>
          <cell r="L337" t="str">
            <v>4101 CSCF06000000</v>
          </cell>
        </row>
        <row r="338">
          <cell r="B338">
            <v>3</v>
          </cell>
          <cell r="C338" t="str">
            <v xml:space="preserve">4101 </v>
          </cell>
          <cell r="D338">
            <v>2005</v>
          </cell>
          <cell r="E338" t="str">
            <v>4101 -CS-CF-07-00-00-00</v>
          </cell>
          <cell r="F338" t="str">
            <v>Pablo Francisco Bunge Vivier</v>
          </cell>
          <cell r="G338">
            <v>8750</v>
          </cell>
          <cell r="H338">
            <v>0</v>
          </cell>
          <cell r="J338">
            <v>8750</v>
          </cell>
          <cell r="L338" t="str">
            <v>4101 CSCF07000000</v>
          </cell>
        </row>
        <row r="339">
          <cell r="B339">
            <v>3</v>
          </cell>
          <cell r="C339" t="str">
            <v xml:space="preserve">4101 </v>
          </cell>
          <cell r="D339">
            <v>2005</v>
          </cell>
          <cell r="E339" t="str">
            <v>4101 -CS-CV-01-00-00-00</v>
          </cell>
          <cell r="F339" t="str">
            <v>Cooper Gay Co.</v>
          </cell>
          <cell r="G339">
            <v>632500</v>
          </cell>
          <cell r="H339">
            <v>0</v>
          </cell>
          <cell r="J339">
            <v>632500</v>
          </cell>
          <cell r="L339" t="str">
            <v>4101 CSCV01000000</v>
          </cell>
        </row>
        <row r="340">
          <cell r="B340">
            <v>3</v>
          </cell>
          <cell r="C340" t="str">
            <v xml:space="preserve">4101 </v>
          </cell>
          <cell r="D340">
            <v>2005</v>
          </cell>
          <cell r="E340" t="str">
            <v>4101 -CS-CV-02-00-00-00</v>
          </cell>
          <cell r="F340" t="str">
            <v>Francisco Martinez del Rio</v>
          </cell>
          <cell r="G340">
            <v>345000</v>
          </cell>
          <cell r="H340">
            <v>0</v>
          </cell>
          <cell r="J340">
            <v>345000</v>
          </cell>
          <cell r="L340" t="str">
            <v>4101 CSCV02000000</v>
          </cell>
        </row>
        <row r="341">
          <cell r="B341">
            <v>3</v>
          </cell>
          <cell r="C341" t="str">
            <v xml:space="preserve">4101 </v>
          </cell>
          <cell r="D341">
            <v>2005</v>
          </cell>
          <cell r="E341" t="str">
            <v>4101 -CS-CV-04-00-00-00</v>
          </cell>
          <cell r="F341" t="str">
            <v>Alberto Cenoz Parra</v>
          </cell>
          <cell r="G341">
            <v>28750</v>
          </cell>
          <cell r="H341">
            <v>0</v>
          </cell>
          <cell r="J341">
            <v>28750</v>
          </cell>
          <cell r="L341" t="str">
            <v>4101 CSCV04000000</v>
          </cell>
        </row>
        <row r="342">
          <cell r="B342">
            <v>3</v>
          </cell>
          <cell r="C342" t="str">
            <v xml:space="preserve">4101 </v>
          </cell>
          <cell r="D342">
            <v>2005</v>
          </cell>
          <cell r="E342" t="str">
            <v>4101 -CS-CV-05-00-00-00</v>
          </cell>
          <cell r="F342" t="str">
            <v>Jorge Pozos Garcia</v>
          </cell>
          <cell r="G342">
            <v>28750</v>
          </cell>
          <cell r="H342">
            <v>0</v>
          </cell>
          <cell r="J342">
            <v>28750</v>
          </cell>
          <cell r="L342" t="str">
            <v>4101 CSCV05000000</v>
          </cell>
        </row>
        <row r="343">
          <cell r="B343">
            <v>3</v>
          </cell>
          <cell r="C343" t="str">
            <v xml:space="preserve">4101 </v>
          </cell>
          <cell r="D343">
            <v>2005</v>
          </cell>
          <cell r="E343" t="str">
            <v>4101 -CS-CV-06-00-00-00</v>
          </cell>
          <cell r="F343" t="str">
            <v>Javier Caire Chavez</v>
          </cell>
          <cell r="G343">
            <v>86250</v>
          </cell>
          <cell r="H343">
            <v>0</v>
          </cell>
          <cell r="J343">
            <v>86250</v>
          </cell>
          <cell r="L343" t="str">
            <v>4101 CSCV06000000</v>
          </cell>
        </row>
        <row r="344">
          <cell r="B344">
            <v>3</v>
          </cell>
          <cell r="C344" t="str">
            <v xml:space="preserve">4101 </v>
          </cell>
          <cell r="D344">
            <v>2005</v>
          </cell>
          <cell r="E344" t="str">
            <v>4101 -CS-CV-07-00-00-00</v>
          </cell>
          <cell r="F344" t="str">
            <v>Pablo Francisco Bunge Vivier</v>
          </cell>
          <cell r="G344">
            <v>28750</v>
          </cell>
          <cell r="H344">
            <v>0</v>
          </cell>
          <cell r="J344">
            <v>28750</v>
          </cell>
          <cell r="L344" t="str">
            <v>4101 CSCV07000000</v>
          </cell>
        </row>
        <row r="345">
          <cell r="B345">
            <v>3</v>
          </cell>
          <cell r="C345" t="str">
            <v xml:space="preserve">4201 </v>
          </cell>
          <cell r="D345">
            <v>2005</v>
          </cell>
          <cell r="E345" t="str">
            <v>4201 -RL-01-00-00-00-00</v>
          </cell>
          <cell r="F345" t="str">
            <v>Reserva Legal</v>
          </cell>
          <cell r="G345">
            <v>300000</v>
          </cell>
          <cell r="H345">
            <v>0</v>
          </cell>
          <cell r="J345">
            <v>300000</v>
          </cell>
          <cell r="L345" t="str">
            <v>4201 RL0100000000</v>
          </cell>
        </row>
        <row r="346">
          <cell r="B346">
            <v>3</v>
          </cell>
          <cell r="C346" t="str">
            <v xml:space="preserve">4301 </v>
          </cell>
          <cell r="D346">
            <v>2005</v>
          </cell>
          <cell r="E346" t="str">
            <v>4301 -RA-01-00-00-00-00</v>
          </cell>
          <cell r="F346" t="str">
            <v>Resultados ejercicios anterios</v>
          </cell>
          <cell r="G346">
            <v>21246537.449999999</v>
          </cell>
          <cell r="H346">
            <v>0</v>
          </cell>
          <cell r="J346">
            <v>21246537.449999999</v>
          </cell>
          <cell r="L346" t="str">
            <v>4301 RA0100000000</v>
          </cell>
        </row>
        <row r="347">
          <cell r="B347">
            <v>3</v>
          </cell>
          <cell r="C347" t="str">
            <v xml:space="preserve">4303 </v>
          </cell>
          <cell r="D347">
            <v>2005</v>
          </cell>
          <cell r="E347" t="str">
            <v>4303 -RE-01-00-00-00-00</v>
          </cell>
          <cell r="F347" t="str">
            <v>Resultados del ejercicio</v>
          </cell>
          <cell r="G347">
            <v>19811827.345902748</v>
          </cell>
          <cell r="H347">
            <v>9290722.3769097198</v>
          </cell>
          <cell r="J347">
            <v>9290722.3769097328</v>
          </cell>
          <cell r="L347" t="str">
            <v>4303 RE0100000000</v>
          </cell>
        </row>
        <row r="348">
          <cell r="B348">
            <v>3</v>
          </cell>
          <cell r="C348" t="str">
            <v xml:space="preserve">4501 </v>
          </cell>
          <cell r="D348">
            <v>2005</v>
          </cell>
          <cell r="E348" t="str">
            <v>4501 -AC-CA-P0-01-00-00</v>
          </cell>
          <cell r="F348" t="str">
            <v>Actualizacion del Capital</v>
          </cell>
          <cell r="G348">
            <v>1433848.22</v>
          </cell>
          <cell r="H348">
            <v>0</v>
          </cell>
          <cell r="J348">
            <v>1433848.22</v>
          </cell>
          <cell r="L348" t="str">
            <v>4501 ACCAP0010000</v>
          </cell>
        </row>
        <row r="349">
          <cell r="B349">
            <v>3</v>
          </cell>
          <cell r="C349" t="str">
            <v xml:space="preserve">4503 </v>
          </cell>
          <cell r="D349">
            <v>2005</v>
          </cell>
          <cell r="E349" t="str">
            <v>4503 -RL-01-AC-00-00-00</v>
          </cell>
          <cell r="F349" t="str">
            <v>Reserva Legal Actualizada</v>
          </cell>
          <cell r="G349">
            <v>47250.559999999998</v>
          </cell>
          <cell r="H349">
            <v>0</v>
          </cell>
          <cell r="J349">
            <v>47250.559999999998</v>
          </cell>
          <cell r="L349" t="str">
            <v>4503 RL01AC000000</v>
          </cell>
        </row>
        <row r="350">
          <cell r="B350">
            <v>3</v>
          </cell>
          <cell r="C350" t="str">
            <v xml:space="preserve">4507 </v>
          </cell>
          <cell r="D350">
            <v>2005</v>
          </cell>
          <cell r="E350" t="str">
            <v>4507 -RA-01-AC-00-00-00</v>
          </cell>
          <cell r="F350" t="str">
            <v>Result Ejerc Anter Actualizado</v>
          </cell>
          <cell r="G350">
            <v>2166781.71</v>
          </cell>
          <cell r="H350">
            <v>0</v>
          </cell>
          <cell r="J350">
            <v>2166781.71</v>
          </cell>
          <cell r="L350" t="str">
            <v>4507 RA01AC000000</v>
          </cell>
        </row>
        <row r="351">
          <cell r="B351">
            <v>3</v>
          </cell>
          <cell r="C351" t="str">
            <v xml:space="preserve">4603 </v>
          </cell>
          <cell r="D351">
            <v>2005</v>
          </cell>
          <cell r="E351" t="str">
            <v>4603 -RA-02-AC-00-00-00</v>
          </cell>
          <cell r="F351" t="str">
            <v>Result Tenencia Act No Monetar</v>
          </cell>
          <cell r="G351">
            <v>-150450.60999999999</v>
          </cell>
          <cell r="H351">
            <v>0</v>
          </cell>
          <cell r="J351">
            <v>-150450.60999999999</v>
          </cell>
          <cell r="L351" t="str">
            <v>4603 RA02AC000000</v>
          </cell>
        </row>
        <row r="352">
          <cell r="B352" t="str">
            <v>Total 3</v>
          </cell>
          <cell r="G352">
            <v>46355794.675902747</v>
          </cell>
          <cell r="H352">
            <v>9290722.3769097198</v>
          </cell>
          <cell r="I352">
            <v>0</v>
          </cell>
          <cell r="J352">
            <v>35834689.706909738</v>
          </cell>
        </row>
        <row r="353">
          <cell r="B353">
            <v>4</v>
          </cell>
          <cell r="C353" t="str">
            <v xml:space="preserve">5101 </v>
          </cell>
          <cell r="D353">
            <v>2005</v>
          </cell>
          <cell r="E353" t="str">
            <v>5101 -GG-AD-01-00-00-00</v>
          </cell>
          <cell r="F353" t="str">
            <v>Servicios Administrativos</v>
          </cell>
          <cell r="G353">
            <v>285274.03999999998</v>
          </cell>
          <cell r="I353">
            <v>126420.16</v>
          </cell>
          <cell r="J353">
            <v>158853.87999999998</v>
          </cell>
          <cell r="L353" t="str">
            <v>5101 GGAD01000000</v>
          </cell>
        </row>
        <row r="354">
          <cell r="B354">
            <v>4</v>
          </cell>
          <cell r="C354" t="str">
            <v xml:space="preserve">5101 </v>
          </cell>
          <cell r="D354">
            <v>2005</v>
          </cell>
          <cell r="E354" t="str">
            <v>5101 -GG-AD-01-00-00-GT</v>
          </cell>
          <cell r="F354" t="str">
            <v>Gastos Administrativos Guatemala</v>
          </cell>
          <cell r="G354">
            <v>1970512.2</v>
          </cell>
          <cell r="H354">
            <v>1024743.99</v>
          </cell>
          <cell r="J354">
            <v>2995256.19</v>
          </cell>
          <cell r="L354" t="str">
            <v>5101 GGAD010000GT</v>
          </cell>
        </row>
        <row r="355">
          <cell r="B355">
            <v>4</v>
          </cell>
          <cell r="C355" t="str">
            <v xml:space="preserve">5101 </v>
          </cell>
          <cell r="D355">
            <v>2005</v>
          </cell>
          <cell r="E355" t="str">
            <v>5101 -GG-AD-02-00-00-00</v>
          </cell>
          <cell r="F355" t="str">
            <v>Servicios Administrativos CGM</v>
          </cell>
          <cell r="G355">
            <v>9018672.7400000002</v>
          </cell>
          <cell r="H355">
            <v>2437033.59</v>
          </cell>
          <cell r="J355">
            <v>11455706.33</v>
          </cell>
          <cell r="L355" t="str">
            <v>5101 GGAD02000000</v>
          </cell>
        </row>
        <row r="356">
          <cell r="B356">
            <v>4</v>
          </cell>
          <cell r="C356" t="str">
            <v xml:space="preserve">5101 </v>
          </cell>
          <cell r="D356">
            <v>2005</v>
          </cell>
          <cell r="E356" t="str">
            <v>5101 -GG-CC-01-00-00-00</v>
          </cell>
          <cell r="F356" t="str">
            <v>Comidas con clientes</v>
          </cell>
          <cell r="G356">
            <v>256342.33</v>
          </cell>
          <cell r="H356">
            <v>31626.67</v>
          </cell>
          <cell r="J356">
            <v>287969</v>
          </cell>
          <cell r="L356" t="str">
            <v>5101 GGCC01000000</v>
          </cell>
        </row>
        <row r="357">
          <cell r="B357">
            <v>4</v>
          </cell>
          <cell r="C357" t="str">
            <v xml:space="preserve">5101 </v>
          </cell>
          <cell r="D357">
            <v>2005</v>
          </cell>
          <cell r="E357" t="str">
            <v>5101 -GG-CC-03-00-00-00</v>
          </cell>
          <cell r="F357" t="str">
            <v>Comidas 25% deducible</v>
          </cell>
          <cell r="G357">
            <v>74951.67</v>
          </cell>
          <cell r="H357">
            <v>9343.3799999999992</v>
          </cell>
          <cell r="J357">
            <v>84295.05</v>
          </cell>
          <cell r="L357" t="str">
            <v>5101 GGCC03000000</v>
          </cell>
        </row>
        <row r="358">
          <cell r="B358">
            <v>4</v>
          </cell>
          <cell r="C358" t="str">
            <v xml:space="preserve">5101 </v>
          </cell>
          <cell r="D358">
            <v>2005</v>
          </cell>
          <cell r="E358" t="str">
            <v>5101 -GG-CO-01-00-00-00</v>
          </cell>
          <cell r="F358" t="str">
            <v>Telefonos</v>
          </cell>
          <cell r="G358">
            <v>517621.05</v>
          </cell>
          <cell r="H358">
            <v>60790.67</v>
          </cell>
          <cell r="J358">
            <v>578411.72</v>
          </cell>
          <cell r="L358" t="str">
            <v>5101 GGCO01000000</v>
          </cell>
        </row>
        <row r="359">
          <cell r="B359">
            <v>4</v>
          </cell>
          <cell r="C359" t="str">
            <v xml:space="preserve">5101 </v>
          </cell>
          <cell r="D359">
            <v>2005</v>
          </cell>
          <cell r="E359" t="str">
            <v>5101 -GG-CO-02-00-00-00</v>
          </cell>
          <cell r="F359" t="str">
            <v>Telefax</v>
          </cell>
          <cell r="G359">
            <v>1180.8699999999999</v>
          </cell>
          <cell r="H359">
            <v>0</v>
          </cell>
          <cell r="J359">
            <v>1180.8699999999999</v>
          </cell>
          <cell r="L359" t="str">
            <v>5101 GGCO02000000</v>
          </cell>
        </row>
        <row r="360">
          <cell r="B360">
            <v>4</v>
          </cell>
          <cell r="C360" t="str">
            <v xml:space="preserve">5101 </v>
          </cell>
          <cell r="D360">
            <v>2005</v>
          </cell>
          <cell r="E360" t="str">
            <v>5101 -GG-CO-03-00-00-00</v>
          </cell>
          <cell r="F360" t="str">
            <v>Correos</v>
          </cell>
          <cell r="G360">
            <v>44101.68</v>
          </cell>
          <cell r="H360">
            <v>0</v>
          </cell>
          <cell r="J360">
            <v>44101.68</v>
          </cell>
          <cell r="L360" t="str">
            <v>5101 GGCO03000000</v>
          </cell>
        </row>
        <row r="361">
          <cell r="B361">
            <v>4</v>
          </cell>
          <cell r="C361" t="str">
            <v xml:space="preserve">5101 </v>
          </cell>
          <cell r="D361">
            <v>2005</v>
          </cell>
          <cell r="E361" t="str">
            <v>5101 -GG-CO-04-00-00-00</v>
          </cell>
          <cell r="F361" t="str">
            <v>Internet</v>
          </cell>
          <cell r="G361">
            <v>90494.53</v>
          </cell>
          <cell r="H361">
            <v>11457.4</v>
          </cell>
          <cell r="J361">
            <v>101951.93</v>
          </cell>
          <cell r="L361" t="str">
            <v>5101 GGCO04000000</v>
          </cell>
        </row>
        <row r="362">
          <cell r="B362">
            <v>4</v>
          </cell>
          <cell r="C362" t="str">
            <v xml:space="preserve">5101 </v>
          </cell>
          <cell r="D362">
            <v>2005</v>
          </cell>
          <cell r="E362" t="str">
            <v>5101 -GG-DV-01-00-00-00</v>
          </cell>
          <cell r="F362" t="str">
            <v>Obsequios a clientes</v>
          </cell>
          <cell r="G362">
            <v>34979.604399999997</v>
          </cell>
          <cell r="H362">
            <v>32734.7</v>
          </cell>
          <cell r="J362">
            <v>67714.304399999994</v>
          </cell>
          <cell r="L362" t="str">
            <v>5101 GGDV01000000</v>
          </cell>
        </row>
        <row r="363">
          <cell r="B363">
            <v>4</v>
          </cell>
          <cell r="C363" t="str">
            <v xml:space="preserve">5101 </v>
          </cell>
          <cell r="D363">
            <v>2005</v>
          </cell>
          <cell r="E363" t="str">
            <v>5101 -GG-DV-02-00-00-00</v>
          </cell>
          <cell r="F363" t="str">
            <v>Publicidad</v>
          </cell>
          <cell r="G363">
            <v>0</v>
          </cell>
          <cell r="H363">
            <v>11050</v>
          </cell>
          <cell r="J363">
            <v>11050</v>
          </cell>
          <cell r="L363" t="str">
            <v>5101 GGDV02000000</v>
          </cell>
        </row>
        <row r="364">
          <cell r="B364">
            <v>4</v>
          </cell>
          <cell r="C364" t="str">
            <v xml:space="preserve">5101 </v>
          </cell>
          <cell r="D364">
            <v>2005</v>
          </cell>
          <cell r="E364" t="str">
            <v>5101 -GG-DV-03-00-00-00</v>
          </cell>
          <cell r="F364" t="str">
            <v>Suscripciones y cuotas</v>
          </cell>
          <cell r="G364">
            <v>24574.09</v>
          </cell>
          <cell r="H364">
            <v>535.54999999999995</v>
          </cell>
          <cell r="J364">
            <v>25109.64</v>
          </cell>
          <cell r="L364" t="str">
            <v>5101 GGDV03000000</v>
          </cell>
        </row>
        <row r="365">
          <cell r="B365">
            <v>4</v>
          </cell>
          <cell r="C365" t="str">
            <v xml:space="preserve">5101 </v>
          </cell>
          <cell r="D365">
            <v>2005</v>
          </cell>
          <cell r="E365" t="str">
            <v>5101 -GG-DV-04-00-00-00</v>
          </cell>
          <cell r="F365" t="str">
            <v>Impuestos vrs y gastos legales</v>
          </cell>
          <cell r="G365">
            <v>222044.49</v>
          </cell>
          <cell r="H365">
            <v>7168.96</v>
          </cell>
          <cell r="J365">
            <v>229213.44999999998</v>
          </cell>
          <cell r="L365" t="str">
            <v>5101 GGDV04000000</v>
          </cell>
        </row>
        <row r="366">
          <cell r="B366">
            <v>4</v>
          </cell>
          <cell r="C366" t="str">
            <v xml:space="preserve">5101 </v>
          </cell>
          <cell r="D366">
            <v>2005</v>
          </cell>
          <cell r="E366" t="str">
            <v>5101 -GG-DV-05-00-00-00</v>
          </cell>
          <cell r="F366" t="str">
            <v>Donativos</v>
          </cell>
          <cell r="G366">
            <v>4080</v>
          </cell>
          <cell r="H366">
            <v>10000</v>
          </cell>
          <cell r="J366">
            <v>14080</v>
          </cell>
          <cell r="L366" t="str">
            <v>5101 GGDV05000000</v>
          </cell>
        </row>
        <row r="367">
          <cell r="B367">
            <v>4</v>
          </cell>
          <cell r="C367" t="str">
            <v xml:space="preserve">5101 </v>
          </cell>
          <cell r="D367">
            <v>2005</v>
          </cell>
          <cell r="E367" t="str">
            <v>5101 -GG-DV-06-00-00-00</v>
          </cell>
          <cell r="F367" t="str">
            <v>Pasajes</v>
          </cell>
          <cell r="G367">
            <v>141142</v>
          </cell>
          <cell r="H367">
            <v>20083.82</v>
          </cell>
          <cell r="J367">
            <v>161225.82</v>
          </cell>
          <cell r="L367" t="str">
            <v>5101 GGDV06000000</v>
          </cell>
        </row>
        <row r="368">
          <cell r="B368">
            <v>4</v>
          </cell>
          <cell r="C368" t="str">
            <v xml:space="preserve">5101 </v>
          </cell>
          <cell r="D368">
            <v>2005</v>
          </cell>
          <cell r="E368" t="str">
            <v>5101 -GG-DV-07-00-00-00</v>
          </cell>
          <cell r="F368" t="str">
            <v>Diversos</v>
          </cell>
          <cell r="G368">
            <v>7684.28</v>
          </cell>
          <cell r="H368">
            <v>1561.74</v>
          </cell>
          <cell r="J368">
            <v>9246.02</v>
          </cell>
          <cell r="L368" t="str">
            <v>5101 GGDV07000000</v>
          </cell>
        </row>
        <row r="369">
          <cell r="B369">
            <v>4</v>
          </cell>
          <cell r="C369" t="str">
            <v xml:space="preserve">5101 </v>
          </cell>
          <cell r="D369">
            <v>2005</v>
          </cell>
          <cell r="E369" t="str">
            <v>5101 -GG-DV-10-00-00-00</v>
          </cell>
          <cell r="F369" t="str">
            <v>Mensajería</v>
          </cell>
          <cell r="G369">
            <v>88307.54</v>
          </cell>
          <cell r="H369">
            <v>8842.91</v>
          </cell>
          <cell r="J369">
            <v>97150.45</v>
          </cell>
          <cell r="L369" t="str">
            <v>5101 GGDV10000000</v>
          </cell>
        </row>
        <row r="370">
          <cell r="B370">
            <v>4</v>
          </cell>
          <cell r="C370" t="str">
            <v xml:space="preserve">5101 </v>
          </cell>
          <cell r="D370">
            <v>2005</v>
          </cell>
          <cell r="E370" t="str">
            <v>5101 -GG-GT-01-00-00-00</v>
          </cell>
          <cell r="F370" t="str">
            <v>Gastos de trabajo</v>
          </cell>
          <cell r="G370">
            <v>101778.11</v>
          </cell>
          <cell r="H370">
            <v>2500</v>
          </cell>
          <cell r="J370">
            <v>104278.11</v>
          </cell>
          <cell r="L370" t="str">
            <v>5101 GGGT01000000</v>
          </cell>
        </row>
        <row r="371">
          <cell r="B371">
            <v>4</v>
          </cell>
          <cell r="C371" t="str">
            <v xml:space="preserve">5101 </v>
          </cell>
          <cell r="D371">
            <v>2005</v>
          </cell>
          <cell r="E371" t="str">
            <v>5101 -GG-GT-02-00-00-00</v>
          </cell>
          <cell r="F371" t="str">
            <v>Gtos trab atencion clientes</v>
          </cell>
          <cell r="G371">
            <v>679137.29664690595</v>
          </cell>
          <cell r="H371">
            <v>51668.26</v>
          </cell>
          <cell r="J371">
            <v>730805.55664690596</v>
          </cell>
          <cell r="L371" t="str">
            <v>5101 GGGT02000000</v>
          </cell>
        </row>
        <row r="372">
          <cell r="B372">
            <v>4</v>
          </cell>
          <cell r="C372" t="str">
            <v xml:space="preserve">5101 </v>
          </cell>
          <cell r="D372">
            <v>2005</v>
          </cell>
          <cell r="E372" t="str">
            <v>5101 -GG-GV-01-00-00-00</v>
          </cell>
          <cell r="F372" t="str">
            <v>Gastos viaje Dir General</v>
          </cell>
          <cell r="G372">
            <v>193920.54</v>
          </cell>
          <cell r="H372">
            <v>48952.53</v>
          </cell>
          <cell r="J372">
            <v>242873.07</v>
          </cell>
          <cell r="L372" t="str">
            <v>5101 GGGV01000000</v>
          </cell>
        </row>
        <row r="373">
          <cell r="B373">
            <v>4</v>
          </cell>
          <cell r="C373" t="str">
            <v xml:space="preserve">5101 </v>
          </cell>
          <cell r="D373">
            <v>2005</v>
          </cell>
          <cell r="E373" t="str">
            <v>5101 -GG-GV-02-00-00-00</v>
          </cell>
          <cell r="F373" t="str">
            <v>Gastos viaje Dir Administrativ</v>
          </cell>
          <cell r="G373">
            <v>56567.1</v>
          </cell>
          <cell r="H373">
            <v>11711.82</v>
          </cell>
          <cell r="J373">
            <v>68278.92</v>
          </cell>
          <cell r="L373" t="str">
            <v>5101 GGGV02000000</v>
          </cell>
        </row>
        <row r="374">
          <cell r="B374">
            <v>4</v>
          </cell>
          <cell r="C374" t="str">
            <v xml:space="preserve">5101 </v>
          </cell>
          <cell r="D374">
            <v>2005</v>
          </cell>
          <cell r="E374" t="str">
            <v>5101 -GG-GV-03-00-00-00</v>
          </cell>
          <cell r="F374" t="str">
            <v>Gastos viaje Produccion</v>
          </cell>
          <cell r="G374">
            <v>615395.4220828804</v>
          </cell>
          <cell r="H374">
            <v>117308.8112</v>
          </cell>
          <cell r="J374">
            <v>732704.23328288039</v>
          </cell>
          <cell r="L374" t="str">
            <v>5101 GGGV03000000</v>
          </cell>
        </row>
        <row r="375">
          <cell r="B375">
            <v>4</v>
          </cell>
          <cell r="C375" t="str">
            <v xml:space="preserve">5101 </v>
          </cell>
          <cell r="D375">
            <v>2005</v>
          </cell>
          <cell r="E375" t="str">
            <v>5101 -GG-GV-04-00-00-00</v>
          </cell>
          <cell r="F375" t="str">
            <v>Gastos viaje Administracion</v>
          </cell>
          <cell r="G375">
            <v>513.91</v>
          </cell>
          <cell r="H375">
            <v>0</v>
          </cell>
          <cell r="J375">
            <v>513.91</v>
          </cell>
          <cell r="L375" t="str">
            <v>5101 GGGV04000000</v>
          </cell>
        </row>
        <row r="376">
          <cell r="B376">
            <v>4</v>
          </cell>
          <cell r="C376" t="str">
            <v xml:space="preserve">5101 </v>
          </cell>
          <cell r="D376">
            <v>2005</v>
          </cell>
          <cell r="E376" t="str">
            <v>5101 -GG-HF-01-00-00-00</v>
          </cell>
          <cell r="F376" t="str">
            <v>Honorarios personas fisicas</v>
          </cell>
          <cell r="G376">
            <v>1638287.2</v>
          </cell>
          <cell r="H376">
            <v>807107.5</v>
          </cell>
          <cell r="J376">
            <v>2445394.7000000002</v>
          </cell>
          <cell r="L376" t="str">
            <v>5101 GGHF01000000</v>
          </cell>
        </row>
        <row r="377">
          <cell r="B377">
            <v>4</v>
          </cell>
          <cell r="C377" t="str">
            <v xml:space="preserve">5101 </v>
          </cell>
          <cell r="D377">
            <v>2005</v>
          </cell>
          <cell r="E377" t="str">
            <v>5101 -GG-HM-01-00-00-00</v>
          </cell>
          <cell r="F377" t="str">
            <v>Honorarios personas morales</v>
          </cell>
          <cell r="G377">
            <v>6783481.9000000004</v>
          </cell>
          <cell r="H377">
            <v>7552651.6600000001</v>
          </cell>
          <cell r="J377">
            <v>14336133.560000001</v>
          </cell>
          <cell r="L377" t="str">
            <v>5101 GGHM01000000</v>
          </cell>
        </row>
        <row r="378">
          <cell r="B378">
            <v>4</v>
          </cell>
          <cell r="C378" t="str">
            <v xml:space="preserve">5101 </v>
          </cell>
          <cell r="D378">
            <v>2005</v>
          </cell>
          <cell r="E378" t="str">
            <v>5101 -GG-ND-01-00-00-00</v>
          </cell>
          <cell r="F378" t="str">
            <v>NO DEDUCIBLES</v>
          </cell>
          <cell r="G378">
            <v>102656.02529999999</v>
          </cell>
          <cell r="H378">
            <v>100197.05</v>
          </cell>
          <cell r="J378">
            <v>202853.0753</v>
          </cell>
          <cell r="L378" t="str">
            <v>5101 GGND01000000</v>
          </cell>
        </row>
        <row r="379">
          <cell r="B379">
            <v>4</v>
          </cell>
          <cell r="C379" t="str">
            <v xml:space="preserve">5101 </v>
          </cell>
          <cell r="D379">
            <v>2005</v>
          </cell>
          <cell r="E379" t="str">
            <v>5101 -GG-PA-01-00-00-00</v>
          </cell>
          <cell r="F379" t="str">
            <v>Papeleria</v>
          </cell>
          <cell r="G379">
            <v>138441.5</v>
          </cell>
          <cell r="H379">
            <v>11181.14</v>
          </cell>
          <cell r="J379">
            <v>149622.64000000001</v>
          </cell>
          <cell r="L379" t="str">
            <v>5101 GGPA01000000</v>
          </cell>
        </row>
        <row r="380">
          <cell r="B380">
            <v>4</v>
          </cell>
          <cell r="C380" t="str">
            <v xml:space="preserve">5101 </v>
          </cell>
          <cell r="D380">
            <v>2005</v>
          </cell>
          <cell r="E380" t="str">
            <v>5101 -GG-PA-03-00-00-00</v>
          </cell>
          <cell r="F380" t="str">
            <v>Equipo oficina menor</v>
          </cell>
          <cell r="G380">
            <v>40089.800000000003</v>
          </cell>
          <cell r="H380">
            <v>217.39</v>
          </cell>
          <cell r="J380">
            <v>40307.19</v>
          </cell>
          <cell r="L380" t="str">
            <v>5101 GGPA03000000</v>
          </cell>
        </row>
        <row r="381">
          <cell r="B381">
            <v>4</v>
          </cell>
          <cell r="C381" t="str">
            <v xml:space="preserve">5101 </v>
          </cell>
          <cell r="D381">
            <v>2005</v>
          </cell>
          <cell r="E381" t="str">
            <v>5101 -GG-PA-04-00-00-00</v>
          </cell>
          <cell r="F381" t="str">
            <v>Software</v>
          </cell>
          <cell r="G381">
            <v>11655</v>
          </cell>
          <cell r="H381">
            <v>0</v>
          </cell>
          <cell r="J381">
            <v>11655</v>
          </cell>
          <cell r="L381" t="str">
            <v>5101 GGPA04000000</v>
          </cell>
        </row>
        <row r="382">
          <cell r="B382">
            <v>4</v>
          </cell>
          <cell r="C382" t="str">
            <v xml:space="preserve">5101 </v>
          </cell>
          <cell r="D382">
            <v>2005</v>
          </cell>
          <cell r="E382" t="str">
            <v>5101 -GG-PA-05-00-00-00</v>
          </cell>
          <cell r="F382" t="str">
            <v>Accesorios equipo de computo</v>
          </cell>
          <cell r="G382">
            <v>18140.86</v>
          </cell>
          <cell r="H382">
            <v>63670</v>
          </cell>
          <cell r="J382">
            <v>81810.86</v>
          </cell>
          <cell r="L382" t="str">
            <v>5101 GGPA05000000</v>
          </cell>
        </row>
        <row r="383">
          <cell r="B383">
            <v>4</v>
          </cell>
          <cell r="C383" t="str">
            <v xml:space="preserve">5101 </v>
          </cell>
          <cell r="D383">
            <v>2005</v>
          </cell>
          <cell r="E383" t="str">
            <v>5101 -GG-RM-01-00-00-00</v>
          </cell>
          <cell r="F383" t="str">
            <v>Rep y Mto Mobiliario y Eq Ofna</v>
          </cell>
          <cell r="G383">
            <v>73012.5</v>
          </cell>
          <cell r="H383">
            <v>6000</v>
          </cell>
          <cell r="J383">
            <v>79012.5</v>
          </cell>
          <cell r="L383" t="str">
            <v>5101 GGRM01000000</v>
          </cell>
        </row>
        <row r="384">
          <cell r="B384">
            <v>4</v>
          </cell>
          <cell r="C384" t="str">
            <v xml:space="preserve">5101 </v>
          </cell>
          <cell r="D384">
            <v>2005</v>
          </cell>
          <cell r="E384" t="str">
            <v>5101 -GG-RM-02-00-00-00</v>
          </cell>
          <cell r="F384" t="str">
            <v>Rep y Mto Instalaciones</v>
          </cell>
          <cell r="G384">
            <v>572490.34</v>
          </cell>
          <cell r="H384">
            <v>96270.73</v>
          </cell>
          <cell r="J384">
            <v>668761.06999999995</v>
          </cell>
          <cell r="L384" t="str">
            <v>5101 GGRM02000000</v>
          </cell>
        </row>
        <row r="385">
          <cell r="B385">
            <v>4</v>
          </cell>
          <cell r="C385" t="str">
            <v xml:space="preserve">5101 </v>
          </cell>
          <cell r="D385">
            <v>2005</v>
          </cell>
          <cell r="E385" t="str">
            <v>5101 -GG-RM-03-00-00-00</v>
          </cell>
          <cell r="F385" t="str">
            <v>Rep y Mto Equipo de Transporte</v>
          </cell>
          <cell r="G385">
            <v>249990.12</v>
          </cell>
          <cell r="H385">
            <v>19476.830000000002</v>
          </cell>
          <cell r="J385">
            <v>269466.95</v>
          </cell>
          <cell r="L385" t="str">
            <v>5101 GGRM03000000</v>
          </cell>
        </row>
        <row r="386">
          <cell r="B386">
            <v>4</v>
          </cell>
          <cell r="C386" t="str">
            <v xml:space="preserve">5101 </v>
          </cell>
          <cell r="D386">
            <v>2005</v>
          </cell>
          <cell r="E386" t="str">
            <v>5101 -GG-RM-04-00-00-00</v>
          </cell>
          <cell r="F386" t="str">
            <v>Rep y Mto Equipo de Computo</v>
          </cell>
          <cell r="G386">
            <v>46189.120000000003</v>
          </cell>
          <cell r="H386">
            <v>0</v>
          </cell>
          <cell r="J386">
            <v>46189.120000000003</v>
          </cell>
          <cell r="L386" t="str">
            <v>5101 GGRM04000000</v>
          </cell>
        </row>
        <row r="387">
          <cell r="B387">
            <v>4</v>
          </cell>
          <cell r="C387" t="str">
            <v xml:space="preserve">5101 </v>
          </cell>
          <cell r="D387">
            <v>2005</v>
          </cell>
          <cell r="E387" t="str">
            <v>5101 -GG-RM-05-00-00-00</v>
          </cell>
          <cell r="F387" t="str">
            <v>Aseo y Limpieza</v>
          </cell>
          <cell r="G387">
            <v>1100</v>
          </cell>
          <cell r="H387">
            <v>8012.75</v>
          </cell>
          <cell r="J387">
            <v>9112.75</v>
          </cell>
          <cell r="L387" t="str">
            <v>5101 GGRM05000000</v>
          </cell>
        </row>
        <row r="388">
          <cell r="B388">
            <v>4</v>
          </cell>
          <cell r="C388" t="str">
            <v xml:space="preserve">5101 </v>
          </cell>
          <cell r="D388">
            <v>2005</v>
          </cell>
          <cell r="E388" t="str">
            <v>5101 -GG-SP-01-00-00-00</v>
          </cell>
          <cell r="F388" t="str">
            <v>Sueldos</v>
          </cell>
          <cell r="G388">
            <v>3443826.65</v>
          </cell>
          <cell r="H388">
            <v>239778.6</v>
          </cell>
          <cell r="J388">
            <v>3683605.25</v>
          </cell>
          <cell r="L388" t="str">
            <v>5101 GGSP01000000</v>
          </cell>
        </row>
        <row r="389">
          <cell r="B389">
            <v>4</v>
          </cell>
          <cell r="C389" t="str">
            <v xml:space="preserve">5101 </v>
          </cell>
          <cell r="D389">
            <v>2005</v>
          </cell>
          <cell r="E389" t="str">
            <v>5101 -GG-SP-02-00-00-00</v>
          </cell>
          <cell r="F389" t="str">
            <v>Gratificacion Anual</v>
          </cell>
          <cell r="G389">
            <v>165534.04</v>
          </cell>
          <cell r="H389">
            <v>0</v>
          </cell>
          <cell r="J389">
            <v>165534.04</v>
          </cell>
          <cell r="L389" t="str">
            <v>5101 GGSP02000000</v>
          </cell>
        </row>
        <row r="390">
          <cell r="B390">
            <v>4</v>
          </cell>
          <cell r="C390" t="str">
            <v xml:space="preserve">5101 </v>
          </cell>
          <cell r="D390">
            <v>2005</v>
          </cell>
          <cell r="E390" t="str">
            <v>5101 -GG-SP-04-00-00-00</v>
          </cell>
          <cell r="F390" t="str">
            <v>Bono anual</v>
          </cell>
          <cell r="G390">
            <v>3200100</v>
          </cell>
          <cell r="H390">
            <v>2000000</v>
          </cell>
          <cell r="J390">
            <v>5200100</v>
          </cell>
          <cell r="L390" t="str">
            <v>5101 GGSP04000000</v>
          </cell>
        </row>
        <row r="391">
          <cell r="B391">
            <v>4</v>
          </cell>
          <cell r="C391" t="str">
            <v xml:space="preserve">5101 </v>
          </cell>
          <cell r="D391">
            <v>2005</v>
          </cell>
          <cell r="E391" t="str">
            <v>5101 -GG-SP-05-00-00-00</v>
          </cell>
          <cell r="F391" t="str">
            <v>Bonos</v>
          </cell>
          <cell r="G391">
            <v>51955</v>
          </cell>
          <cell r="H391">
            <v>115093</v>
          </cell>
          <cell r="J391">
            <v>167048</v>
          </cell>
          <cell r="L391" t="str">
            <v>5101 GGSP05000000</v>
          </cell>
        </row>
        <row r="392">
          <cell r="B392">
            <v>4</v>
          </cell>
          <cell r="C392" t="str">
            <v xml:space="preserve">5101 </v>
          </cell>
          <cell r="D392">
            <v>2005</v>
          </cell>
          <cell r="E392" t="str">
            <v>5101 -GG-SP-07-00-00-00</v>
          </cell>
          <cell r="F392" t="str">
            <v>Cesantia y Vejez</v>
          </cell>
          <cell r="G392">
            <v>66198.990000000005</v>
          </cell>
          <cell r="I392">
            <v>10520.46</v>
          </cell>
          <cell r="J392">
            <v>55678.530000000006</v>
          </cell>
          <cell r="L392" t="str">
            <v>5101 GGSP07000000</v>
          </cell>
        </row>
        <row r="393">
          <cell r="B393">
            <v>4</v>
          </cell>
          <cell r="C393" t="str">
            <v xml:space="preserve">5101 </v>
          </cell>
          <cell r="D393">
            <v>2005</v>
          </cell>
          <cell r="E393" t="str">
            <v>5101 -GG-SP-08-00-00-00</v>
          </cell>
          <cell r="F393" t="str">
            <v>Fondo de Ahorro</v>
          </cell>
          <cell r="G393">
            <v>90713.82</v>
          </cell>
          <cell r="H393">
            <v>1849.52</v>
          </cell>
          <cell r="J393">
            <v>92563.340000000011</v>
          </cell>
          <cell r="L393" t="str">
            <v>5101 GGSP08000000</v>
          </cell>
        </row>
        <row r="394">
          <cell r="B394">
            <v>4</v>
          </cell>
          <cell r="C394" t="str">
            <v xml:space="preserve">5101 </v>
          </cell>
          <cell r="D394">
            <v>2005</v>
          </cell>
          <cell r="E394" t="str">
            <v>5101 -GG-SP-09-00-00-00</v>
          </cell>
          <cell r="F394" t="str">
            <v>Prevision Social</v>
          </cell>
          <cell r="G394">
            <v>90337.73</v>
          </cell>
          <cell r="H394">
            <v>1423</v>
          </cell>
          <cell r="J394">
            <v>91760.73</v>
          </cell>
          <cell r="L394" t="str">
            <v>5101 GGSP09000000</v>
          </cell>
        </row>
        <row r="395">
          <cell r="B395">
            <v>4</v>
          </cell>
          <cell r="C395" t="str">
            <v xml:space="preserve">5101 </v>
          </cell>
          <cell r="D395">
            <v>2005</v>
          </cell>
          <cell r="E395" t="str">
            <v>5101 -GG-SP-10-00-00-00</v>
          </cell>
          <cell r="F395" t="str">
            <v>Prima Vacacional</v>
          </cell>
          <cell r="G395">
            <v>65525.69</v>
          </cell>
          <cell r="H395">
            <v>0</v>
          </cell>
          <cell r="J395">
            <v>65525.69</v>
          </cell>
          <cell r="L395" t="str">
            <v>5101 GGSP10000000</v>
          </cell>
        </row>
        <row r="396">
          <cell r="B396">
            <v>4</v>
          </cell>
          <cell r="C396" t="str">
            <v xml:space="preserve">5101 </v>
          </cell>
          <cell r="D396">
            <v>2005</v>
          </cell>
          <cell r="E396" t="str">
            <v>5101 -GG-SP-11-00-00-00</v>
          </cell>
          <cell r="F396" t="str">
            <v>2 sobre nomina</v>
          </cell>
          <cell r="G396">
            <v>139224</v>
          </cell>
          <cell r="H396">
            <v>7134.42</v>
          </cell>
          <cell r="J396">
            <v>146358.42000000001</v>
          </cell>
          <cell r="L396" t="str">
            <v>5101 GGSP11000000</v>
          </cell>
        </row>
        <row r="397">
          <cell r="B397">
            <v>4</v>
          </cell>
          <cell r="C397" t="str">
            <v xml:space="preserve">5101 </v>
          </cell>
          <cell r="D397">
            <v>2005</v>
          </cell>
          <cell r="E397" t="str">
            <v>5101 -GG-SP-12-00-00-00</v>
          </cell>
          <cell r="F397" t="str">
            <v>2   S. A. R.</v>
          </cell>
          <cell r="G397">
            <v>37873.949999999997</v>
          </cell>
          <cell r="H397">
            <v>702</v>
          </cell>
          <cell r="J397">
            <v>38575.949999999997</v>
          </cell>
          <cell r="L397" t="str">
            <v>5101 GGSP12000000</v>
          </cell>
        </row>
        <row r="398">
          <cell r="B398">
            <v>4</v>
          </cell>
          <cell r="C398" t="str">
            <v xml:space="preserve">5101 </v>
          </cell>
          <cell r="D398">
            <v>2005</v>
          </cell>
          <cell r="E398" t="str">
            <v>5101 -GG-SP-13-00-00-00</v>
          </cell>
          <cell r="F398" t="str">
            <v>5   INFONAVIT</v>
          </cell>
          <cell r="G398">
            <v>86763.97</v>
          </cell>
          <cell r="H398">
            <v>1614.6</v>
          </cell>
          <cell r="J398">
            <v>88378.57</v>
          </cell>
          <cell r="L398" t="str">
            <v>5101 GGSP13000000</v>
          </cell>
        </row>
        <row r="399">
          <cell r="B399">
            <v>4</v>
          </cell>
          <cell r="C399" t="str">
            <v xml:space="preserve">5101 </v>
          </cell>
          <cell r="D399">
            <v>2005</v>
          </cell>
          <cell r="E399" t="str">
            <v>5101 -GG-SP-14-00-00-00</v>
          </cell>
          <cell r="F399" t="str">
            <v>IMSS</v>
          </cell>
          <cell r="G399">
            <v>140325.98000000001</v>
          </cell>
          <cell r="H399">
            <v>11103.08</v>
          </cell>
          <cell r="J399">
            <v>151429.06</v>
          </cell>
          <cell r="L399" t="str">
            <v>5101 GGSP14000000</v>
          </cell>
        </row>
        <row r="400">
          <cell r="B400">
            <v>4</v>
          </cell>
          <cell r="C400" t="str">
            <v xml:space="preserve">5101 </v>
          </cell>
          <cell r="D400">
            <v>2005</v>
          </cell>
          <cell r="E400" t="str">
            <v>5101 -GG-SP-15-00-00-00</v>
          </cell>
          <cell r="F400" t="str">
            <v>Capacitacion</v>
          </cell>
          <cell r="G400">
            <v>28103.919999999998</v>
          </cell>
          <cell r="H400">
            <v>0</v>
          </cell>
          <cell r="J400">
            <v>28103.919999999998</v>
          </cell>
          <cell r="L400" t="str">
            <v>5101 GGSP15000000</v>
          </cell>
        </row>
        <row r="401">
          <cell r="B401">
            <v>4</v>
          </cell>
          <cell r="C401" t="str">
            <v xml:space="preserve">5101 </v>
          </cell>
          <cell r="D401">
            <v>2005</v>
          </cell>
          <cell r="E401" t="str">
            <v>5101 -GG-SP-16-00-00-00</v>
          </cell>
          <cell r="F401" t="str">
            <v>Comedor</v>
          </cell>
          <cell r="G401">
            <v>36820.42</v>
          </cell>
          <cell r="I401">
            <v>280.8</v>
          </cell>
          <cell r="J401">
            <v>36539.619999999995</v>
          </cell>
          <cell r="L401" t="str">
            <v>5101 GGSP16000000</v>
          </cell>
        </row>
        <row r="402">
          <cell r="B402">
            <v>4</v>
          </cell>
          <cell r="C402" t="str">
            <v xml:space="preserve">5101 </v>
          </cell>
          <cell r="D402">
            <v>2005</v>
          </cell>
          <cell r="E402" t="str">
            <v>5101 -GG-SP-17-00-00-00</v>
          </cell>
          <cell r="F402" t="str">
            <v>Div Prest Car Soc Cultural</v>
          </cell>
          <cell r="G402">
            <v>234599.96</v>
          </cell>
          <cell r="H402">
            <v>0</v>
          </cell>
          <cell r="J402">
            <v>234599.96</v>
          </cell>
          <cell r="L402" t="str">
            <v>5101 GGSP17000000</v>
          </cell>
        </row>
        <row r="403">
          <cell r="B403">
            <v>4</v>
          </cell>
          <cell r="C403" t="str">
            <v xml:space="preserve">5101 </v>
          </cell>
          <cell r="D403">
            <v>2005</v>
          </cell>
          <cell r="E403" t="str">
            <v>5101 -GG-SP-19-00-00-00</v>
          </cell>
          <cell r="F403" t="str">
            <v>Indemnizaciones</v>
          </cell>
          <cell r="G403">
            <v>102664.61</v>
          </cell>
          <cell r="H403">
            <v>0</v>
          </cell>
          <cell r="J403">
            <v>102664.61</v>
          </cell>
          <cell r="L403" t="str">
            <v>5101 GGSP19000000</v>
          </cell>
        </row>
        <row r="404">
          <cell r="B404">
            <v>4</v>
          </cell>
          <cell r="C404" t="str">
            <v xml:space="preserve">5101 </v>
          </cell>
          <cell r="D404">
            <v>2005</v>
          </cell>
          <cell r="E404" t="str">
            <v>5101 -GG-SP-20-00-00-00</v>
          </cell>
          <cell r="F404" t="str">
            <v>Cuotas a Clubs</v>
          </cell>
          <cell r="G404">
            <v>67854.039999999994</v>
          </cell>
          <cell r="H404">
            <v>518.27</v>
          </cell>
          <cell r="J404">
            <v>68372.31</v>
          </cell>
          <cell r="L404" t="str">
            <v>5101 GGSP20000000</v>
          </cell>
        </row>
        <row r="405">
          <cell r="B405">
            <v>4</v>
          </cell>
          <cell r="C405" t="str">
            <v xml:space="preserve">5101 </v>
          </cell>
          <cell r="D405">
            <v>2005</v>
          </cell>
          <cell r="E405" t="str">
            <v>5101 -GG-SP-22-00-00-00</v>
          </cell>
          <cell r="F405" t="str">
            <v>Cafeteria</v>
          </cell>
          <cell r="G405">
            <v>67865.03</v>
          </cell>
          <cell r="H405">
            <v>14609.44</v>
          </cell>
          <cell r="J405">
            <v>82474.47</v>
          </cell>
          <cell r="L405" t="str">
            <v>5101 GGSP22000000</v>
          </cell>
        </row>
        <row r="406">
          <cell r="B406">
            <v>4</v>
          </cell>
          <cell r="C406" t="str">
            <v xml:space="preserve">5101 </v>
          </cell>
          <cell r="D406">
            <v>2005</v>
          </cell>
          <cell r="E406" t="str">
            <v>5101 -GG-SP-PJ-01-00-00</v>
          </cell>
          <cell r="F406" t="str">
            <v>Reserva Pnsiones y Jubilaciones</v>
          </cell>
          <cell r="G406">
            <v>0</v>
          </cell>
          <cell r="H406">
            <v>71933.7</v>
          </cell>
          <cell r="J406">
            <v>71933.7</v>
          </cell>
          <cell r="L406" t="str">
            <v>5101 GGSPPJ010000</v>
          </cell>
        </row>
        <row r="407">
          <cell r="B407">
            <v>4</v>
          </cell>
          <cell r="C407" t="str">
            <v xml:space="preserve">5101 </v>
          </cell>
          <cell r="D407">
            <v>2005</v>
          </cell>
          <cell r="E407" t="str">
            <v>5101 -GG-VR-01-00-00-00</v>
          </cell>
          <cell r="F407" t="str">
            <v>Seguros y fianzas</v>
          </cell>
          <cell r="G407">
            <v>1486881.41</v>
          </cell>
          <cell r="H407">
            <v>165719.76</v>
          </cell>
          <cell r="J407">
            <v>1652601.17</v>
          </cell>
          <cell r="L407" t="str">
            <v>5101 GGVR01000000</v>
          </cell>
        </row>
        <row r="408">
          <cell r="B408">
            <v>4</v>
          </cell>
          <cell r="C408" t="str">
            <v xml:space="preserve">5101 </v>
          </cell>
          <cell r="D408">
            <v>2005</v>
          </cell>
          <cell r="E408" t="str">
            <v>5101 -GG-VR-02-00-00-00</v>
          </cell>
          <cell r="F408" t="str">
            <v>Renta</v>
          </cell>
          <cell r="G408">
            <v>909459</v>
          </cell>
          <cell r="H408">
            <v>103041</v>
          </cell>
          <cell r="J408">
            <v>1012500</v>
          </cell>
          <cell r="L408" t="str">
            <v>5101 GGVR02000000</v>
          </cell>
        </row>
        <row r="409">
          <cell r="B409">
            <v>4</v>
          </cell>
          <cell r="C409" t="str">
            <v xml:space="preserve">5101 </v>
          </cell>
          <cell r="D409">
            <v>2005</v>
          </cell>
          <cell r="E409" t="str">
            <v>5101 -GG-VR-03-00-00-00</v>
          </cell>
          <cell r="F409" t="str">
            <v>Derechos primas de seguros</v>
          </cell>
          <cell r="G409">
            <v>1228.18</v>
          </cell>
          <cell r="H409">
            <v>0</v>
          </cell>
          <cell r="J409">
            <v>1228.18</v>
          </cell>
          <cell r="L409" t="str">
            <v>5101 GGVR03000000</v>
          </cell>
        </row>
        <row r="410">
          <cell r="B410">
            <v>4</v>
          </cell>
          <cell r="C410" t="str">
            <v xml:space="preserve">5101 </v>
          </cell>
          <cell r="D410">
            <v>2005</v>
          </cell>
          <cell r="E410" t="str">
            <v>5101 -GV-01-00-00-00-00</v>
          </cell>
          <cell r="F410" t="str">
            <v>Otros Gastos</v>
          </cell>
          <cell r="G410">
            <v>0</v>
          </cell>
          <cell r="H410">
            <v>1247.75</v>
          </cell>
          <cell r="J410">
            <v>1247.75</v>
          </cell>
          <cell r="L410" t="str">
            <v>5101 GV0100000000</v>
          </cell>
        </row>
        <row r="411">
          <cell r="B411">
            <v>4</v>
          </cell>
          <cell r="C411" t="str">
            <v xml:space="preserve">5103 </v>
          </cell>
          <cell r="D411">
            <v>2005</v>
          </cell>
          <cell r="E411" t="str">
            <v>5103 -DA-AM-01-00-00-00</v>
          </cell>
          <cell r="F411" t="str">
            <v>Amortizacion gtos instalacion</v>
          </cell>
          <cell r="G411">
            <v>19124.18</v>
          </cell>
          <cell r="H411">
            <v>2043.17</v>
          </cell>
          <cell r="J411">
            <v>21167.35</v>
          </cell>
          <cell r="L411" t="str">
            <v>5103 DAAM01000000</v>
          </cell>
        </row>
        <row r="412">
          <cell r="B412">
            <v>4</v>
          </cell>
          <cell r="C412" t="str">
            <v xml:space="preserve">5103 </v>
          </cell>
          <cell r="D412">
            <v>2005</v>
          </cell>
          <cell r="E412" t="str">
            <v>5103 -DA-DE-01-00-00-00</v>
          </cell>
          <cell r="F412" t="str">
            <v>Depreciacion mob y eq oficina</v>
          </cell>
          <cell r="G412">
            <v>64438.53</v>
          </cell>
          <cell r="H412">
            <v>8800.32</v>
          </cell>
          <cell r="J412">
            <v>73238.850000000006</v>
          </cell>
          <cell r="L412" t="str">
            <v>5103 DADE01000000</v>
          </cell>
        </row>
        <row r="413">
          <cell r="B413">
            <v>4</v>
          </cell>
          <cell r="C413" t="str">
            <v xml:space="preserve">5103 </v>
          </cell>
          <cell r="D413">
            <v>2005</v>
          </cell>
          <cell r="E413" t="str">
            <v>5103 -DA-DE-02-00-00-00</v>
          </cell>
          <cell r="F413" t="str">
            <v>Depreciacion equipo transporte</v>
          </cell>
          <cell r="G413">
            <v>594416.42000000004</v>
          </cell>
          <cell r="H413">
            <v>83197.149999999994</v>
          </cell>
          <cell r="J413">
            <v>677613.57000000007</v>
          </cell>
          <cell r="L413" t="str">
            <v>5103 DADE02000000</v>
          </cell>
        </row>
        <row r="414">
          <cell r="B414">
            <v>4</v>
          </cell>
          <cell r="C414" t="str">
            <v xml:space="preserve">5103 </v>
          </cell>
          <cell r="D414">
            <v>2005</v>
          </cell>
          <cell r="E414" t="str">
            <v>5103 -DA-DE-03-00-00-00</v>
          </cell>
          <cell r="F414" t="str">
            <v>Depreciacion equipo computo</v>
          </cell>
          <cell r="G414">
            <v>199883.32</v>
          </cell>
          <cell r="H414">
            <v>25813.05</v>
          </cell>
          <cell r="J414">
            <v>225696.37</v>
          </cell>
          <cell r="L414" t="str">
            <v>5103 DADE03000000</v>
          </cell>
        </row>
        <row r="415">
          <cell r="B415">
            <v>4</v>
          </cell>
          <cell r="C415" t="str">
            <v xml:space="preserve">5105 </v>
          </cell>
          <cell r="D415">
            <v>2005</v>
          </cell>
          <cell r="E415" t="str">
            <v>5105 -GF-01-00-00-00-00</v>
          </cell>
          <cell r="F415" t="str">
            <v>Gts financ Comis s/inversiones</v>
          </cell>
          <cell r="G415">
            <v>30540.17</v>
          </cell>
          <cell r="H415">
            <v>0</v>
          </cell>
          <cell r="J415">
            <v>30540.17</v>
          </cell>
          <cell r="L415" t="str">
            <v>5105 GF0100000000</v>
          </cell>
        </row>
        <row r="416">
          <cell r="B416">
            <v>4</v>
          </cell>
          <cell r="C416" t="str">
            <v xml:space="preserve">5105 </v>
          </cell>
          <cell r="D416">
            <v>2005</v>
          </cell>
          <cell r="E416" t="str">
            <v>5105 -GF-02-00-00-00-00</v>
          </cell>
          <cell r="F416" t="str">
            <v>Gts financ Comis s/ctas cheque</v>
          </cell>
          <cell r="G416">
            <v>44994.895000000004</v>
          </cell>
          <cell r="H416">
            <v>2697.4352020000001</v>
          </cell>
          <cell r="J416">
            <v>47692.330202000005</v>
          </cell>
          <cell r="L416" t="str">
            <v>5105 GF0200000000</v>
          </cell>
        </row>
        <row r="417">
          <cell r="B417">
            <v>4</v>
          </cell>
          <cell r="C417" t="str">
            <v xml:space="preserve">5105 </v>
          </cell>
          <cell r="D417">
            <v>2005</v>
          </cell>
          <cell r="E417" t="str">
            <v>5105 -GF-04-00-00-00-00</v>
          </cell>
          <cell r="F417" t="str">
            <v>Gts financ Otras comisiones</v>
          </cell>
          <cell r="G417">
            <v>23679.116000000002</v>
          </cell>
          <cell r="H417">
            <v>135.4</v>
          </cell>
          <cell r="J417">
            <v>23814.516000000003</v>
          </cell>
          <cell r="L417" t="str">
            <v>5105 GF0400000000</v>
          </cell>
        </row>
        <row r="418">
          <cell r="B418">
            <v>4</v>
          </cell>
          <cell r="C418" t="str">
            <v xml:space="preserve">5107 </v>
          </cell>
          <cell r="D418">
            <v>2005</v>
          </cell>
          <cell r="E418" t="str">
            <v>5107 -PE-VA-00-00-00-00</v>
          </cell>
          <cell r="F418" t="str">
            <v>Otros Gastos</v>
          </cell>
          <cell r="G418">
            <v>715.07</v>
          </cell>
          <cell r="I418">
            <v>715.07</v>
          </cell>
          <cell r="J418">
            <v>0</v>
          </cell>
          <cell r="L418" t="str">
            <v>5107 PEVA00000000</v>
          </cell>
        </row>
        <row r="419">
          <cell r="B419">
            <v>4</v>
          </cell>
          <cell r="C419" t="str">
            <v xml:space="preserve">5109 </v>
          </cell>
          <cell r="D419">
            <v>2005</v>
          </cell>
          <cell r="E419" t="str">
            <v>5109 -IP-03-00-00-00-00</v>
          </cell>
          <cell r="F419" t="str">
            <v>Impuesto Sobre la Renta</v>
          </cell>
          <cell r="G419">
            <v>7222090</v>
          </cell>
          <cell r="H419">
            <v>618986</v>
          </cell>
          <cell r="J419">
            <v>7841076</v>
          </cell>
          <cell r="L419" t="str">
            <v>5109 IP0300000000</v>
          </cell>
        </row>
        <row r="420">
          <cell r="B420">
            <v>4</v>
          </cell>
          <cell r="C420" t="str">
            <v xml:space="preserve">5115 </v>
          </cell>
          <cell r="D420">
            <v>2005</v>
          </cell>
          <cell r="E420" t="str">
            <v>5115 -PE-CA-DL-01-00-00</v>
          </cell>
          <cell r="F420" t="str">
            <v>Perdida Cambiaria Dlls.</v>
          </cell>
          <cell r="G420">
            <v>1223.3853999999999</v>
          </cell>
          <cell r="H420">
            <v>0</v>
          </cell>
          <cell r="J420">
            <v>1223.3853999999999</v>
          </cell>
          <cell r="L420" t="str">
            <v>5115 PECADL010000</v>
          </cell>
        </row>
        <row r="421">
          <cell r="B421">
            <v>4</v>
          </cell>
          <cell r="C421" t="str">
            <v xml:space="preserve">5115 </v>
          </cell>
          <cell r="D421">
            <v>2005</v>
          </cell>
          <cell r="E421" t="str">
            <v>5115 -PE-CA-PS-01-00-00</v>
          </cell>
          <cell r="F421" t="str">
            <v>Perdida Cambiaria pesos</v>
          </cell>
          <cell r="G421">
            <v>6308.57</v>
          </cell>
          <cell r="H421">
            <v>0</v>
          </cell>
          <cell r="J421">
            <v>6308.57</v>
          </cell>
          <cell r="L421" t="str">
            <v>5115 PECAPS010000</v>
          </cell>
        </row>
        <row r="422">
          <cell r="B422">
            <v>4</v>
          </cell>
          <cell r="C422" t="str">
            <v xml:space="preserve">5115 </v>
          </cell>
          <cell r="D422">
            <v>2005</v>
          </cell>
          <cell r="E422" t="str">
            <v>5115 -PE-SR-01-00-00-00</v>
          </cell>
          <cell r="F422" t="str">
            <v>Perdida realizada</v>
          </cell>
          <cell r="G422">
            <v>2057.6393720000001</v>
          </cell>
          <cell r="H422">
            <v>0</v>
          </cell>
          <cell r="J422">
            <v>2057.6393720000001</v>
          </cell>
          <cell r="L422" t="str">
            <v>5115 PESR01000000</v>
          </cell>
        </row>
        <row r="423">
          <cell r="B423">
            <v>4</v>
          </cell>
          <cell r="C423" t="str">
            <v xml:space="preserve">5117 </v>
          </cell>
          <cell r="D423">
            <v>2005</v>
          </cell>
          <cell r="E423" t="str">
            <v>5117 -PE-PR-01-00-00-00</v>
          </cell>
          <cell r="F423" t="str">
            <v>Perdida por revaluacion</v>
          </cell>
          <cell r="G423">
            <v>7140393.8031289876</v>
          </cell>
          <cell r="H423">
            <v>689868.57109999994</v>
          </cell>
          <cell r="J423">
            <v>7830262.3742289878</v>
          </cell>
          <cell r="L423" t="str">
            <v>5117 PEPR01000000</v>
          </cell>
        </row>
        <row r="424">
          <cell r="B424">
            <v>4</v>
          </cell>
          <cell r="C424" t="str">
            <v xml:space="preserve">6101 </v>
          </cell>
          <cell r="D424">
            <v>2005</v>
          </cell>
          <cell r="E424" t="str">
            <v>6101 -IC-01-00-00-00-00</v>
          </cell>
          <cell r="F424" t="str">
            <v>Ingresos x corretaje fac extra</v>
          </cell>
          <cell r="G424">
            <v>-47182320.858325005</v>
          </cell>
          <cell r="I424">
            <v>3981627.4033839991</v>
          </cell>
          <cell r="J424">
            <v>-51163948.261709005</v>
          </cell>
          <cell r="L424" t="str">
            <v>6101 IC0100000000</v>
          </cell>
        </row>
        <row r="425">
          <cell r="B425">
            <v>4</v>
          </cell>
          <cell r="C425" t="str">
            <v xml:space="preserve">6101 </v>
          </cell>
          <cell r="D425">
            <v>2005</v>
          </cell>
          <cell r="E425" t="str">
            <v>6101 -IC-01-00-00-00-GT</v>
          </cell>
          <cell r="F425" t="str">
            <v>Ingresos x corretaje fac extra</v>
          </cell>
          <cell r="G425">
            <v>-7914098.2226760006</v>
          </cell>
          <cell r="I425">
            <v>277294.12987500004</v>
          </cell>
          <cell r="J425">
            <v>-8191392.3525510002</v>
          </cell>
          <cell r="L425" t="str">
            <v>6101 IC01000000GT</v>
          </cell>
        </row>
        <row r="426">
          <cell r="B426">
            <v>4</v>
          </cell>
          <cell r="C426" t="str">
            <v xml:space="preserve">6101 </v>
          </cell>
          <cell r="D426">
            <v>2005</v>
          </cell>
          <cell r="E426" t="str">
            <v>6101 -IC-02-00-00-00-00</v>
          </cell>
          <cell r="F426" t="str">
            <v>Ingreso x corretaje fac nacion</v>
          </cell>
          <cell r="G426">
            <v>-29632.244925000003</v>
          </cell>
          <cell r="I426">
            <v>1816.7339080000002</v>
          </cell>
          <cell r="J426">
            <v>-31448.978833000001</v>
          </cell>
          <cell r="L426" t="str">
            <v>6101 IC0200000000</v>
          </cell>
        </row>
        <row r="427">
          <cell r="B427">
            <v>4</v>
          </cell>
          <cell r="C427" t="str">
            <v xml:space="preserve">6101 </v>
          </cell>
          <cell r="D427">
            <v>2005</v>
          </cell>
          <cell r="E427" t="str">
            <v>6101 -IC-02-00-00-00-GT</v>
          </cell>
          <cell r="F427" t="str">
            <v>Ingresos x corretaje fac nacion Guatemala</v>
          </cell>
          <cell r="G427">
            <v>0</v>
          </cell>
          <cell r="H427">
            <v>715.07</v>
          </cell>
          <cell r="J427">
            <v>715.07</v>
          </cell>
          <cell r="L427" t="str">
            <v>6101 IC02000000GT</v>
          </cell>
        </row>
        <row r="428">
          <cell r="B428">
            <v>4</v>
          </cell>
          <cell r="C428" t="str">
            <v xml:space="preserve">6101 </v>
          </cell>
          <cell r="D428">
            <v>2005</v>
          </cell>
          <cell r="E428" t="str">
            <v>6101 -IC-03-00-00-00-00</v>
          </cell>
          <cell r="F428" t="str">
            <v>Ingreso x corretaje ctos extra</v>
          </cell>
          <cell r="G428">
            <v>-4339169.1547999997</v>
          </cell>
          <cell r="I428">
            <v>531442.26558900008</v>
          </cell>
          <cell r="J428">
            <v>-4870611.4203889994</v>
          </cell>
          <cell r="L428" t="str">
            <v>6101 IC0300000000</v>
          </cell>
        </row>
        <row r="429">
          <cell r="B429">
            <v>4</v>
          </cell>
          <cell r="C429" t="str">
            <v xml:space="preserve">6101 </v>
          </cell>
          <cell r="D429">
            <v>2005</v>
          </cell>
          <cell r="E429" t="str">
            <v>6101 -IC-04-00-00-00-00</v>
          </cell>
          <cell r="F429" t="str">
            <v>Ingreso x corretaje ctos nacio</v>
          </cell>
          <cell r="G429">
            <v>-576406.88690000004</v>
          </cell>
          <cell r="I429">
            <v>7032.5129539999989</v>
          </cell>
          <cell r="J429">
            <v>-583439.39985400008</v>
          </cell>
          <cell r="L429" t="str">
            <v>6101 IC0400000000</v>
          </cell>
        </row>
        <row r="430">
          <cell r="B430">
            <v>4</v>
          </cell>
          <cell r="C430" t="str">
            <v xml:space="preserve">6103 </v>
          </cell>
          <cell r="D430">
            <v>2005</v>
          </cell>
          <cell r="E430" t="str">
            <v>6103 -PF-01-00-00-00-00</v>
          </cell>
          <cell r="F430" t="str">
            <v>Prod financ  Inter s/inversion</v>
          </cell>
          <cell r="G430">
            <v>-1368765.66</v>
          </cell>
          <cell r="I430">
            <v>225805.29</v>
          </cell>
          <cell r="J430">
            <v>-1594570.95</v>
          </cell>
          <cell r="L430" t="str">
            <v>6103 PF0100000000</v>
          </cell>
        </row>
        <row r="431">
          <cell r="B431">
            <v>4</v>
          </cell>
          <cell r="C431" t="str">
            <v xml:space="preserve">6103 </v>
          </cell>
          <cell r="D431">
            <v>2005</v>
          </cell>
          <cell r="E431" t="str">
            <v>6103 -PF-02-00-00-00-00</v>
          </cell>
          <cell r="F431" t="str">
            <v>Prod financ Inter s/cta cheque</v>
          </cell>
          <cell r="G431">
            <v>-53787.07</v>
          </cell>
          <cell r="I431">
            <v>2986.8</v>
          </cell>
          <cell r="J431">
            <v>-56773.87</v>
          </cell>
          <cell r="L431" t="str">
            <v>6103 PF0200000000</v>
          </cell>
        </row>
        <row r="432">
          <cell r="B432">
            <v>4</v>
          </cell>
          <cell r="C432" t="str">
            <v xml:space="preserve">6103 </v>
          </cell>
          <cell r="D432">
            <v>2005</v>
          </cell>
          <cell r="E432" t="str">
            <v>6103 -PF-03-00-00-00-00</v>
          </cell>
          <cell r="F432" t="str">
            <v>Prod financ Interes s/prestamo</v>
          </cell>
          <cell r="G432">
            <v>-99140.52</v>
          </cell>
          <cell r="I432">
            <v>19704.77</v>
          </cell>
          <cell r="J432">
            <v>-118845.29000000001</v>
          </cell>
          <cell r="L432" t="str">
            <v>6103 PF0300000000</v>
          </cell>
        </row>
        <row r="433">
          <cell r="B433">
            <v>4</v>
          </cell>
          <cell r="C433" t="str">
            <v xml:space="preserve">6105 </v>
          </cell>
          <cell r="D433">
            <v>2005</v>
          </cell>
          <cell r="E433" t="str">
            <v>6105 -OI-02-00-00-00-00</v>
          </cell>
          <cell r="F433" t="str">
            <v>Otros Productos Diversos</v>
          </cell>
          <cell r="G433">
            <v>-237774.09980000003</v>
          </cell>
          <cell r="I433">
            <v>460722.99</v>
          </cell>
          <cell r="J433">
            <v>-698497.08979999996</v>
          </cell>
          <cell r="L433" t="str">
            <v>6105 OI0200000000</v>
          </cell>
        </row>
        <row r="434">
          <cell r="B434">
            <v>4</v>
          </cell>
          <cell r="C434" t="str">
            <v xml:space="preserve">6105 </v>
          </cell>
          <cell r="D434">
            <v>2005</v>
          </cell>
          <cell r="E434" t="str">
            <v>6105 -OI-04-00-00-00-00</v>
          </cell>
          <cell r="F434" t="str">
            <v>Otros Ingresos Acumulables</v>
          </cell>
          <cell r="G434">
            <v>-1275194.6000000001</v>
          </cell>
          <cell r="I434">
            <v>599.99999999999704</v>
          </cell>
          <cell r="J434">
            <v>-1275794.6000000001</v>
          </cell>
          <cell r="L434" t="str">
            <v>6105 OI0400000000</v>
          </cell>
        </row>
        <row r="435">
          <cell r="B435">
            <v>4</v>
          </cell>
          <cell r="C435" t="str">
            <v xml:space="preserve">6105 </v>
          </cell>
          <cell r="D435">
            <v>2005</v>
          </cell>
          <cell r="E435" t="str">
            <v>6105 -UT-VA-00-00-00-00</v>
          </cell>
          <cell r="F435" t="str">
            <v>Utilidad en Venta Activo Fijo</v>
          </cell>
          <cell r="G435">
            <v>-64907.66</v>
          </cell>
          <cell r="H435">
            <v>0</v>
          </cell>
          <cell r="J435">
            <v>-64907.66</v>
          </cell>
          <cell r="L435" t="str">
            <v>6105 UTVA00000000</v>
          </cell>
        </row>
        <row r="436">
          <cell r="B436">
            <v>4</v>
          </cell>
          <cell r="C436" t="str">
            <v xml:space="preserve">6111 </v>
          </cell>
          <cell r="D436">
            <v>2005</v>
          </cell>
          <cell r="E436" t="str">
            <v>6111 -GA-SR-01-00-00-00</v>
          </cell>
          <cell r="F436" t="str">
            <v>Ganancia realizada</v>
          </cell>
          <cell r="G436">
            <v>-784.94</v>
          </cell>
          <cell r="I436">
            <v>17816.689999999999</v>
          </cell>
          <cell r="J436">
            <v>-18601.629999999997</v>
          </cell>
          <cell r="L436" t="str">
            <v>6111 GASR01000000</v>
          </cell>
        </row>
        <row r="437">
          <cell r="B437">
            <v>4</v>
          </cell>
          <cell r="C437" t="str">
            <v xml:space="preserve">6111 </v>
          </cell>
          <cell r="D437">
            <v>2005</v>
          </cell>
          <cell r="E437" t="str">
            <v>6111 -UC-D0-01-00-00-00</v>
          </cell>
          <cell r="F437" t="str">
            <v>Utilidad Cambiaria Dlls.</v>
          </cell>
          <cell r="G437">
            <v>-95407.660225</v>
          </cell>
          <cell r="I437">
            <v>74.369599000000008</v>
          </cell>
          <cell r="J437">
            <v>-95482.029823999997</v>
          </cell>
          <cell r="L437" t="str">
            <v>6111 UCD001000000</v>
          </cell>
        </row>
        <row r="438">
          <cell r="B438">
            <v>4</v>
          </cell>
          <cell r="C438" t="str">
            <v xml:space="preserve">6111 </v>
          </cell>
          <cell r="D438">
            <v>2005</v>
          </cell>
          <cell r="E438" t="str">
            <v>6111 -UC-P0-01-00-00-00</v>
          </cell>
          <cell r="F438" t="str">
            <v>Utilidad cambiaria ps</v>
          </cell>
          <cell r="G438">
            <v>-1931.71</v>
          </cell>
          <cell r="H438">
            <v>0</v>
          </cell>
          <cell r="J438">
            <v>-1931.71</v>
          </cell>
          <cell r="L438" t="str">
            <v>6111 UCP001000000</v>
          </cell>
        </row>
        <row r="439">
          <cell r="B439">
            <v>4</v>
          </cell>
          <cell r="C439" t="str">
            <v xml:space="preserve">6111 </v>
          </cell>
          <cell r="D439">
            <v>2005</v>
          </cell>
          <cell r="E439" t="str">
            <v>6111 -UC-SR-DO-00-00-00</v>
          </cell>
          <cell r="F439" t="str">
            <v>Utilidad Cambiaria SRxP</v>
          </cell>
          <cell r="G439">
            <v>-46332.422545000001</v>
          </cell>
          <cell r="H439">
            <v>0</v>
          </cell>
          <cell r="J439">
            <v>-46332.422545000001</v>
          </cell>
          <cell r="L439" t="str">
            <v>6111 UCSRDO000000</v>
          </cell>
        </row>
        <row r="440">
          <cell r="B440">
            <v>4</v>
          </cell>
          <cell r="C440" t="str">
            <v xml:space="preserve">6111 </v>
          </cell>
          <cell r="D440">
            <v>2005</v>
          </cell>
          <cell r="E440" t="str">
            <v>6111 -UC-SR-P0-00-00-00</v>
          </cell>
          <cell r="F440" t="str">
            <v>Utilidad Cambiaria SRxP MXP</v>
          </cell>
          <cell r="G440">
            <v>-75255.98</v>
          </cell>
          <cell r="H440">
            <v>0</v>
          </cell>
          <cell r="J440">
            <v>-75255.98</v>
          </cell>
          <cell r="L440" t="str">
            <v>6111 UCSRP0000000</v>
          </cell>
        </row>
        <row r="441">
          <cell r="B441">
            <v>4</v>
          </cell>
          <cell r="C441" t="str">
            <v xml:space="preserve">6111 </v>
          </cell>
          <cell r="D441">
            <v>2005</v>
          </cell>
          <cell r="E441" t="str">
            <v>6111 -UT-CA-PS-01-00-00</v>
          </cell>
          <cell r="F441" t="str">
            <v>Utilidad Cambiaria</v>
          </cell>
          <cell r="G441">
            <v>-8.65</v>
          </cell>
          <cell r="H441">
            <v>0</v>
          </cell>
          <cell r="J441">
            <v>-8.65</v>
          </cell>
          <cell r="L441" t="str">
            <v>6111 UTCAPS010000</v>
          </cell>
        </row>
        <row r="442">
          <cell r="B442">
            <v>4</v>
          </cell>
          <cell r="C442" t="str">
            <v xml:space="preserve">6113 </v>
          </cell>
          <cell r="D442">
            <v>2005</v>
          </cell>
          <cell r="E442" t="str">
            <v>6113 -GA-PR-01-00-00-00</v>
          </cell>
          <cell r="F442" t="str">
            <v>Ganancia por revaluacion</v>
          </cell>
          <cell r="G442">
            <v>-6419440.3530375157</v>
          </cell>
          <cell r="I442">
            <v>545958.74320000003</v>
          </cell>
          <cell r="J442">
            <v>-6965399.096237516</v>
          </cell>
          <cell r="L442" t="str">
            <v>6113 GAPR01000000</v>
          </cell>
        </row>
        <row r="443">
          <cell r="B443" t="str">
            <v>Total 4</v>
          </cell>
          <cell r="G443">
            <v>-19811827.345902748</v>
          </cell>
          <cell r="H443">
            <v>16731924.157502001</v>
          </cell>
          <cell r="I443">
            <v>6210819.1885089995</v>
          </cell>
          <cell r="J443">
            <v>-9290722.3769097328</v>
          </cell>
        </row>
      </sheetData>
      <sheetData sheetId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Assumptions Cons."/>
      <sheetName val="Assumptions (T)"/>
      <sheetName val="LTL (T)"/>
      <sheetName val="Assumptions (C)"/>
      <sheetName val="LTL (C)"/>
      <sheetName val="Financing (T)"/>
      <sheetName val="Financing (C)"/>
      <sheetName val="10 Year Cash Flow Cons."/>
      <sheetName val="10 Year Cash Flow (T)"/>
      <sheetName val="10 Year Cash Flow (C)"/>
      <sheetName val="Investor Cash Flows"/>
      <sheetName val="Existing Loan (T)"/>
      <sheetName val="Existing Loan (C)"/>
      <sheetName val="Capital (T)"/>
      <sheetName val="Capital (C)"/>
      <sheetName val="RentRoll (T)"/>
      <sheetName val="RentRoll (C)"/>
      <sheetName val="2Bd1Ba"/>
      <sheetName val="1Bd1Ba"/>
      <sheetName val="2Bd2Ba"/>
      <sheetName val="3Bd2Ba"/>
      <sheetName val="Exhibits"/>
      <sheetName val="Assumptions_Cons_"/>
      <sheetName val="Assumptions_(T)"/>
      <sheetName val="LTL_(T)"/>
      <sheetName val="Assumptions_(C)"/>
      <sheetName val="LTL_(C)"/>
      <sheetName val="Financing_(T)"/>
      <sheetName val="Financing_(C)"/>
      <sheetName val="10_Year_Cash_Flow_Cons_"/>
      <sheetName val="10_Year_Cash_Flow_(T)"/>
      <sheetName val="10_Year_Cash_Flow_(C)"/>
      <sheetName val="Investor_Cash_Flows"/>
      <sheetName val="Existing_Loan_(T)"/>
      <sheetName val="Existing_Loan_(C)"/>
      <sheetName val="Capital_(T)"/>
      <sheetName val="Capital_(C)"/>
      <sheetName val="RentRoll_(T)"/>
      <sheetName val="RentRoll_(C)"/>
    </sheetNames>
    <sheetDataSet>
      <sheetData sheetId="0"/>
      <sheetData sheetId="1" refreshError="1">
        <row r="23">
          <cell r="M23">
            <v>3</v>
          </cell>
        </row>
      </sheetData>
      <sheetData sheetId="2" refreshError="1">
        <row r="23">
          <cell r="E23">
            <v>9910424.1134485435</v>
          </cell>
          <cell r="M23">
            <v>3</v>
          </cell>
        </row>
      </sheetData>
      <sheetData sheetId="3" refreshError="1">
        <row r="16">
          <cell r="F16">
            <v>0.7</v>
          </cell>
        </row>
        <row r="19">
          <cell r="E19">
            <v>0.52499999999999991</v>
          </cell>
        </row>
      </sheetData>
      <sheetData sheetId="4" refreshError="1">
        <row r="23">
          <cell r="E23">
            <v>15851970.261040647</v>
          </cell>
          <cell r="M23">
            <v>3</v>
          </cell>
        </row>
        <row r="35">
          <cell r="M35">
            <v>0.08</v>
          </cell>
        </row>
        <row r="36">
          <cell r="E36">
            <v>16849443.079118952</v>
          </cell>
        </row>
        <row r="37">
          <cell r="N37">
            <v>2.5000000000000001E-2</v>
          </cell>
        </row>
        <row r="49">
          <cell r="E49">
            <v>2.5000000000000001E-2</v>
          </cell>
        </row>
        <row r="50">
          <cell r="E50">
            <v>300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3">
          <cell r="M23">
            <v>3</v>
          </cell>
        </row>
      </sheetData>
      <sheetData sheetId="24">
        <row r="23">
          <cell r="E23">
            <v>9910424.1134485435</v>
          </cell>
        </row>
      </sheetData>
      <sheetData sheetId="25">
        <row r="16">
          <cell r="F16">
            <v>0.7</v>
          </cell>
        </row>
      </sheetData>
      <sheetData sheetId="26">
        <row r="23">
          <cell r="E23">
            <v>15851970.261040647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"/>
      <sheetName val="Template"/>
      <sheetName val="Message"/>
    </sheetNames>
    <sheetDataSet>
      <sheetData sheetId="0"/>
      <sheetData sheetId="1">
        <row r="12">
          <cell r="C12">
            <v>37408</v>
          </cell>
          <cell r="D12">
            <v>37438</v>
          </cell>
          <cell r="E12">
            <v>37469</v>
          </cell>
          <cell r="F12">
            <v>37500</v>
          </cell>
          <cell r="G12">
            <v>37530</v>
          </cell>
          <cell r="H12">
            <v>37561</v>
          </cell>
          <cell r="I12">
            <v>37591</v>
          </cell>
          <cell r="J12">
            <v>37622</v>
          </cell>
          <cell r="K12">
            <v>37653</v>
          </cell>
          <cell r="L12">
            <v>37681</v>
          </cell>
          <cell r="M12">
            <v>37712</v>
          </cell>
          <cell r="N12">
            <v>37742</v>
          </cell>
          <cell r="O12" t="str">
            <v>Filter</v>
          </cell>
        </row>
        <row r="14">
          <cell r="B14" t="str">
            <v>Revenues:</v>
          </cell>
        </row>
        <row r="15">
          <cell r="A15" t="str">
            <v>41000000</v>
          </cell>
          <cell r="B15" t="str">
            <v>Gross Potential Rent</v>
          </cell>
          <cell r="C15">
            <v>-100000</v>
          </cell>
          <cell r="D15">
            <v>-100000</v>
          </cell>
          <cell r="E15">
            <v>-100000</v>
          </cell>
          <cell r="F15">
            <v>-100000</v>
          </cell>
          <cell r="G15">
            <v>-100000</v>
          </cell>
          <cell r="H15">
            <v>-100000</v>
          </cell>
          <cell r="I15">
            <v>-100000</v>
          </cell>
          <cell r="J15">
            <v>-100000</v>
          </cell>
          <cell r="K15">
            <v>-100000</v>
          </cell>
          <cell r="L15">
            <v>-100000</v>
          </cell>
          <cell r="M15">
            <v>-100000</v>
          </cell>
          <cell r="N15">
            <v>-100000</v>
          </cell>
          <cell r="O15">
            <v>1</v>
          </cell>
        </row>
        <row r="16">
          <cell r="A16" t="str">
            <v>41001000</v>
          </cell>
          <cell r="B16" t="str">
            <v>Gross Potential Rent - Furnished</v>
          </cell>
          <cell r="C16">
            <v>-100000</v>
          </cell>
          <cell r="D16">
            <v>-100000</v>
          </cell>
          <cell r="E16">
            <v>-100000</v>
          </cell>
          <cell r="F16">
            <v>-100000</v>
          </cell>
          <cell r="G16">
            <v>-100000</v>
          </cell>
          <cell r="H16">
            <v>-100000</v>
          </cell>
          <cell r="I16">
            <v>-100000</v>
          </cell>
          <cell r="J16">
            <v>-100000</v>
          </cell>
          <cell r="K16">
            <v>-100000</v>
          </cell>
          <cell r="L16">
            <v>-100000</v>
          </cell>
          <cell r="M16">
            <v>-100000</v>
          </cell>
          <cell r="N16">
            <v>-100000</v>
          </cell>
          <cell r="O16">
            <v>1</v>
          </cell>
        </row>
        <row r="17">
          <cell r="A17" t="str">
            <v xml:space="preserve">41010000..41020000 41022000..41023000 </v>
          </cell>
          <cell r="B17" t="str">
            <v>Loss to Lease</v>
          </cell>
          <cell r="C17">
            <v>-100000</v>
          </cell>
          <cell r="D17">
            <v>-100000</v>
          </cell>
          <cell r="E17">
            <v>-100000</v>
          </cell>
          <cell r="F17">
            <v>-100000</v>
          </cell>
          <cell r="G17">
            <v>-100000</v>
          </cell>
          <cell r="H17">
            <v>-100000</v>
          </cell>
          <cell r="I17">
            <v>-100000</v>
          </cell>
          <cell r="J17">
            <v>-100000</v>
          </cell>
          <cell r="K17">
            <v>-100000</v>
          </cell>
          <cell r="L17">
            <v>-100000</v>
          </cell>
          <cell r="M17">
            <v>-100000</v>
          </cell>
          <cell r="N17">
            <v>-100000</v>
          </cell>
          <cell r="O17">
            <v>1</v>
          </cell>
        </row>
        <row r="18">
          <cell r="A18" t="str">
            <v>41021000</v>
          </cell>
          <cell r="B18" t="str">
            <v>Loss to Lease - Furnished</v>
          </cell>
          <cell r="C18">
            <v>-100000</v>
          </cell>
          <cell r="D18">
            <v>-100000</v>
          </cell>
          <cell r="E18">
            <v>-100000</v>
          </cell>
          <cell r="F18">
            <v>-100000</v>
          </cell>
          <cell r="G18">
            <v>-100000</v>
          </cell>
          <cell r="H18">
            <v>-100000</v>
          </cell>
          <cell r="I18">
            <v>-100000</v>
          </cell>
          <cell r="J18">
            <v>-100000</v>
          </cell>
          <cell r="K18">
            <v>-100000</v>
          </cell>
          <cell r="L18">
            <v>-100000</v>
          </cell>
          <cell r="M18">
            <v>-100000</v>
          </cell>
          <cell r="N18">
            <v>-100000</v>
          </cell>
          <cell r="O18">
            <v>1</v>
          </cell>
        </row>
        <row r="19">
          <cell r="A19" t="str">
            <v>41090000..41094000</v>
          </cell>
          <cell r="B19" t="str">
            <v>Rent Concessions</v>
          </cell>
          <cell r="C19">
            <v>-100000</v>
          </cell>
          <cell r="D19">
            <v>-100000</v>
          </cell>
          <cell r="E19">
            <v>-100000</v>
          </cell>
          <cell r="F19">
            <v>-100000</v>
          </cell>
          <cell r="G19">
            <v>-100000</v>
          </cell>
          <cell r="H19">
            <v>-100000</v>
          </cell>
          <cell r="I19">
            <v>-100000</v>
          </cell>
          <cell r="J19">
            <v>-100000</v>
          </cell>
          <cell r="K19">
            <v>-100000</v>
          </cell>
          <cell r="L19">
            <v>-100000</v>
          </cell>
          <cell r="M19">
            <v>-100000</v>
          </cell>
          <cell r="N19">
            <v>-100000</v>
          </cell>
          <cell r="O19">
            <v>1</v>
          </cell>
        </row>
        <row r="20">
          <cell r="A20" t="str">
            <v>41100000</v>
          </cell>
          <cell r="B20" t="str">
            <v>Vacancy Loss</v>
          </cell>
          <cell r="C20">
            <v>-100000</v>
          </cell>
          <cell r="D20">
            <v>-100000</v>
          </cell>
          <cell r="E20">
            <v>-100000</v>
          </cell>
          <cell r="F20">
            <v>-100000</v>
          </cell>
          <cell r="G20">
            <v>-100000</v>
          </cell>
          <cell r="H20">
            <v>-100000</v>
          </cell>
          <cell r="I20">
            <v>-100000</v>
          </cell>
          <cell r="J20">
            <v>-100000</v>
          </cell>
          <cell r="K20">
            <v>-100000</v>
          </cell>
          <cell r="L20">
            <v>-100000</v>
          </cell>
          <cell r="M20">
            <v>-100000</v>
          </cell>
          <cell r="N20">
            <v>-100000</v>
          </cell>
          <cell r="O20">
            <v>1</v>
          </cell>
        </row>
        <row r="21">
          <cell r="A21" t="str">
            <v>41101000</v>
          </cell>
          <cell r="B21" t="str">
            <v>Vacancy Loss - Furnished</v>
          </cell>
          <cell r="C21">
            <v>-100000</v>
          </cell>
          <cell r="D21">
            <v>-100000</v>
          </cell>
          <cell r="E21">
            <v>-100000</v>
          </cell>
          <cell r="F21">
            <v>-100000</v>
          </cell>
          <cell r="G21">
            <v>-100000</v>
          </cell>
          <cell r="H21">
            <v>-100000</v>
          </cell>
          <cell r="I21">
            <v>-100000</v>
          </cell>
          <cell r="J21">
            <v>-100000</v>
          </cell>
          <cell r="K21">
            <v>-100000</v>
          </cell>
          <cell r="L21">
            <v>-100000</v>
          </cell>
          <cell r="M21">
            <v>-100000</v>
          </cell>
          <cell r="N21">
            <v>-100000</v>
          </cell>
          <cell r="O21">
            <v>1</v>
          </cell>
        </row>
        <row r="22">
          <cell r="A22" t="str">
            <v>41110000 41115000</v>
          </cell>
          <cell r="B22" t="str">
            <v>Employee Units</v>
          </cell>
          <cell r="C22">
            <v>-100000</v>
          </cell>
          <cell r="D22">
            <v>-100000</v>
          </cell>
          <cell r="E22">
            <v>-100000</v>
          </cell>
          <cell r="F22">
            <v>-100000</v>
          </cell>
          <cell r="G22">
            <v>-100000</v>
          </cell>
          <cell r="H22">
            <v>-100000</v>
          </cell>
          <cell r="I22">
            <v>-100000</v>
          </cell>
          <cell r="J22">
            <v>-100000</v>
          </cell>
          <cell r="K22">
            <v>-100000</v>
          </cell>
          <cell r="L22">
            <v>-100000</v>
          </cell>
          <cell r="M22">
            <v>-100000</v>
          </cell>
          <cell r="N22">
            <v>-100000</v>
          </cell>
          <cell r="O22">
            <v>1</v>
          </cell>
        </row>
        <row r="23">
          <cell r="A23" t="str">
            <v>41120000..41125000</v>
          </cell>
          <cell r="B23" t="str">
            <v>Model and Storage Units</v>
          </cell>
          <cell r="C23">
            <v>-100000</v>
          </cell>
          <cell r="D23">
            <v>-100000</v>
          </cell>
          <cell r="E23">
            <v>-100000</v>
          </cell>
          <cell r="F23">
            <v>-100000</v>
          </cell>
          <cell r="G23">
            <v>-100000</v>
          </cell>
          <cell r="H23">
            <v>-100000</v>
          </cell>
          <cell r="I23">
            <v>-100000</v>
          </cell>
          <cell r="J23">
            <v>-100000</v>
          </cell>
          <cell r="K23">
            <v>-100000</v>
          </cell>
          <cell r="L23">
            <v>-100000</v>
          </cell>
          <cell r="M23">
            <v>-100000</v>
          </cell>
          <cell r="N23">
            <v>-100000</v>
          </cell>
          <cell r="O23">
            <v>1</v>
          </cell>
        </row>
        <row r="24">
          <cell r="A24" t="str">
            <v>41150000..41155000</v>
          </cell>
          <cell r="B24" t="str">
            <v>Bad Debt</v>
          </cell>
          <cell r="C24">
            <v>-100000</v>
          </cell>
          <cell r="D24">
            <v>-100000</v>
          </cell>
          <cell r="E24">
            <v>-100000</v>
          </cell>
          <cell r="F24">
            <v>-100000</v>
          </cell>
          <cell r="G24">
            <v>-100000</v>
          </cell>
          <cell r="H24">
            <v>-100000</v>
          </cell>
          <cell r="I24">
            <v>-100000</v>
          </cell>
          <cell r="J24">
            <v>-100000</v>
          </cell>
          <cell r="K24">
            <v>-100000</v>
          </cell>
          <cell r="L24">
            <v>-100000</v>
          </cell>
          <cell r="M24">
            <v>-100000</v>
          </cell>
          <cell r="N24">
            <v>-100000</v>
          </cell>
          <cell r="O24">
            <v>1</v>
          </cell>
        </row>
        <row r="25">
          <cell r="A25" t="str">
            <v>41028000</v>
          </cell>
          <cell r="B25" t="str">
            <v>Takeover / Prorated Rents</v>
          </cell>
          <cell r="C25">
            <v>-100000</v>
          </cell>
          <cell r="D25">
            <v>-100000</v>
          </cell>
          <cell r="E25">
            <v>-100000</v>
          </cell>
          <cell r="F25">
            <v>-100000</v>
          </cell>
          <cell r="G25">
            <v>-100000</v>
          </cell>
          <cell r="H25">
            <v>-100000</v>
          </cell>
          <cell r="I25">
            <v>-100000</v>
          </cell>
          <cell r="J25">
            <v>-100000</v>
          </cell>
          <cell r="K25">
            <v>-100000</v>
          </cell>
          <cell r="L25">
            <v>-100000</v>
          </cell>
          <cell r="M25">
            <v>-100000</v>
          </cell>
          <cell r="N25">
            <v>-100000</v>
          </cell>
          <cell r="O25">
            <v>1</v>
          </cell>
        </row>
        <row r="26">
          <cell r="B26" t="str">
            <v>Net Rental Income</v>
          </cell>
          <cell r="C26">
            <v>-1100000</v>
          </cell>
          <cell r="D26">
            <v>-1100000</v>
          </cell>
          <cell r="E26">
            <v>-1100000</v>
          </cell>
          <cell r="F26">
            <v>-1100000</v>
          </cell>
          <cell r="G26">
            <v>-1100000</v>
          </cell>
          <cell r="H26">
            <v>-1100000</v>
          </cell>
          <cell r="I26">
            <v>-1100000</v>
          </cell>
          <cell r="J26">
            <v>-1100000</v>
          </cell>
          <cell r="K26">
            <v>-1100000</v>
          </cell>
          <cell r="L26">
            <v>-1100000</v>
          </cell>
          <cell r="M26">
            <v>-1100000</v>
          </cell>
          <cell r="N26">
            <v>-1100000</v>
          </cell>
        </row>
        <row r="27">
          <cell r="A27" t="str">
            <v>41027000 43005000..43290000 48000100..48040100 46220100</v>
          </cell>
          <cell r="B27" t="str">
            <v>Other Income</v>
          </cell>
          <cell r="C27">
            <v>-100000</v>
          </cell>
          <cell r="D27">
            <v>-100000</v>
          </cell>
          <cell r="E27">
            <v>-100000</v>
          </cell>
          <cell r="F27">
            <v>-100000</v>
          </cell>
          <cell r="G27">
            <v>-100000</v>
          </cell>
          <cell r="H27">
            <v>-100000</v>
          </cell>
          <cell r="I27">
            <v>-100000</v>
          </cell>
          <cell r="J27">
            <v>-100000</v>
          </cell>
          <cell r="K27">
            <v>-100000</v>
          </cell>
          <cell r="L27">
            <v>-100000</v>
          </cell>
          <cell r="M27">
            <v>-100000</v>
          </cell>
          <cell r="N27">
            <v>-100000</v>
          </cell>
        </row>
        <row r="28">
          <cell r="B28" t="str">
            <v>Total Revenues</v>
          </cell>
          <cell r="C28">
            <v>-1200000</v>
          </cell>
          <cell r="D28">
            <v>-1200000</v>
          </cell>
          <cell r="E28">
            <v>-1200000</v>
          </cell>
          <cell r="F28">
            <v>-1200000</v>
          </cell>
          <cell r="G28">
            <v>-1200000</v>
          </cell>
          <cell r="H28">
            <v>-1200000</v>
          </cell>
          <cell r="I28">
            <v>-1200000</v>
          </cell>
          <cell r="J28">
            <v>-1200000</v>
          </cell>
          <cell r="K28">
            <v>-1200000</v>
          </cell>
          <cell r="L28">
            <v>-1200000</v>
          </cell>
          <cell r="M28">
            <v>-1200000</v>
          </cell>
          <cell r="N28">
            <v>-1200000</v>
          </cell>
        </row>
        <row r="30">
          <cell r="B30" t="str">
            <v>Expenses:</v>
          </cell>
        </row>
        <row r="31">
          <cell r="A31" t="str">
            <v>50001000..51599099 58305000</v>
          </cell>
          <cell r="B31" t="str">
            <v>Payroll and Related Costs</v>
          </cell>
          <cell r="C31">
            <v>100000</v>
          </cell>
          <cell r="D31">
            <v>100000</v>
          </cell>
          <cell r="E31">
            <v>100000</v>
          </cell>
          <cell r="F31">
            <v>100000</v>
          </cell>
          <cell r="G31">
            <v>100000</v>
          </cell>
          <cell r="H31">
            <v>100000</v>
          </cell>
          <cell r="I31">
            <v>100000</v>
          </cell>
          <cell r="J31">
            <v>100000</v>
          </cell>
          <cell r="K31">
            <v>100000</v>
          </cell>
          <cell r="L31">
            <v>100000</v>
          </cell>
          <cell r="M31">
            <v>100000</v>
          </cell>
          <cell r="N31">
            <v>100000</v>
          </cell>
          <cell r="O31">
            <v>1</v>
          </cell>
        </row>
        <row r="32">
          <cell r="A32" t="str">
            <v>56000100..56999199</v>
          </cell>
          <cell r="B32" t="str">
            <v>Professional Fees</v>
          </cell>
          <cell r="C32">
            <v>100000</v>
          </cell>
          <cell r="D32">
            <v>100000</v>
          </cell>
          <cell r="E32">
            <v>100000</v>
          </cell>
          <cell r="F32">
            <v>100000</v>
          </cell>
          <cell r="G32">
            <v>100000</v>
          </cell>
          <cell r="H32">
            <v>100000</v>
          </cell>
          <cell r="I32">
            <v>100000</v>
          </cell>
          <cell r="J32">
            <v>100000</v>
          </cell>
          <cell r="K32">
            <v>100000</v>
          </cell>
          <cell r="L32">
            <v>100000</v>
          </cell>
          <cell r="M32">
            <v>100000</v>
          </cell>
          <cell r="N32">
            <v>100000</v>
          </cell>
          <cell r="O32">
            <v>1</v>
          </cell>
        </row>
        <row r="33">
          <cell r="A33" t="str">
            <v>52000000..52299099</v>
          </cell>
          <cell r="B33" t="str">
            <v>Repairs and Maintenance</v>
          </cell>
          <cell r="C33">
            <v>100000</v>
          </cell>
          <cell r="D33">
            <v>100000</v>
          </cell>
          <cell r="E33">
            <v>100000</v>
          </cell>
          <cell r="F33">
            <v>100000</v>
          </cell>
          <cell r="G33">
            <v>100000</v>
          </cell>
          <cell r="H33">
            <v>100000</v>
          </cell>
          <cell r="I33">
            <v>100000</v>
          </cell>
          <cell r="J33">
            <v>100000</v>
          </cell>
          <cell r="K33">
            <v>100000</v>
          </cell>
          <cell r="L33">
            <v>100000</v>
          </cell>
          <cell r="M33">
            <v>100000</v>
          </cell>
          <cell r="N33">
            <v>100000</v>
          </cell>
          <cell r="O33">
            <v>1</v>
          </cell>
        </row>
        <row r="34">
          <cell r="A34" t="str">
            <v>52600000..52799099</v>
          </cell>
          <cell r="B34" t="str">
            <v>Make Ready</v>
          </cell>
          <cell r="C34">
            <v>100000</v>
          </cell>
          <cell r="D34">
            <v>100000</v>
          </cell>
          <cell r="E34">
            <v>100000</v>
          </cell>
          <cell r="F34">
            <v>100000</v>
          </cell>
          <cell r="G34">
            <v>100000</v>
          </cell>
          <cell r="H34">
            <v>100000</v>
          </cell>
          <cell r="I34">
            <v>100000</v>
          </cell>
          <cell r="J34">
            <v>100000</v>
          </cell>
          <cell r="K34">
            <v>100000</v>
          </cell>
          <cell r="L34">
            <v>100000</v>
          </cell>
          <cell r="M34">
            <v>100000</v>
          </cell>
          <cell r="N34">
            <v>100000</v>
          </cell>
          <cell r="O34">
            <v>1</v>
          </cell>
        </row>
        <row r="35">
          <cell r="A35" t="str">
            <v>52800000..52999099</v>
          </cell>
          <cell r="B35" t="str">
            <v>Recreational Amenities</v>
          </cell>
          <cell r="C35">
            <v>100000</v>
          </cell>
          <cell r="D35">
            <v>100000</v>
          </cell>
          <cell r="E35">
            <v>100000</v>
          </cell>
          <cell r="F35">
            <v>100000</v>
          </cell>
          <cell r="G35">
            <v>100000</v>
          </cell>
          <cell r="H35">
            <v>100000</v>
          </cell>
          <cell r="I35">
            <v>100000</v>
          </cell>
          <cell r="J35">
            <v>100000</v>
          </cell>
          <cell r="K35">
            <v>100000</v>
          </cell>
          <cell r="L35">
            <v>100000</v>
          </cell>
          <cell r="M35">
            <v>100000</v>
          </cell>
          <cell r="N35">
            <v>100000</v>
          </cell>
          <cell r="O35">
            <v>1</v>
          </cell>
        </row>
        <row r="36">
          <cell r="A36" t="str">
            <v>53000000..53180000 53185000 53186000 53190000..53998099</v>
          </cell>
          <cell r="B36" t="str">
            <v>Contract Services</v>
          </cell>
          <cell r="C36">
            <v>100000</v>
          </cell>
          <cell r="D36">
            <v>100000</v>
          </cell>
          <cell r="E36">
            <v>100000</v>
          </cell>
          <cell r="F36">
            <v>100000</v>
          </cell>
          <cell r="G36">
            <v>100000</v>
          </cell>
          <cell r="H36">
            <v>100000</v>
          </cell>
          <cell r="I36">
            <v>100000</v>
          </cell>
          <cell r="J36">
            <v>100000</v>
          </cell>
          <cell r="K36">
            <v>100000</v>
          </cell>
          <cell r="L36">
            <v>100000</v>
          </cell>
          <cell r="M36">
            <v>100000</v>
          </cell>
          <cell r="N36">
            <v>100000</v>
          </cell>
          <cell r="O36">
            <v>1</v>
          </cell>
        </row>
        <row r="37">
          <cell r="A37" t="str">
            <v>54000000..54999099</v>
          </cell>
          <cell r="B37" t="str">
            <v>Advertising and Marketing</v>
          </cell>
          <cell r="C37">
            <v>100000</v>
          </cell>
          <cell r="D37">
            <v>100000</v>
          </cell>
          <cell r="E37">
            <v>100000</v>
          </cell>
          <cell r="F37">
            <v>100000</v>
          </cell>
          <cell r="G37">
            <v>100000</v>
          </cell>
          <cell r="H37">
            <v>100000</v>
          </cell>
          <cell r="I37">
            <v>100000</v>
          </cell>
          <cell r="J37">
            <v>100000</v>
          </cell>
          <cell r="K37">
            <v>100000</v>
          </cell>
          <cell r="L37">
            <v>100000</v>
          </cell>
          <cell r="M37">
            <v>100000</v>
          </cell>
          <cell r="N37">
            <v>100000</v>
          </cell>
          <cell r="O37">
            <v>1</v>
          </cell>
        </row>
        <row r="38">
          <cell r="A38" t="str">
            <v>58000000..58199099 58205000</v>
          </cell>
          <cell r="B38" t="str">
            <v>Office Expenses</v>
          </cell>
          <cell r="C38">
            <v>100000</v>
          </cell>
          <cell r="D38">
            <v>100000</v>
          </cell>
          <cell r="E38">
            <v>100000</v>
          </cell>
          <cell r="F38">
            <v>100000</v>
          </cell>
          <cell r="G38">
            <v>100000</v>
          </cell>
          <cell r="H38">
            <v>100000</v>
          </cell>
          <cell r="I38">
            <v>100000</v>
          </cell>
          <cell r="J38">
            <v>100000</v>
          </cell>
          <cell r="K38">
            <v>100000</v>
          </cell>
          <cell r="L38">
            <v>100000</v>
          </cell>
          <cell r="M38">
            <v>100000</v>
          </cell>
          <cell r="N38">
            <v>100000</v>
          </cell>
          <cell r="O38">
            <v>1</v>
          </cell>
        </row>
        <row r="39">
          <cell r="A39" t="str">
            <v>51800100..51899199 55000100..55999199 57000100..57999199 58410100..58999199 64000100..64999199 65000100..65999199 66000100..66080100 58210000..58300000 58320000..58398099 51605100..51799199</v>
          </cell>
          <cell r="B39" t="str">
            <v>Other General and Administrative</v>
          </cell>
          <cell r="C39">
            <v>100000</v>
          </cell>
          <cell r="D39">
            <v>100000</v>
          </cell>
          <cell r="E39">
            <v>100000</v>
          </cell>
          <cell r="F39">
            <v>100000</v>
          </cell>
          <cell r="G39">
            <v>100000</v>
          </cell>
          <cell r="H39">
            <v>100000</v>
          </cell>
          <cell r="I39">
            <v>100000</v>
          </cell>
          <cell r="J39">
            <v>100000</v>
          </cell>
          <cell r="K39">
            <v>100000</v>
          </cell>
          <cell r="L39">
            <v>100000</v>
          </cell>
          <cell r="M39">
            <v>100000</v>
          </cell>
          <cell r="N39">
            <v>100000</v>
          </cell>
          <cell r="O39">
            <v>1</v>
          </cell>
        </row>
        <row r="40">
          <cell r="A40" t="str">
            <v>59000000..59999099 53182000 53187000 53188000</v>
          </cell>
          <cell r="B40" t="str">
            <v>Utilities Expense</v>
          </cell>
          <cell r="C40">
            <v>100000</v>
          </cell>
          <cell r="D40">
            <v>100000</v>
          </cell>
          <cell r="E40">
            <v>100000</v>
          </cell>
          <cell r="F40">
            <v>100000</v>
          </cell>
          <cell r="G40">
            <v>100000</v>
          </cell>
          <cell r="H40">
            <v>100000</v>
          </cell>
          <cell r="I40">
            <v>100000</v>
          </cell>
          <cell r="J40">
            <v>100000</v>
          </cell>
          <cell r="K40">
            <v>100000</v>
          </cell>
          <cell r="L40">
            <v>100000</v>
          </cell>
          <cell r="M40">
            <v>100000</v>
          </cell>
          <cell r="N40">
            <v>100000</v>
          </cell>
          <cell r="O40">
            <v>1</v>
          </cell>
        </row>
        <row r="41">
          <cell r="A41" t="str">
            <v>60000000..61999099</v>
          </cell>
          <cell r="B41" t="str">
            <v>Management Fees</v>
          </cell>
          <cell r="C41">
            <v>100000</v>
          </cell>
          <cell r="D41">
            <v>100000</v>
          </cell>
          <cell r="E41">
            <v>100000</v>
          </cell>
          <cell r="F41">
            <v>100000</v>
          </cell>
          <cell r="G41">
            <v>100000</v>
          </cell>
          <cell r="H41">
            <v>100000</v>
          </cell>
          <cell r="I41">
            <v>100000</v>
          </cell>
          <cell r="J41">
            <v>100000</v>
          </cell>
          <cell r="K41">
            <v>100000</v>
          </cell>
          <cell r="L41">
            <v>100000</v>
          </cell>
          <cell r="M41">
            <v>100000</v>
          </cell>
          <cell r="N41">
            <v>100000</v>
          </cell>
          <cell r="O41">
            <v>1</v>
          </cell>
        </row>
        <row r="42">
          <cell r="A42" t="str">
            <v>62000000..62999099</v>
          </cell>
          <cell r="B42" t="str">
            <v>Taxes</v>
          </cell>
          <cell r="C42">
            <v>100000</v>
          </cell>
          <cell r="D42">
            <v>100000</v>
          </cell>
          <cell r="E42">
            <v>100000</v>
          </cell>
          <cell r="F42">
            <v>100000</v>
          </cell>
          <cell r="G42">
            <v>100000</v>
          </cell>
          <cell r="H42">
            <v>100000</v>
          </cell>
          <cell r="I42">
            <v>100000</v>
          </cell>
          <cell r="J42">
            <v>100000</v>
          </cell>
          <cell r="K42">
            <v>100000</v>
          </cell>
          <cell r="L42">
            <v>100000</v>
          </cell>
          <cell r="M42">
            <v>100000</v>
          </cell>
          <cell r="N42">
            <v>100000</v>
          </cell>
          <cell r="O42">
            <v>1</v>
          </cell>
        </row>
        <row r="43">
          <cell r="A43" t="str">
            <v>63000000..63999099</v>
          </cell>
          <cell r="B43" t="str">
            <v>Property Insurance</v>
          </cell>
          <cell r="C43">
            <v>100000</v>
          </cell>
          <cell r="D43">
            <v>100000</v>
          </cell>
          <cell r="E43">
            <v>100000</v>
          </cell>
          <cell r="F43">
            <v>100000</v>
          </cell>
          <cell r="G43">
            <v>100000</v>
          </cell>
          <cell r="H43">
            <v>100000</v>
          </cell>
          <cell r="I43">
            <v>100000</v>
          </cell>
          <cell r="J43">
            <v>100000</v>
          </cell>
          <cell r="K43">
            <v>100000</v>
          </cell>
          <cell r="L43">
            <v>100000</v>
          </cell>
          <cell r="M43">
            <v>100000</v>
          </cell>
          <cell r="N43">
            <v>100000</v>
          </cell>
          <cell r="O43">
            <v>1</v>
          </cell>
        </row>
        <row r="44">
          <cell r="B44" t="str">
            <v>Total Operating Expenses</v>
          </cell>
          <cell r="C44">
            <v>1300000</v>
          </cell>
          <cell r="D44">
            <v>1300000</v>
          </cell>
          <cell r="E44">
            <v>1300000</v>
          </cell>
          <cell r="F44">
            <v>1300000</v>
          </cell>
          <cell r="G44">
            <v>1300000</v>
          </cell>
          <cell r="H44">
            <v>1300000</v>
          </cell>
          <cell r="I44">
            <v>1300000</v>
          </cell>
          <cell r="J44">
            <v>1300000</v>
          </cell>
          <cell r="K44">
            <v>1300000</v>
          </cell>
          <cell r="L44">
            <v>1300000</v>
          </cell>
          <cell r="M44">
            <v>1300000</v>
          </cell>
          <cell r="N44">
            <v>1300000</v>
          </cell>
        </row>
        <row r="45">
          <cell r="B45" t="str">
            <v>Net Operating Income</v>
          </cell>
          <cell r="C45">
            <v>-2500000</v>
          </cell>
          <cell r="D45">
            <v>-2500000</v>
          </cell>
          <cell r="E45">
            <v>-2500000</v>
          </cell>
          <cell r="F45">
            <v>-2500000</v>
          </cell>
          <cell r="G45">
            <v>-2500000</v>
          </cell>
          <cell r="H45">
            <v>-2500000</v>
          </cell>
          <cell r="I45">
            <v>-2500000</v>
          </cell>
          <cell r="J45">
            <v>-2500000</v>
          </cell>
          <cell r="K45">
            <v>-2500000</v>
          </cell>
          <cell r="L45">
            <v>-2500000</v>
          </cell>
          <cell r="M45">
            <v>-2500000</v>
          </cell>
          <cell r="N45">
            <v>-2500000</v>
          </cell>
        </row>
        <row r="47">
          <cell r="B47" t="str">
            <v>Non-Operating Expenses:</v>
          </cell>
        </row>
        <row r="48">
          <cell r="A48" t="str">
            <v>82000000..82999099</v>
          </cell>
          <cell r="B48" t="str">
            <v>Interest Expense</v>
          </cell>
          <cell r="C48">
            <v>100000</v>
          </cell>
          <cell r="D48">
            <v>100000</v>
          </cell>
          <cell r="E48">
            <v>100000</v>
          </cell>
          <cell r="F48">
            <v>100000</v>
          </cell>
          <cell r="G48">
            <v>100000</v>
          </cell>
          <cell r="H48">
            <v>100000</v>
          </cell>
          <cell r="I48">
            <v>100000</v>
          </cell>
          <cell r="J48">
            <v>100000</v>
          </cell>
          <cell r="K48">
            <v>100000</v>
          </cell>
          <cell r="L48">
            <v>100000</v>
          </cell>
          <cell r="M48">
            <v>100000</v>
          </cell>
          <cell r="N48">
            <v>100000</v>
          </cell>
          <cell r="O48">
            <v>1</v>
          </cell>
        </row>
        <row r="49">
          <cell r="A49" t="str">
            <v>52300000..52399099 70000000..71499099 71500000..71899099</v>
          </cell>
          <cell r="B49" t="str">
            <v>Routine Replacement Expense</v>
          </cell>
          <cell r="C49">
            <v>100000</v>
          </cell>
          <cell r="D49">
            <v>100000</v>
          </cell>
          <cell r="E49">
            <v>100000</v>
          </cell>
          <cell r="F49">
            <v>100000</v>
          </cell>
          <cell r="G49">
            <v>100000</v>
          </cell>
          <cell r="H49">
            <v>100000</v>
          </cell>
          <cell r="I49">
            <v>100000</v>
          </cell>
          <cell r="J49">
            <v>100000</v>
          </cell>
          <cell r="K49">
            <v>100000</v>
          </cell>
          <cell r="L49">
            <v>100000</v>
          </cell>
          <cell r="M49">
            <v>100000</v>
          </cell>
          <cell r="N49">
            <v>100000</v>
          </cell>
          <cell r="O49">
            <v>1</v>
          </cell>
        </row>
        <row r="50">
          <cell r="A50" t="str">
            <v>81035000</v>
          </cell>
          <cell r="B50" t="str">
            <v>Asset Management Fees</v>
          </cell>
          <cell r="C50">
            <v>100000</v>
          </cell>
          <cell r="D50">
            <v>100000</v>
          </cell>
          <cell r="E50">
            <v>100000</v>
          </cell>
          <cell r="F50">
            <v>100000</v>
          </cell>
          <cell r="G50">
            <v>100000</v>
          </cell>
          <cell r="H50">
            <v>100000</v>
          </cell>
          <cell r="I50">
            <v>100000</v>
          </cell>
          <cell r="J50">
            <v>100000</v>
          </cell>
          <cell r="K50">
            <v>100000</v>
          </cell>
          <cell r="L50">
            <v>100000</v>
          </cell>
          <cell r="M50">
            <v>100000</v>
          </cell>
          <cell r="N50">
            <v>100000</v>
          </cell>
          <cell r="O50">
            <v>1</v>
          </cell>
        </row>
        <row r="51">
          <cell r="A51" t="str">
            <v>81010000..81020000 81030000 81040000..81075000 81085000 81105000..81125000</v>
          </cell>
          <cell r="B51" t="str">
            <v>Other Partnership Expenses</v>
          </cell>
          <cell r="C51">
            <v>100000</v>
          </cell>
          <cell r="D51">
            <v>100000</v>
          </cell>
          <cell r="E51">
            <v>100000</v>
          </cell>
          <cell r="F51">
            <v>100000</v>
          </cell>
          <cell r="G51">
            <v>100000</v>
          </cell>
          <cell r="H51">
            <v>100000</v>
          </cell>
          <cell r="I51">
            <v>100000</v>
          </cell>
          <cell r="J51">
            <v>100000</v>
          </cell>
          <cell r="K51">
            <v>100000</v>
          </cell>
          <cell r="L51">
            <v>100000</v>
          </cell>
          <cell r="M51">
            <v>100000</v>
          </cell>
          <cell r="N51">
            <v>100000</v>
          </cell>
          <cell r="O51">
            <v>1</v>
          </cell>
        </row>
        <row r="52">
          <cell r="A52" t="str">
            <v>81100000</v>
          </cell>
          <cell r="B52" t="str">
            <v>(Gain)Loss on Disposition</v>
          </cell>
          <cell r="C52">
            <v>100000</v>
          </cell>
          <cell r="D52">
            <v>100000</v>
          </cell>
          <cell r="E52">
            <v>100000</v>
          </cell>
          <cell r="F52">
            <v>100000</v>
          </cell>
          <cell r="G52">
            <v>100000</v>
          </cell>
          <cell r="H52">
            <v>100000</v>
          </cell>
          <cell r="I52">
            <v>100000</v>
          </cell>
          <cell r="J52">
            <v>100000</v>
          </cell>
          <cell r="K52">
            <v>100000</v>
          </cell>
          <cell r="L52">
            <v>100000</v>
          </cell>
          <cell r="M52">
            <v>100000</v>
          </cell>
          <cell r="N52">
            <v>100000</v>
          </cell>
          <cell r="O52">
            <v>1</v>
          </cell>
        </row>
        <row r="53">
          <cell r="A53" t="str">
            <v>81025000</v>
          </cell>
          <cell r="B53" t="str">
            <v>Fund Level Cost Allocations</v>
          </cell>
          <cell r="C53">
            <v>100000</v>
          </cell>
          <cell r="D53">
            <v>100000</v>
          </cell>
          <cell r="E53">
            <v>100000</v>
          </cell>
          <cell r="F53">
            <v>100000</v>
          </cell>
          <cell r="G53">
            <v>100000</v>
          </cell>
          <cell r="H53">
            <v>100000</v>
          </cell>
          <cell r="I53">
            <v>100000</v>
          </cell>
          <cell r="J53">
            <v>100000</v>
          </cell>
          <cell r="K53">
            <v>100000</v>
          </cell>
          <cell r="L53">
            <v>100000</v>
          </cell>
          <cell r="M53">
            <v>100000</v>
          </cell>
          <cell r="N53">
            <v>100000</v>
          </cell>
          <cell r="O53">
            <v>1</v>
          </cell>
        </row>
        <row r="54">
          <cell r="B54" t="str">
            <v>Total Non-Operating Expenses</v>
          </cell>
          <cell r="C54">
            <v>600000</v>
          </cell>
          <cell r="D54">
            <v>600000</v>
          </cell>
          <cell r="E54">
            <v>600000</v>
          </cell>
          <cell r="F54">
            <v>600000</v>
          </cell>
          <cell r="G54">
            <v>600000</v>
          </cell>
          <cell r="H54">
            <v>600000</v>
          </cell>
          <cell r="I54">
            <v>600000</v>
          </cell>
          <cell r="J54">
            <v>600000</v>
          </cell>
          <cell r="K54">
            <v>600000</v>
          </cell>
          <cell r="L54">
            <v>600000</v>
          </cell>
          <cell r="M54">
            <v>600000</v>
          </cell>
          <cell r="N54">
            <v>600000</v>
          </cell>
        </row>
      </sheetData>
      <sheetData sheetId="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ZA"/>
      <sheetName val="p&amp;l"/>
      <sheetName val="BSheet"/>
      <sheetName val="BUDGET 2004"/>
    </sheetNames>
    <sheetDataSet>
      <sheetData sheetId="0" refreshError="1"/>
      <sheetData sheetId="1" refreshError="1"/>
      <sheetData sheetId="2" refreshError="1"/>
      <sheetData sheetId="3" refreshError="1">
        <row r="6">
          <cell r="A6" t="str">
            <v>INGRESOS POR CORRETAJE</v>
          </cell>
          <cell r="B6">
            <v>1820000</v>
          </cell>
          <cell r="C6">
            <v>1565543.2</v>
          </cell>
          <cell r="D6">
            <v>3385543.2</v>
          </cell>
          <cell r="E6">
            <v>3552044.9120000005</v>
          </cell>
          <cell r="F6">
            <v>5114678.5040000007</v>
          </cell>
          <cell r="G6">
            <v>10779175.68</v>
          </cell>
          <cell r="H6">
            <v>19445899.096000001</v>
          </cell>
          <cell r="I6">
            <v>4820350.5999999996</v>
          </cell>
          <cell r="J6">
            <v>4359451.5120000001</v>
          </cell>
          <cell r="K6">
            <v>3325506.2879999997</v>
          </cell>
          <cell r="L6">
            <v>3196423.2560000001</v>
          </cell>
          <cell r="M6">
            <v>5294206.7359999996</v>
          </cell>
          <cell r="N6">
            <v>15812881.136000002</v>
          </cell>
          <cell r="O6">
            <v>3536639.2879999997</v>
          </cell>
          <cell r="P6">
            <v>3094728</v>
          </cell>
          <cell r="Q6">
            <v>5513352</v>
          </cell>
          <cell r="R6">
            <v>3871728.9540800001</v>
          </cell>
          <cell r="S6">
            <v>5574999.5693600001</v>
          </cell>
          <cell r="T6">
            <v>11749301.4912</v>
          </cell>
          <cell r="U6">
            <v>70149568.830640003</v>
          </cell>
          <cell r="V6">
            <v>68399437.912</v>
          </cell>
          <cell r="W6">
            <v>12505308.399999999</v>
          </cell>
          <cell r="X6">
            <v>31951207.496000003</v>
          </cell>
          <cell r="Y6">
            <v>15701731.655999999</v>
          </cell>
          <cell r="Z6">
            <v>20995938.391999997</v>
          </cell>
          <cell r="AA6">
            <v>24303511.127999999</v>
          </cell>
          <cell r="AB6">
            <v>56254718.624000005</v>
          </cell>
          <cell r="AC6">
            <v>36808819.527999997</v>
          </cell>
          <cell r="AD6">
            <v>40345458.816</v>
          </cell>
          <cell r="AE6">
            <v>43440186.816</v>
          </cell>
          <cell r="AF6">
            <v>68399437.912</v>
          </cell>
          <cell r="AG6">
            <v>48953538.816</v>
          </cell>
        </row>
        <row r="7">
          <cell r="A7" t="str">
            <v>PRODUCTOS FINANCIEROS</v>
          </cell>
          <cell r="B7">
            <v>36000</v>
          </cell>
          <cell r="C7">
            <v>36000</v>
          </cell>
          <cell r="D7">
            <v>72000</v>
          </cell>
          <cell r="E7">
            <v>36000</v>
          </cell>
          <cell r="F7">
            <v>36000</v>
          </cell>
          <cell r="G7">
            <v>36000</v>
          </cell>
          <cell r="H7">
            <v>108000</v>
          </cell>
          <cell r="I7">
            <v>47000</v>
          </cell>
          <cell r="J7">
            <v>47000</v>
          </cell>
          <cell r="K7">
            <v>47000</v>
          </cell>
          <cell r="L7">
            <v>47000</v>
          </cell>
          <cell r="M7">
            <v>47000</v>
          </cell>
          <cell r="N7">
            <v>47000</v>
          </cell>
          <cell r="O7">
            <v>47000</v>
          </cell>
          <cell r="P7">
            <v>47000</v>
          </cell>
          <cell r="Q7">
            <v>47000</v>
          </cell>
          <cell r="R7">
            <v>47000</v>
          </cell>
          <cell r="S7">
            <v>47000</v>
          </cell>
          <cell r="T7">
            <v>47000</v>
          </cell>
          <cell r="U7">
            <v>564000</v>
          </cell>
          <cell r="V7">
            <v>531000</v>
          </cell>
          <cell r="W7">
            <v>141000</v>
          </cell>
          <cell r="X7">
            <v>249000</v>
          </cell>
          <cell r="Y7">
            <v>188000</v>
          </cell>
          <cell r="Z7">
            <v>235000</v>
          </cell>
          <cell r="AA7">
            <v>141000</v>
          </cell>
          <cell r="AB7">
            <v>390000</v>
          </cell>
          <cell r="AC7">
            <v>282000</v>
          </cell>
          <cell r="AD7">
            <v>329000</v>
          </cell>
          <cell r="AE7">
            <v>376000</v>
          </cell>
          <cell r="AF7">
            <v>531000</v>
          </cell>
          <cell r="AG7">
            <v>423000</v>
          </cell>
        </row>
        <row r="8">
          <cell r="A8" t="str">
            <v>OTROS PRODUCTOS</v>
          </cell>
          <cell r="B8">
            <v>2000</v>
          </cell>
          <cell r="C8">
            <v>2000</v>
          </cell>
          <cell r="D8">
            <v>4000</v>
          </cell>
          <cell r="E8">
            <v>2000</v>
          </cell>
          <cell r="F8">
            <v>12000</v>
          </cell>
          <cell r="G8">
            <v>2000</v>
          </cell>
          <cell r="H8">
            <v>16000</v>
          </cell>
          <cell r="I8">
            <v>4000</v>
          </cell>
          <cell r="J8">
            <v>19000</v>
          </cell>
          <cell r="K8">
            <v>4000</v>
          </cell>
          <cell r="L8">
            <v>4000</v>
          </cell>
          <cell r="M8">
            <v>4000</v>
          </cell>
          <cell r="N8">
            <v>14000</v>
          </cell>
          <cell r="O8">
            <v>4000</v>
          </cell>
          <cell r="P8">
            <v>4000</v>
          </cell>
          <cell r="Q8">
            <v>14000</v>
          </cell>
          <cell r="R8">
            <v>4000</v>
          </cell>
          <cell r="S8">
            <v>4000</v>
          </cell>
          <cell r="T8">
            <v>14000</v>
          </cell>
          <cell r="U8">
            <v>93000</v>
          </cell>
          <cell r="V8">
            <v>87000</v>
          </cell>
          <cell r="W8">
            <v>27000</v>
          </cell>
          <cell r="X8">
            <v>43000</v>
          </cell>
          <cell r="Y8">
            <v>31000</v>
          </cell>
          <cell r="Z8">
            <v>35000</v>
          </cell>
          <cell r="AA8">
            <v>22000</v>
          </cell>
          <cell r="AB8">
            <v>65000</v>
          </cell>
          <cell r="AC8">
            <v>49000</v>
          </cell>
          <cell r="AD8">
            <v>53000</v>
          </cell>
          <cell r="AE8">
            <v>57000</v>
          </cell>
          <cell r="AF8">
            <v>87000</v>
          </cell>
          <cell r="AG8">
            <v>71000</v>
          </cell>
        </row>
        <row r="9">
          <cell r="B9">
            <v>1858000</v>
          </cell>
          <cell r="C9">
            <v>1603543.2</v>
          </cell>
          <cell r="D9">
            <v>3461543.2</v>
          </cell>
          <cell r="E9">
            <v>3590044.9120000005</v>
          </cell>
          <cell r="F9">
            <v>5162678.5040000007</v>
          </cell>
          <cell r="G9">
            <v>10817175.68</v>
          </cell>
          <cell r="H9">
            <v>19569899.096000001</v>
          </cell>
          <cell r="I9">
            <v>4871350.5999999996</v>
          </cell>
          <cell r="J9">
            <v>4425451.5120000001</v>
          </cell>
          <cell r="K9">
            <v>3376506.2879999997</v>
          </cell>
          <cell r="L9">
            <v>3247423.2560000001</v>
          </cell>
          <cell r="M9">
            <v>5345206.7359999996</v>
          </cell>
          <cell r="N9">
            <v>15873881.136000002</v>
          </cell>
          <cell r="O9">
            <v>3587639.2879999997</v>
          </cell>
          <cell r="P9">
            <v>3145728</v>
          </cell>
          <cell r="Q9">
            <v>5574352</v>
          </cell>
          <cell r="R9">
            <v>3922728.9540800001</v>
          </cell>
          <cell r="S9">
            <v>5625999.5693600001</v>
          </cell>
          <cell r="T9">
            <v>11810301.4912</v>
          </cell>
          <cell r="U9">
            <v>70806568.830640003</v>
          </cell>
          <cell r="V9">
            <v>69017437.912</v>
          </cell>
          <cell r="W9">
            <v>12673308.399999999</v>
          </cell>
          <cell r="X9">
            <v>32243207.496000003</v>
          </cell>
          <cell r="Y9">
            <v>15920731.655999999</v>
          </cell>
          <cell r="Z9">
            <v>21265938.391999997</v>
          </cell>
          <cell r="AA9">
            <v>24466511.127999999</v>
          </cell>
          <cell r="AB9">
            <v>56709718.624000005</v>
          </cell>
          <cell r="AC9">
            <v>37139819.527999997</v>
          </cell>
          <cell r="AD9">
            <v>40727458.816</v>
          </cell>
          <cell r="AE9">
            <v>43873186.816</v>
          </cell>
          <cell r="AF9">
            <v>69017437.912</v>
          </cell>
          <cell r="AG9">
            <v>44073465.658079997</v>
          </cell>
        </row>
        <row r="12">
          <cell r="A12" t="str">
            <v>SUELDOS</v>
          </cell>
          <cell r="B12">
            <v>1074799.3999999999</v>
          </cell>
          <cell r="C12">
            <v>1074799.3999999999</v>
          </cell>
          <cell r="D12">
            <v>2149598.7999999998</v>
          </cell>
          <cell r="E12">
            <v>1074799.3999999999</v>
          </cell>
          <cell r="F12">
            <v>1074799.3999999999</v>
          </cell>
          <cell r="G12">
            <v>1074799.3999999999</v>
          </cell>
          <cell r="H12">
            <v>3224398.2</v>
          </cell>
          <cell r="I12">
            <v>1126799.3999999999</v>
          </cell>
          <cell r="J12">
            <v>1126799.3999999999</v>
          </cell>
          <cell r="K12">
            <v>1126799.3999999999</v>
          </cell>
          <cell r="L12">
            <v>1262505.7252499999</v>
          </cell>
          <cell r="M12">
            <v>1262505.7252499999</v>
          </cell>
          <cell r="N12">
            <v>1262505.7252499999</v>
          </cell>
          <cell r="O12">
            <v>1262505.7252499999</v>
          </cell>
          <cell r="P12">
            <v>1262505.7252499999</v>
          </cell>
          <cell r="Q12">
            <v>1262505.7252499999</v>
          </cell>
          <cell r="R12">
            <v>1262505.7252499999</v>
          </cell>
          <cell r="S12">
            <v>1262505.7252499999</v>
          </cell>
          <cell r="T12">
            <v>1262505.7252499999</v>
          </cell>
          <cell r="U12">
            <v>14742949.72725</v>
          </cell>
          <cell r="V12">
            <v>14179830.751499999</v>
          </cell>
          <cell r="W12">
            <v>3380398.2</v>
          </cell>
          <cell r="X12">
            <v>6604796.4000000004</v>
          </cell>
          <cell r="Y12">
            <v>4642903.9252499994</v>
          </cell>
          <cell r="Z12">
            <v>5905409.6504999995</v>
          </cell>
          <cell r="AA12">
            <v>3787517.1757499995</v>
          </cell>
          <cell r="AB12">
            <v>10392313.575750001</v>
          </cell>
          <cell r="AC12">
            <v>7167915.3757499997</v>
          </cell>
          <cell r="AD12">
            <v>8430421.1009999998</v>
          </cell>
          <cell r="AE12">
            <v>9692926.8262499999</v>
          </cell>
          <cell r="AF12">
            <v>14179830.751500001</v>
          </cell>
          <cell r="AG12">
            <v>10955432.5515</v>
          </cell>
        </row>
        <row r="13">
          <cell r="A13" t="str">
            <v>GRATIFICACION ANUAL</v>
          </cell>
          <cell r="B13">
            <v>93345.606027397283</v>
          </cell>
          <cell r="C13">
            <v>93345.606027397283</v>
          </cell>
          <cell r="D13">
            <v>186691.21205479457</v>
          </cell>
          <cell r="E13">
            <v>93345.606027397283</v>
          </cell>
          <cell r="F13">
            <v>93345.606027397283</v>
          </cell>
          <cell r="G13">
            <v>93345.606027397283</v>
          </cell>
          <cell r="H13">
            <v>280036.81808219186</v>
          </cell>
          <cell r="I13">
            <v>98112.272694063955</v>
          </cell>
          <cell r="J13">
            <v>98112.272694063955</v>
          </cell>
          <cell r="K13">
            <v>98112.272694063955</v>
          </cell>
          <cell r="L13">
            <v>107574.32301864534</v>
          </cell>
          <cell r="M13">
            <v>107574.32301864534</v>
          </cell>
          <cell r="N13">
            <v>107574.32301864534</v>
          </cell>
          <cell r="O13">
            <v>107574.32301864534</v>
          </cell>
          <cell r="P13">
            <v>107574.32301864534</v>
          </cell>
          <cell r="Q13">
            <v>107574.32301864534</v>
          </cell>
          <cell r="R13">
            <v>107574.32301864534</v>
          </cell>
          <cell r="S13">
            <v>107574.32301864534</v>
          </cell>
          <cell r="T13">
            <v>107574.32301864534</v>
          </cell>
          <cell r="U13">
            <v>1262505.7252500004</v>
          </cell>
          <cell r="V13">
            <v>1219819.5742762559</v>
          </cell>
          <cell r="W13">
            <v>294336.81808219186</v>
          </cell>
          <cell r="X13">
            <v>574373.63616438373</v>
          </cell>
          <cell r="Y13">
            <v>401911.14110083721</v>
          </cell>
          <cell r="Z13">
            <v>509485.46411948255</v>
          </cell>
          <cell r="AA13">
            <v>322722.96905593603</v>
          </cell>
          <cell r="AB13">
            <v>897096.60522031994</v>
          </cell>
          <cell r="AC13">
            <v>617059.78713812795</v>
          </cell>
          <cell r="AD13">
            <v>724634.11015677336</v>
          </cell>
          <cell r="AE13">
            <v>832208.43317541876</v>
          </cell>
          <cell r="AF13">
            <v>1219819.5742762561</v>
          </cell>
          <cell r="AG13">
            <v>939782.75619406416</v>
          </cell>
        </row>
        <row r="14">
          <cell r="A14" t="str">
            <v>BONO AUTO</v>
          </cell>
          <cell r="D14">
            <v>0</v>
          </cell>
          <cell r="H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A15" t="str">
            <v>SUELDOS ADICIONALES</v>
          </cell>
          <cell r="D15">
            <v>0</v>
          </cell>
          <cell r="H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A16" t="str">
            <v>BONO ANUAL</v>
          </cell>
          <cell r="B16">
            <v>0</v>
          </cell>
          <cell r="C16">
            <v>1108686.25</v>
          </cell>
          <cell r="D16">
            <v>1108686.25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1250000</v>
          </cell>
          <cell r="R16">
            <v>0</v>
          </cell>
          <cell r="S16">
            <v>0</v>
          </cell>
          <cell r="T16">
            <v>0</v>
          </cell>
          <cell r="U16">
            <v>1250000</v>
          </cell>
          <cell r="V16">
            <v>1250000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1250000</v>
          </cell>
          <cell r="AG16">
            <v>1250000</v>
          </cell>
        </row>
        <row r="17">
          <cell r="A17" t="str">
            <v>BONO DESEMPEÑO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A18" t="str">
            <v>INDEMNIZACIONES</v>
          </cell>
          <cell r="D18">
            <v>0</v>
          </cell>
          <cell r="H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A19" t="str">
            <v>CESANTIA Y VEJEZ</v>
          </cell>
          <cell r="B19">
            <v>20360.254446772797</v>
          </cell>
          <cell r="C19">
            <v>20360.254446772797</v>
          </cell>
          <cell r="D19">
            <v>40720.508893545593</v>
          </cell>
          <cell r="E19">
            <v>20360.254446772797</v>
          </cell>
          <cell r="F19">
            <v>20360.254446772797</v>
          </cell>
          <cell r="G19">
            <v>20360.254446772797</v>
          </cell>
          <cell r="H19">
            <v>61080.763340318386</v>
          </cell>
          <cell r="I19">
            <v>22264.367888212797</v>
          </cell>
          <cell r="J19">
            <v>22264.367888212797</v>
          </cell>
          <cell r="K19">
            <v>22264.367888212797</v>
          </cell>
          <cell r="L19">
            <v>24022.960808458083</v>
          </cell>
          <cell r="M19">
            <v>24022.960808458083</v>
          </cell>
          <cell r="N19">
            <v>24022.960808458083</v>
          </cell>
          <cell r="O19">
            <v>24022.960808458083</v>
          </cell>
          <cell r="P19">
            <v>24022.960808458083</v>
          </cell>
          <cell r="Q19">
            <v>24022.960808458083</v>
          </cell>
          <cell r="R19">
            <v>24022.960808458083</v>
          </cell>
          <cell r="S19">
            <v>24022.960808458083</v>
          </cell>
          <cell r="T19">
            <v>24022.960808458083</v>
          </cell>
          <cell r="U19">
            <v>282999.75094076124</v>
          </cell>
          <cell r="V19">
            <v>272011.63185570535</v>
          </cell>
          <cell r="W19">
            <v>66793.103664638387</v>
          </cell>
          <cell r="X19">
            <v>127873.86700495679</v>
          </cell>
          <cell r="Y19">
            <v>90816.06447309647</v>
          </cell>
          <cell r="Z19">
            <v>114839.02528155455</v>
          </cell>
          <cell r="AA19">
            <v>72068.88242537425</v>
          </cell>
          <cell r="AB19">
            <v>199942.74943033105</v>
          </cell>
          <cell r="AC19">
            <v>138861.98609001265</v>
          </cell>
          <cell r="AD19">
            <v>162884.94689847075</v>
          </cell>
          <cell r="AE19">
            <v>186907.90770692885</v>
          </cell>
          <cell r="AF19">
            <v>272011.63185570535</v>
          </cell>
          <cell r="AG19">
            <v>210930.86851538694</v>
          </cell>
        </row>
        <row r="20">
          <cell r="A20" t="str">
            <v>FONDO DE AHORRO</v>
          </cell>
          <cell r="B20">
            <v>48672.197079999991</v>
          </cell>
          <cell r="C20">
            <v>48672.197079999991</v>
          </cell>
          <cell r="D20">
            <v>97344.394159999982</v>
          </cell>
          <cell r="E20">
            <v>48672.197079999991</v>
          </cell>
          <cell r="F20">
            <v>48672.197079999991</v>
          </cell>
          <cell r="G20">
            <v>97344.394159999982</v>
          </cell>
          <cell r="H20">
            <v>194688.78831999996</v>
          </cell>
          <cell r="I20">
            <v>52260.296919999986</v>
          </cell>
          <cell r="J20">
            <v>52260.296919999986</v>
          </cell>
          <cell r="K20">
            <v>52260.296919999986</v>
          </cell>
          <cell r="L20">
            <v>53718.821779999998</v>
          </cell>
          <cell r="M20">
            <v>53718.821779999998</v>
          </cell>
          <cell r="N20">
            <v>53718.821779999998</v>
          </cell>
          <cell r="O20">
            <v>53718.821779999998</v>
          </cell>
          <cell r="P20">
            <v>53718.821779999998</v>
          </cell>
          <cell r="Q20">
            <v>53718.821779999998</v>
          </cell>
          <cell r="R20">
            <v>53718.821779999998</v>
          </cell>
          <cell r="S20">
            <v>53718.821779999998</v>
          </cell>
          <cell r="T20">
            <v>53718.821779999998</v>
          </cell>
          <cell r="U20">
            <v>640250.28677999997</v>
          </cell>
          <cell r="V20">
            <v>673782.6097599999</v>
          </cell>
          <cell r="W20">
            <v>156780.89075999995</v>
          </cell>
          <cell r="X20">
            <v>351469.67907999991</v>
          </cell>
          <cell r="Y20">
            <v>210499.71253999995</v>
          </cell>
          <cell r="Z20">
            <v>264218.53431999998</v>
          </cell>
          <cell r="AA20">
            <v>161156.46534</v>
          </cell>
          <cell r="AB20">
            <v>512626.14441999991</v>
          </cell>
          <cell r="AC20">
            <v>317937.35609999998</v>
          </cell>
          <cell r="AD20">
            <v>371656.17787999997</v>
          </cell>
          <cell r="AE20">
            <v>425374.99965999997</v>
          </cell>
          <cell r="AF20">
            <v>673782.6097599999</v>
          </cell>
          <cell r="AG20">
            <v>479093.82143999997</v>
          </cell>
        </row>
        <row r="21">
          <cell r="A21" t="str">
            <v>PREVISION SOCIAL</v>
          </cell>
          <cell r="B21">
            <v>37440.151600000005</v>
          </cell>
          <cell r="C21">
            <v>37440.151600000005</v>
          </cell>
          <cell r="D21">
            <v>74880.303200000009</v>
          </cell>
          <cell r="E21">
            <v>37440.151600000005</v>
          </cell>
          <cell r="F21">
            <v>37440.151600000005</v>
          </cell>
          <cell r="G21">
            <v>74880.303200000009</v>
          </cell>
          <cell r="H21">
            <v>149760.60640000002</v>
          </cell>
          <cell r="I21">
            <v>40200.2284</v>
          </cell>
          <cell r="J21">
            <v>40200.2284</v>
          </cell>
          <cell r="K21">
            <v>40200.2284</v>
          </cell>
          <cell r="L21">
            <v>41322.170600000005</v>
          </cell>
          <cell r="M21">
            <v>41322.170600000005</v>
          </cell>
          <cell r="N21">
            <v>41322.170600000005</v>
          </cell>
          <cell r="O21">
            <v>41322.170600000005</v>
          </cell>
          <cell r="P21">
            <v>41322.170600000005</v>
          </cell>
          <cell r="Q21">
            <v>41322.170600000005</v>
          </cell>
          <cell r="R21">
            <v>41322.170600000005</v>
          </cell>
          <cell r="S21">
            <v>41322.170600000005</v>
          </cell>
          <cell r="T21">
            <v>41322.170600000005</v>
          </cell>
          <cell r="U21">
            <v>492500.22060000012</v>
          </cell>
          <cell r="V21">
            <v>518294.31520000007</v>
          </cell>
          <cell r="W21">
            <v>120600.68520000001</v>
          </cell>
          <cell r="X21">
            <v>270361.2916</v>
          </cell>
          <cell r="Y21">
            <v>161922.85580000002</v>
          </cell>
          <cell r="Z21">
            <v>203245.02640000003</v>
          </cell>
          <cell r="AA21">
            <v>123966.51180000001</v>
          </cell>
          <cell r="AB21">
            <v>394327.80340000003</v>
          </cell>
          <cell r="AC21">
            <v>244567.19700000004</v>
          </cell>
          <cell r="AD21">
            <v>285889.36760000006</v>
          </cell>
          <cell r="AE21">
            <v>327211.53820000007</v>
          </cell>
          <cell r="AF21">
            <v>518294.31520000007</v>
          </cell>
          <cell r="AG21">
            <v>368533.70880000008</v>
          </cell>
        </row>
        <row r="22">
          <cell r="A22" t="str">
            <v>CUENTA ESPECIAL</v>
          </cell>
          <cell r="D22">
            <v>0</v>
          </cell>
          <cell r="E22">
            <v>144318.5</v>
          </cell>
          <cell r="F22">
            <v>144318.5</v>
          </cell>
          <cell r="G22">
            <v>144318.5</v>
          </cell>
          <cell r="H22">
            <v>432955.5</v>
          </cell>
          <cell r="I22">
            <v>144318.5</v>
          </cell>
          <cell r="J22">
            <v>144318.5</v>
          </cell>
          <cell r="K22">
            <v>144318.5</v>
          </cell>
          <cell r="L22">
            <v>166462.75249999997</v>
          </cell>
          <cell r="M22">
            <v>166462.75249999997</v>
          </cell>
          <cell r="N22">
            <v>166462.75249999997</v>
          </cell>
          <cell r="O22">
            <v>166462.75249999997</v>
          </cell>
          <cell r="P22">
            <v>166462.75249999997</v>
          </cell>
          <cell r="Q22">
            <v>166462.75249999997</v>
          </cell>
          <cell r="R22">
            <v>166462.75249999997</v>
          </cell>
          <cell r="S22">
            <v>166462.75249999997</v>
          </cell>
          <cell r="T22">
            <v>166462.75249999997</v>
          </cell>
          <cell r="U22">
            <v>1931120.2724999995</v>
          </cell>
          <cell r="V22">
            <v>1864687.5149999997</v>
          </cell>
          <cell r="W22">
            <v>432955.5</v>
          </cell>
          <cell r="X22">
            <v>865911</v>
          </cell>
          <cell r="Y22">
            <v>599418.25249999994</v>
          </cell>
          <cell r="Z22">
            <v>765881.00499999989</v>
          </cell>
          <cell r="AA22">
            <v>499388.25749999995</v>
          </cell>
          <cell r="AB22">
            <v>1365299.2574999998</v>
          </cell>
          <cell r="AC22">
            <v>932343.75749999983</v>
          </cell>
          <cell r="AD22">
            <v>1098806.51</v>
          </cell>
          <cell r="AE22">
            <v>1265269.2624999997</v>
          </cell>
          <cell r="AF22">
            <v>1864687.5149999997</v>
          </cell>
          <cell r="AG22">
            <v>1431732.0149999997</v>
          </cell>
        </row>
        <row r="23">
          <cell r="A23" t="str">
            <v>PRIMA VACACIONAL</v>
          </cell>
          <cell r="B23">
            <v>23250</v>
          </cell>
          <cell r="C23">
            <v>21372.81625</v>
          </cell>
          <cell r="D23">
            <v>44622.816250000003</v>
          </cell>
          <cell r="E23">
            <v>2449.57125</v>
          </cell>
          <cell r="F23">
            <v>0</v>
          </cell>
          <cell r="G23">
            <v>5346.4337500000001</v>
          </cell>
          <cell r="H23">
            <v>7796.0050000000001</v>
          </cell>
          <cell r="I23">
            <v>49142.781000000003</v>
          </cell>
          <cell r="J23">
            <v>7078.30375</v>
          </cell>
          <cell r="K23">
            <v>9851.875</v>
          </cell>
          <cell r="L23">
            <v>7648.408625</v>
          </cell>
          <cell r="M23">
            <v>20265.053874999998</v>
          </cell>
          <cell r="N23">
            <v>9086.0302499999998</v>
          </cell>
          <cell r="O23">
            <v>4528.1348749999997</v>
          </cell>
          <cell r="P23">
            <v>0</v>
          </cell>
          <cell r="Q23">
            <v>23510.097874999999</v>
          </cell>
          <cell r="R23">
            <v>2694.5283749999999</v>
          </cell>
          <cell r="S23">
            <v>0</v>
          </cell>
          <cell r="T23">
            <v>5881.0771249999998</v>
          </cell>
          <cell r="U23">
            <v>139686.29075000001</v>
          </cell>
          <cell r="V23">
            <v>138906.69025000001</v>
          </cell>
          <cell r="W23">
            <v>66072.959750000009</v>
          </cell>
          <cell r="X23">
            <v>73868.964749999999</v>
          </cell>
          <cell r="Y23">
            <v>73721.368375000005</v>
          </cell>
          <cell r="Z23">
            <v>93986.422250000003</v>
          </cell>
          <cell r="AA23">
            <v>36999.492749999998</v>
          </cell>
          <cell r="AB23">
            <v>110868.45749999999</v>
          </cell>
          <cell r="AC23">
            <v>103072.4525</v>
          </cell>
          <cell r="AD23">
            <v>107600.587375</v>
          </cell>
          <cell r="AE23">
            <v>107600.587375</v>
          </cell>
          <cell r="AF23">
            <v>138906.69024999999</v>
          </cell>
          <cell r="AG23">
            <v>131110.68525000001</v>
          </cell>
        </row>
        <row r="24">
          <cell r="A24" t="str">
            <v>2% SOBRE NOMINAS</v>
          </cell>
          <cell r="B24">
            <v>22500</v>
          </cell>
          <cell r="C24">
            <v>22500</v>
          </cell>
          <cell r="D24">
            <v>45000</v>
          </cell>
          <cell r="E24">
            <v>22500</v>
          </cell>
          <cell r="F24">
            <v>22500</v>
          </cell>
          <cell r="G24">
            <v>22500</v>
          </cell>
          <cell r="H24">
            <v>67500</v>
          </cell>
          <cell r="I24">
            <v>23750</v>
          </cell>
          <cell r="J24">
            <v>23750</v>
          </cell>
          <cell r="K24">
            <v>23750</v>
          </cell>
          <cell r="L24">
            <v>26000</v>
          </cell>
          <cell r="M24">
            <v>26000</v>
          </cell>
          <cell r="N24">
            <v>26000</v>
          </cell>
          <cell r="O24">
            <v>26000</v>
          </cell>
          <cell r="P24">
            <v>26000</v>
          </cell>
          <cell r="Q24">
            <v>26000</v>
          </cell>
          <cell r="R24">
            <v>26000</v>
          </cell>
          <cell r="S24">
            <v>26000</v>
          </cell>
          <cell r="T24">
            <v>26000</v>
          </cell>
          <cell r="U24">
            <v>305250</v>
          </cell>
          <cell r="V24">
            <v>294750</v>
          </cell>
          <cell r="W24">
            <v>71250</v>
          </cell>
          <cell r="X24">
            <v>138750</v>
          </cell>
          <cell r="Y24">
            <v>97250</v>
          </cell>
          <cell r="Z24">
            <v>123250</v>
          </cell>
          <cell r="AA24">
            <v>78000</v>
          </cell>
          <cell r="AB24">
            <v>216750</v>
          </cell>
          <cell r="AC24">
            <v>149250</v>
          </cell>
          <cell r="AD24">
            <v>175250</v>
          </cell>
          <cell r="AE24">
            <v>201250</v>
          </cell>
          <cell r="AF24">
            <v>294750</v>
          </cell>
          <cell r="AG24">
            <v>227250</v>
          </cell>
        </row>
        <row r="25">
          <cell r="A25" t="str">
            <v>SAR</v>
          </cell>
          <cell r="B25">
            <v>13603.13416049067</v>
          </cell>
          <cell r="C25">
            <v>13603.13416049067</v>
          </cell>
          <cell r="D25">
            <v>27206.26832098134</v>
          </cell>
          <cell r="E25">
            <v>13603.13416049067</v>
          </cell>
          <cell r="F25">
            <v>13603.13416049067</v>
          </cell>
          <cell r="G25">
            <v>13603.13416049067</v>
          </cell>
          <cell r="H25">
            <v>40809.402481472011</v>
          </cell>
          <cell r="I25">
            <v>14812.095075690671</v>
          </cell>
          <cell r="J25">
            <v>14812.095075690671</v>
          </cell>
          <cell r="K25">
            <v>14812.095075690671</v>
          </cell>
          <cell r="L25">
            <v>15720.017029979736</v>
          </cell>
          <cell r="M25">
            <v>15720.017029979736</v>
          </cell>
          <cell r="N25">
            <v>15720.017029979736</v>
          </cell>
          <cell r="O25">
            <v>15720.017029979736</v>
          </cell>
          <cell r="P25">
            <v>15720.017029979736</v>
          </cell>
          <cell r="Q25">
            <v>15720.017029979736</v>
          </cell>
          <cell r="R25">
            <v>15720.017029979736</v>
          </cell>
          <cell r="S25">
            <v>15720.017029979736</v>
          </cell>
          <cell r="T25">
            <v>15720.017029979736</v>
          </cell>
          <cell r="U25">
            <v>185916.4384968896</v>
          </cell>
          <cell r="V25">
            <v>179565.78988842241</v>
          </cell>
          <cell r="W25">
            <v>44436.285227072018</v>
          </cell>
          <cell r="X25">
            <v>85245.687708544021</v>
          </cell>
          <cell r="Y25">
            <v>60156.30225705175</v>
          </cell>
          <cell r="Z25">
            <v>75876.319287031482</v>
          </cell>
          <cell r="AA25">
            <v>47160.05108993921</v>
          </cell>
          <cell r="AB25">
            <v>132405.73879848322</v>
          </cell>
          <cell r="AC25">
            <v>91596.336317011213</v>
          </cell>
          <cell r="AD25">
            <v>107316.35334699095</v>
          </cell>
          <cell r="AE25">
            <v>123036.37037697068</v>
          </cell>
          <cell r="AF25">
            <v>179565.78988842241</v>
          </cell>
          <cell r="AG25">
            <v>138756.38740695041</v>
          </cell>
        </row>
        <row r="26">
          <cell r="A26" t="str">
            <v>INFONAVIT</v>
          </cell>
          <cell r="B26">
            <v>31209.901757226664</v>
          </cell>
          <cell r="C26">
            <v>31209.901757226664</v>
          </cell>
          <cell r="D26">
            <v>62419.803514453328</v>
          </cell>
          <cell r="E26">
            <v>31209.901757226664</v>
          </cell>
          <cell r="F26">
            <v>31209.901757226664</v>
          </cell>
          <cell r="G26">
            <v>31209.901757226664</v>
          </cell>
          <cell r="H26">
            <v>93629.705271679995</v>
          </cell>
          <cell r="I26">
            <v>34051.516757226666</v>
          </cell>
          <cell r="J26">
            <v>34051.516757226666</v>
          </cell>
          <cell r="K26">
            <v>34051.516757226666</v>
          </cell>
          <cell r="L26">
            <v>38689.531406954338</v>
          </cell>
          <cell r="M26">
            <v>38689.531406954338</v>
          </cell>
          <cell r="N26">
            <v>38689.531406954338</v>
          </cell>
          <cell r="O26">
            <v>38689.531406954338</v>
          </cell>
          <cell r="P26">
            <v>38689.531406954338</v>
          </cell>
          <cell r="Q26">
            <v>38689.531406954338</v>
          </cell>
          <cell r="R26">
            <v>38689.531406954338</v>
          </cell>
          <cell r="S26">
            <v>38689.531406954338</v>
          </cell>
          <cell r="T26">
            <v>38689.531406954338</v>
          </cell>
          <cell r="U26">
            <v>450360.33293426904</v>
          </cell>
          <cell r="V26">
            <v>427921.44398508605</v>
          </cell>
          <cell r="W26">
            <v>102154.55027168</v>
          </cell>
          <cell r="X26">
            <v>195784.25554335999</v>
          </cell>
          <cell r="Y26">
            <v>140844.08167863433</v>
          </cell>
          <cell r="Z26">
            <v>179533.61308558867</v>
          </cell>
          <cell r="AA26">
            <v>116068.59422086301</v>
          </cell>
          <cell r="AB26">
            <v>311852.84976422304</v>
          </cell>
          <cell r="AC26">
            <v>218223.14449254301</v>
          </cell>
          <cell r="AD26">
            <v>256912.67589949735</v>
          </cell>
          <cell r="AE26">
            <v>295602.20730645169</v>
          </cell>
          <cell r="AF26">
            <v>427921.44398508605</v>
          </cell>
          <cell r="AG26">
            <v>334291.73871340603</v>
          </cell>
        </row>
        <row r="27">
          <cell r="A27" t="str">
            <v>IMSS</v>
          </cell>
          <cell r="B27">
            <v>56697.365928730775</v>
          </cell>
          <cell r="C27">
            <v>56697.365928730775</v>
          </cell>
          <cell r="D27">
            <v>113394.73185746155</v>
          </cell>
          <cell r="E27">
            <v>56697.365928730775</v>
          </cell>
          <cell r="F27">
            <v>56697.365928730775</v>
          </cell>
          <cell r="G27">
            <v>56697.365928730775</v>
          </cell>
          <cell r="H27">
            <v>170092.09778619232</v>
          </cell>
          <cell r="I27">
            <v>61697.241512442772</v>
          </cell>
          <cell r="J27">
            <v>61697.241512442772</v>
          </cell>
          <cell r="K27">
            <v>61697.241512442772</v>
          </cell>
          <cell r="L27">
            <v>65652.635624850271</v>
          </cell>
          <cell r="M27">
            <v>65652.635624850271</v>
          </cell>
          <cell r="N27">
            <v>65652.635624850271</v>
          </cell>
          <cell r="O27">
            <v>65652.635624850271</v>
          </cell>
          <cell r="P27">
            <v>65652.635624850271</v>
          </cell>
          <cell r="Q27">
            <v>65652.635624850271</v>
          </cell>
          <cell r="R27">
            <v>65652.635624850271</v>
          </cell>
          <cell r="S27">
            <v>65652.635624850271</v>
          </cell>
          <cell r="T27">
            <v>65652.635624850271</v>
          </cell>
          <cell r="U27">
            <v>775965.4451609808</v>
          </cell>
          <cell r="V27">
            <v>749099.63607262226</v>
          </cell>
          <cell r="W27">
            <v>185091.72453732832</v>
          </cell>
          <cell r="X27">
            <v>355183.82232352061</v>
          </cell>
          <cell r="Y27">
            <v>250744.36016217858</v>
          </cell>
          <cell r="Z27">
            <v>316396.99578702886</v>
          </cell>
          <cell r="AA27">
            <v>196957.9068745508</v>
          </cell>
          <cell r="AB27">
            <v>552141.72919807141</v>
          </cell>
          <cell r="AC27">
            <v>382049.63141187915</v>
          </cell>
          <cell r="AD27">
            <v>447702.26703672943</v>
          </cell>
          <cell r="AE27">
            <v>513354.90266157972</v>
          </cell>
          <cell r="AF27">
            <v>749099.63607262226</v>
          </cell>
          <cell r="AG27">
            <v>579007.53828642995</v>
          </cell>
        </row>
        <row r="28">
          <cell r="A28" t="str">
            <v xml:space="preserve">CAPACITACION </v>
          </cell>
          <cell r="B28">
            <v>10000</v>
          </cell>
          <cell r="C28">
            <v>10000</v>
          </cell>
          <cell r="D28">
            <v>20000</v>
          </cell>
          <cell r="E28">
            <v>10000</v>
          </cell>
          <cell r="F28">
            <v>10000</v>
          </cell>
          <cell r="G28">
            <v>10000</v>
          </cell>
          <cell r="H28">
            <v>30000</v>
          </cell>
          <cell r="I28">
            <v>12000</v>
          </cell>
          <cell r="J28">
            <v>12000</v>
          </cell>
          <cell r="K28">
            <v>12000</v>
          </cell>
          <cell r="L28">
            <v>12000</v>
          </cell>
          <cell r="M28">
            <v>12000</v>
          </cell>
          <cell r="N28">
            <v>12000</v>
          </cell>
          <cell r="O28">
            <v>12000</v>
          </cell>
          <cell r="P28">
            <v>12000</v>
          </cell>
          <cell r="Q28">
            <v>12000</v>
          </cell>
          <cell r="R28">
            <v>12000</v>
          </cell>
          <cell r="S28">
            <v>12000</v>
          </cell>
          <cell r="T28">
            <v>12000</v>
          </cell>
          <cell r="U28">
            <v>144000</v>
          </cell>
          <cell r="V28">
            <v>138000</v>
          </cell>
          <cell r="W28">
            <v>36000</v>
          </cell>
          <cell r="X28">
            <v>66000</v>
          </cell>
          <cell r="Y28">
            <v>48000</v>
          </cell>
          <cell r="Z28">
            <v>60000</v>
          </cell>
          <cell r="AA28">
            <v>36000</v>
          </cell>
          <cell r="AB28">
            <v>102000</v>
          </cell>
          <cell r="AC28">
            <v>72000</v>
          </cell>
          <cell r="AD28">
            <v>84000</v>
          </cell>
          <cell r="AE28">
            <v>96000</v>
          </cell>
          <cell r="AF28">
            <v>138000</v>
          </cell>
          <cell r="AG28">
            <v>108000</v>
          </cell>
        </row>
        <row r="29">
          <cell r="A29" t="str">
            <v>COMEDOR</v>
          </cell>
          <cell r="B29">
            <v>14000</v>
          </cell>
          <cell r="C29">
            <v>11500</v>
          </cell>
          <cell r="D29">
            <v>25500</v>
          </cell>
          <cell r="E29">
            <v>11500</v>
          </cell>
          <cell r="F29">
            <v>14000</v>
          </cell>
          <cell r="G29">
            <v>11500</v>
          </cell>
          <cell r="H29">
            <v>37000</v>
          </cell>
          <cell r="I29">
            <v>12750</v>
          </cell>
          <cell r="J29">
            <v>15000</v>
          </cell>
          <cell r="K29">
            <v>12750</v>
          </cell>
          <cell r="L29">
            <v>12750</v>
          </cell>
          <cell r="M29">
            <v>15000</v>
          </cell>
          <cell r="N29">
            <v>12750</v>
          </cell>
          <cell r="O29">
            <v>12750</v>
          </cell>
          <cell r="P29">
            <v>15000</v>
          </cell>
          <cell r="Q29">
            <v>12750</v>
          </cell>
          <cell r="R29">
            <v>12750</v>
          </cell>
          <cell r="S29">
            <v>15000</v>
          </cell>
          <cell r="T29">
            <v>12750</v>
          </cell>
          <cell r="U29">
            <v>162000</v>
          </cell>
          <cell r="V29">
            <v>158500</v>
          </cell>
          <cell r="W29">
            <v>40500</v>
          </cell>
          <cell r="X29">
            <v>77500</v>
          </cell>
          <cell r="Y29">
            <v>53250</v>
          </cell>
          <cell r="Z29">
            <v>68250</v>
          </cell>
          <cell r="AA29">
            <v>40500</v>
          </cell>
          <cell r="AB29">
            <v>118000</v>
          </cell>
          <cell r="AC29">
            <v>81000</v>
          </cell>
          <cell r="AD29">
            <v>93750</v>
          </cell>
          <cell r="AE29">
            <v>108750</v>
          </cell>
          <cell r="AF29">
            <v>158500</v>
          </cell>
          <cell r="AG29">
            <v>121500</v>
          </cell>
        </row>
        <row r="30">
          <cell r="A30" t="str">
            <v>DIV PRESTAC</v>
          </cell>
          <cell r="B30">
            <v>47600</v>
          </cell>
          <cell r="C30">
            <v>47600</v>
          </cell>
          <cell r="D30">
            <v>95200</v>
          </cell>
          <cell r="E30">
            <v>47600</v>
          </cell>
          <cell r="F30">
            <v>47600</v>
          </cell>
          <cell r="G30">
            <v>47600</v>
          </cell>
          <cell r="H30">
            <v>142800</v>
          </cell>
          <cell r="I30">
            <v>47600</v>
          </cell>
          <cell r="J30">
            <v>47600</v>
          </cell>
          <cell r="K30">
            <v>52500</v>
          </cell>
          <cell r="L30">
            <v>52500</v>
          </cell>
          <cell r="M30">
            <v>52500</v>
          </cell>
          <cell r="N30">
            <v>52500</v>
          </cell>
          <cell r="O30">
            <v>52500</v>
          </cell>
          <cell r="P30">
            <v>52500</v>
          </cell>
          <cell r="Q30">
            <v>52500</v>
          </cell>
          <cell r="R30">
            <v>52500</v>
          </cell>
          <cell r="S30">
            <v>52500</v>
          </cell>
          <cell r="T30">
            <v>52500</v>
          </cell>
          <cell r="U30">
            <v>620200</v>
          </cell>
          <cell r="V30">
            <v>605500</v>
          </cell>
          <cell r="W30">
            <v>147700</v>
          </cell>
          <cell r="X30">
            <v>290500</v>
          </cell>
          <cell r="Y30">
            <v>200200</v>
          </cell>
          <cell r="Z30">
            <v>252700</v>
          </cell>
          <cell r="AA30">
            <v>157500</v>
          </cell>
          <cell r="AB30">
            <v>448000</v>
          </cell>
          <cell r="AC30">
            <v>305200</v>
          </cell>
          <cell r="AD30">
            <v>357700</v>
          </cell>
          <cell r="AE30">
            <v>410200</v>
          </cell>
          <cell r="AF30">
            <v>605500</v>
          </cell>
          <cell r="AG30">
            <v>462700</v>
          </cell>
        </row>
        <row r="31">
          <cell r="A31" t="str">
            <v>INDEMNIZACIONES</v>
          </cell>
          <cell r="D31">
            <v>0</v>
          </cell>
          <cell r="H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A32" t="str">
            <v>CUOTAS CLUBS</v>
          </cell>
          <cell r="B32">
            <v>16000</v>
          </cell>
          <cell r="C32">
            <v>2500</v>
          </cell>
          <cell r="D32">
            <v>18500</v>
          </cell>
          <cell r="E32">
            <v>2500</v>
          </cell>
          <cell r="F32">
            <v>2500</v>
          </cell>
          <cell r="G32">
            <v>2500</v>
          </cell>
          <cell r="H32">
            <v>7500</v>
          </cell>
          <cell r="I32">
            <v>76062.785000000018</v>
          </cell>
          <cell r="J32">
            <v>17269.215</v>
          </cell>
          <cell r="K32">
            <v>2600</v>
          </cell>
          <cell r="L32">
            <v>2600</v>
          </cell>
          <cell r="M32">
            <v>2600</v>
          </cell>
          <cell r="N32">
            <v>2600</v>
          </cell>
          <cell r="O32">
            <v>2600</v>
          </cell>
          <cell r="P32">
            <v>17269.215</v>
          </cell>
          <cell r="Q32">
            <v>2600</v>
          </cell>
          <cell r="R32">
            <v>2600</v>
          </cell>
          <cell r="S32">
            <v>2600</v>
          </cell>
          <cell r="T32">
            <v>2600</v>
          </cell>
          <cell r="U32">
            <v>134001.21500000003</v>
          </cell>
          <cell r="V32">
            <v>133701.21500000003</v>
          </cell>
          <cell r="W32">
            <v>95932</v>
          </cell>
          <cell r="X32">
            <v>103432</v>
          </cell>
          <cell r="Y32">
            <v>98532</v>
          </cell>
          <cell r="Z32">
            <v>101132</v>
          </cell>
          <cell r="AA32">
            <v>7800</v>
          </cell>
          <cell r="AB32">
            <v>111232</v>
          </cell>
          <cell r="AC32">
            <v>103732</v>
          </cell>
          <cell r="AD32">
            <v>106332</v>
          </cell>
          <cell r="AE32">
            <v>123601.21500000001</v>
          </cell>
          <cell r="AF32">
            <v>133701.21500000003</v>
          </cell>
          <cell r="AG32">
            <v>126201.21500000001</v>
          </cell>
        </row>
        <row r="33">
          <cell r="A33" t="str">
            <v>CREDITO AL SALARIO</v>
          </cell>
          <cell r="B33">
            <v>5000</v>
          </cell>
          <cell r="C33">
            <v>5000</v>
          </cell>
          <cell r="D33">
            <v>10000</v>
          </cell>
          <cell r="E33">
            <v>5000</v>
          </cell>
          <cell r="F33">
            <v>5000</v>
          </cell>
          <cell r="G33">
            <v>5000</v>
          </cell>
          <cell r="H33">
            <v>15000</v>
          </cell>
          <cell r="I33">
            <v>5250</v>
          </cell>
          <cell r="J33">
            <v>5250</v>
          </cell>
          <cell r="K33">
            <v>5250</v>
          </cell>
          <cell r="L33">
            <v>5750</v>
          </cell>
          <cell r="M33">
            <v>5750</v>
          </cell>
          <cell r="N33">
            <v>5750</v>
          </cell>
          <cell r="O33">
            <v>5750</v>
          </cell>
          <cell r="P33">
            <v>5750</v>
          </cell>
          <cell r="Q33">
            <v>5750</v>
          </cell>
          <cell r="R33">
            <v>5750</v>
          </cell>
          <cell r="S33">
            <v>5750</v>
          </cell>
          <cell r="T33">
            <v>5750</v>
          </cell>
          <cell r="U33">
            <v>67500</v>
          </cell>
          <cell r="V33">
            <v>65250</v>
          </cell>
          <cell r="W33">
            <v>15750</v>
          </cell>
          <cell r="X33">
            <v>30750</v>
          </cell>
          <cell r="Y33">
            <v>21500</v>
          </cell>
          <cell r="Z33">
            <v>27250</v>
          </cell>
          <cell r="AA33">
            <v>17250</v>
          </cell>
          <cell r="AB33">
            <v>48000</v>
          </cell>
          <cell r="AC33">
            <v>33000</v>
          </cell>
          <cell r="AD33">
            <v>38750</v>
          </cell>
          <cell r="AE33">
            <v>44500</v>
          </cell>
          <cell r="AF33">
            <v>65250</v>
          </cell>
          <cell r="AG33">
            <v>50250</v>
          </cell>
        </row>
        <row r="34">
          <cell r="B34">
            <v>1514478.0110006181</v>
          </cell>
          <cell r="C34">
            <v>2605287.0772506185</v>
          </cell>
          <cell r="D34">
            <v>4119765.0882512368</v>
          </cell>
          <cell r="E34">
            <v>1621996.0822506181</v>
          </cell>
          <cell r="F34">
            <v>1622046.5110006181</v>
          </cell>
          <cell r="G34">
            <v>1711005.293430618</v>
          </cell>
          <cell r="H34">
            <v>4955047.8866818547</v>
          </cell>
          <cell r="I34">
            <v>1821071.4852476362</v>
          </cell>
          <cell r="J34">
            <v>1722463.4379976364</v>
          </cell>
          <cell r="K34">
            <v>1713217.7942476363</v>
          </cell>
          <cell r="L34">
            <v>1894917.3466438875</v>
          </cell>
          <cell r="M34">
            <v>1909783.9918938875</v>
          </cell>
          <cell r="N34">
            <v>1896354.9682688876</v>
          </cell>
          <cell r="O34">
            <v>1891797.0728938875</v>
          </cell>
          <cell r="P34">
            <v>1904188.1530188876</v>
          </cell>
          <cell r="Q34">
            <v>3160779.0358938873</v>
          </cell>
          <cell r="R34">
            <v>1889963.4663938875</v>
          </cell>
          <cell r="S34">
            <v>1889518.9380188875</v>
          </cell>
          <cell r="T34">
            <v>1893150.0151438876</v>
          </cell>
          <cell r="U34">
            <v>23587205.705662906</v>
          </cell>
          <cell r="V34">
            <v>22869621.172788095</v>
          </cell>
          <cell r="W34">
            <v>5256752.7174929101</v>
          </cell>
          <cell r="X34">
            <v>10211800.604174765</v>
          </cell>
          <cell r="Y34">
            <v>7151670.0641367966</v>
          </cell>
          <cell r="Z34">
            <v>9061454.0560306851</v>
          </cell>
          <cell r="AA34">
            <v>5701056.306806664</v>
          </cell>
          <cell r="AB34">
            <v>15912856.910981428</v>
          </cell>
          <cell r="AC34">
            <v>10957809.024299575</v>
          </cell>
          <cell r="AD34">
            <v>12849606.097193461</v>
          </cell>
          <cell r="AE34">
            <v>14753794.250212347</v>
          </cell>
          <cell r="AF34">
            <v>22869621.172788095</v>
          </cell>
          <cell r="AG34">
            <v>17914573.286106236</v>
          </cell>
        </row>
        <row r="35">
          <cell r="D35" t="str">
            <v xml:space="preserve"> </v>
          </cell>
          <cell r="AE35">
            <v>0</v>
          </cell>
          <cell r="AG35">
            <v>0</v>
          </cell>
        </row>
        <row r="36">
          <cell r="A36" t="str">
            <v>HONORARIOS PERS FISICAS</v>
          </cell>
          <cell r="B36">
            <v>46000</v>
          </cell>
          <cell r="C36">
            <v>46000</v>
          </cell>
          <cell r="D36">
            <v>92000</v>
          </cell>
          <cell r="E36">
            <v>46000</v>
          </cell>
          <cell r="F36">
            <v>46000</v>
          </cell>
          <cell r="G36">
            <v>60000</v>
          </cell>
          <cell r="H36">
            <v>152000</v>
          </cell>
          <cell r="I36">
            <v>50000</v>
          </cell>
          <cell r="J36">
            <v>50000</v>
          </cell>
          <cell r="K36">
            <v>50000</v>
          </cell>
          <cell r="L36">
            <v>50000</v>
          </cell>
          <cell r="M36">
            <v>50000</v>
          </cell>
          <cell r="N36">
            <v>50000</v>
          </cell>
          <cell r="O36">
            <v>50000</v>
          </cell>
          <cell r="P36">
            <v>50000</v>
          </cell>
          <cell r="Q36">
            <v>50000</v>
          </cell>
          <cell r="R36">
            <v>50000</v>
          </cell>
          <cell r="S36">
            <v>50000</v>
          </cell>
          <cell r="T36">
            <v>70000</v>
          </cell>
          <cell r="U36">
            <v>620000</v>
          </cell>
          <cell r="V36">
            <v>602000</v>
          </cell>
          <cell r="W36">
            <v>150000</v>
          </cell>
          <cell r="X36">
            <v>302000</v>
          </cell>
          <cell r="Y36">
            <v>200000</v>
          </cell>
          <cell r="Z36">
            <v>250000</v>
          </cell>
          <cell r="AA36">
            <v>150000</v>
          </cell>
          <cell r="AB36">
            <v>452000</v>
          </cell>
          <cell r="AC36">
            <v>300000</v>
          </cell>
          <cell r="AD36">
            <v>350000</v>
          </cell>
          <cell r="AE36">
            <v>400000</v>
          </cell>
          <cell r="AF36">
            <v>602000</v>
          </cell>
          <cell r="AG36">
            <v>450000</v>
          </cell>
        </row>
        <row r="37">
          <cell r="A37" t="str">
            <v>HONORARIOS PERS MORALES</v>
          </cell>
          <cell r="B37">
            <v>1170000</v>
          </cell>
          <cell r="C37">
            <v>170000</v>
          </cell>
          <cell r="D37">
            <v>1340000</v>
          </cell>
          <cell r="E37">
            <v>70000</v>
          </cell>
          <cell r="F37">
            <v>70000</v>
          </cell>
          <cell r="G37">
            <v>1270000</v>
          </cell>
          <cell r="H37">
            <v>1410000</v>
          </cell>
          <cell r="I37">
            <v>78000</v>
          </cell>
          <cell r="J37">
            <v>178000</v>
          </cell>
          <cell r="K37">
            <v>78000</v>
          </cell>
          <cell r="L37">
            <v>728000</v>
          </cell>
          <cell r="M37">
            <v>78000</v>
          </cell>
          <cell r="N37">
            <v>178000</v>
          </cell>
          <cell r="O37">
            <v>78000</v>
          </cell>
          <cell r="P37">
            <v>728000</v>
          </cell>
          <cell r="Q37">
            <v>78000</v>
          </cell>
          <cell r="R37">
            <v>178000</v>
          </cell>
          <cell r="S37">
            <v>78000</v>
          </cell>
          <cell r="T37">
            <v>728000</v>
          </cell>
          <cell r="U37">
            <v>3186000</v>
          </cell>
          <cell r="V37">
            <v>3612000</v>
          </cell>
          <cell r="W37">
            <v>334000</v>
          </cell>
          <cell r="X37">
            <v>1744000</v>
          </cell>
          <cell r="Y37">
            <v>1062000</v>
          </cell>
          <cell r="Z37">
            <v>1140000</v>
          </cell>
          <cell r="AA37">
            <v>984000</v>
          </cell>
          <cell r="AB37">
            <v>2728000</v>
          </cell>
          <cell r="AC37">
            <v>1318000</v>
          </cell>
          <cell r="AD37">
            <v>1396000</v>
          </cell>
          <cell r="AE37">
            <v>2124000</v>
          </cell>
          <cell r="AF37">
            <v>3612000</v>
          </cell>
          <cell r="AG37">
            <v>2202000</v>
          </cell>
        </row>
        <row r="38">
          <cell r="A38" t="str">
            <v>SEGUROS Y FIANZAS</v>
          </cell>
          <cell r="B38">
            <v>146148</v>
          </cell>
          <cell r="C38">
            <v>146148</v>
          </cell>
          <cell r="D38">
            <v>292296</v>
          </cell>
          <cell r="E38">
            <v>146148</v>
          </cell>
          <cell r="F38">
            <v>146648</v>
          </cell>
          <cell r="G38">
            <v>146873</v>
          </cell>
          <cell r="H38">
            <v>439669</v>
          </cell>
          <cell r="I38">
            <v>147373</v>
          </cell>
          <cell r="J38">
            <v>147373</v>
          </cell>
          <cell r="K38">
            <v>147373</v>
          </cell>
          <cell r="L38">
            <v>170300</v>
          </cell>
          <cell r="M38">
            <v>161300</v>
          </cell>
          <cell r="N38">
            <v>161300</v>
          </cell>
          <cell r="O38">
            <v>161300</v>
          </cell>
          <cell r="P38">
            <v>162200</v>
          </cell>
          <cell r="Q38">
            <v>162200</v>
          </cell>
          <cell r="R38">
            <v>162200</v>
          </cell>
          <cell r="S38">
            <v>162200</v>
          </cell>
          <cell r="T38">
            <v>162400</v>
          </cell>
          <cell r="U38">
            <v>1907519</v>
          </cell>
          <cell r="V38">
            <v>1860388</v>
          </cell>
          <cell r="W38">
            <v>442119</v>
          </cell>
          <cell r="X38">
            <v>881788</v>
          </cell>
          <cell r="Y38">
            <v>612419</v>
          </cell>
          <cell r="Z38">
            <v>773719</v>
          </cell>
          <cell r="AA38">
            <v>492900</v>
          </cell>
          <cell r="AB38">
            <v>1374688</v>
          </cell>
          <cell r="AC38">
            <v>935019</v>
          </cell>
          <cell r="AD38">
            <v>1096319</v>
          </cell>
          <cell r="AE38">
            <v>1258519</v>
          </cell>
          <cell r="AF38">
            <v>1860388</v>
          </cell>
          <cell r="AG38">
            <v>1420719</v>
          </cell>
        </row>
        <row r="39">
          <cell r="A39" t="str">
            <v>RENTA</v>
          </cell>
          <cell r="B39">
            <v>102500</v>
          </cell>
          <cell r="C39">
            <v>102500</v>
          </cell>
          <cell r="D39">
            <v>205000</v>
          </cell>
          <cell r="E39">
            <v>102500</v>
          </cell>
          <cell r="F39">
            <v>102500</v>
          </cell>
          <cell r="G39">
            <v>102500</v>
          </cell>
          <cell r="H39">
            <v>307500</v>
          </cell>
          <cell r="I39">
            <v>102500</v>
          </cell>
          <cell r="J39">
            <v>102500</v>
          </cell>
          <cell r="K39">
            <v>112750</v>
          </cell>
          <cell r="L39">
            <v>112750</v>
          </cell>
          <cell r="M39">
            <v>112750</v>
          </cell>
          <cell r="N39">
            <v>112750</v>
          </cell>
          <cell r="O39">
            <v>112750</v>
          </cell>
          <cell r="P39">
            <v>112750</v>
          </cell>
          <cell r="Q39">
            <v>112750</v>
          </cell>
          <cell r="R39">
            <v>112750</v>
          </cell>
          <cell r="S39">
            <v>112750</v>
          </cell>
          <cell r="T39">
            <v>112750</v>
          </cell>
          <cell r="U39">
            <v>1332500</v>
          </cell>
          <cell r="V39">
            <v>1301750</v>
          </cell>
          <cell r="W39">
            <v>317750</v>
          </cell>
          <cell r="X39">
            <v>625250</v>
          </cell>
          <cell r="Y39">
            <v>430500</v>
          </cell>
          <cell r="Z39">
            <v>543250</v>
          </cell>
          <cell r="AA39">
            <v>338250</v>
          </cell>
          <cell r="AB39">
            <v>963500</v>
          </cell>
          <cell r="AC39">
            <v>656000</v>
          </cell>
          <cell r="AD39">
            <v>768750</v>
          </cell>
          <cell r="AE39">
            <v>881500</v>
          </cell>
          <cell r="AF39">
            <v>1301750</v>
          </cell>
          <cell r="AG39">
            <v>994250</v>
          </cell>
        </row>
        <row r="40">
          <cell r="B40">
            <v>1464648</v>
          </cell>
          <cell r="C40">
            <v>464648</v>
          </cell>
          <cell r="D40">
            <v>1929296</v>
          </cell>
          <cell r="E40">
            <v>364648</v>
          </cell>
          <cell r="F40">
            <v>365148</v>
          </cell>
          <cell r="G40">
            <v>1579373</v>
          </cell>
          <cell r="H40">
            <v>2309169</v>
          </cell>
          <cell r="I40">
            <v>377873</v>
          </cell>
          <cell r="J40">
            <v>477873</v>
          </cell>
          <cell r="K40">
            <v>388123</v>
          </cell>
          <cell r="L40">
            <v>1061050</v>
          </cell>
          <cell r="M40">
            <v>402050</v>
          </cell>
          <cell r="N40">
            <v>502050</v>
          </cell>
          <cell r="O40">
            <v>402050</v>
          </cell>
          <cell r="P40">
            <v>1052950</v>
          </cell>
          <cell r="Q40">
            <v>402950</v>
          </cell>
          <cell r="R40">
            <v>502950</v>
          </cell>
          <cell r="S40">
            <v>402950</v>
          </cell>
          <cell r="T40">
            <v>1073150</v>
          </cell>
          <cell r="U40">
            <v>7046019</v>
          </cell>
          <cell r="V40">
            <v>7376138</v>
          </cell>
          <cell r="W40">
            <v>1243869</v>
          </cell>
          <cell r="X40">
            <v>3553038</v>
          </cell>
          <cell r="Y40">
            <v>2304919</v>
          </cell>
          <cell r="Z40">
            <v>2706969</v>
          </cell>
          <cell r="AA40">
            <v>1965150</v>
          </cell>
          <cell r="AB40">
            <v>5518188</v>
          </cell>
          <cell r="AC40">
            <v>3209019</v>
          </cell>
          <cell r="AD40">
            <v>3611069</v>
          </cell>
          <cell r="AE40">
            <v>4664019</v>
          </cell>
          <cell r="AF40">
            <v>7376138</v>
          </cell>
          <cell r="AG40">
            <v>5066969</v>
          </cell>
        </row>
        <row r="41">
          <cell r="D41" t="str">
            <v xml:space="preserve"> </v>
          </cell>
          <cell r="AE41">
            <v>0</v>
          </cell>
          <cell r="AG41">
            <v>0</v>
          </cell>
        </row>
        <row r="42">
          <cell r="D42" t="str">
            <v xml:space="preserve"> </v>
          </cell>
          <cell r="AE42">
            <v>0</v>
          </cell>
          <cell r="AG42">
            <v>0</v>
          </cell>
        </row>
        <row r="43">
          <cell r="A43" t="str">
            <v>REP Y MTO MOB Y EQUIPO</v>
          </cell>
          <cell r="B43">
            <v>1000</v>
          </cell>
          <cell r="C43">
            <v>1000</v>
          </cell>
          <cell r="D43">
            <v>2000</v>
          </cell>
          <cell r="E43">
            <v>1000</v>
          </cell>
          <cell r="F43">
            <v>1000</v>
          </cell>
          <cell r="G43">
            <v>1000</v>
          </cell>
          <cell r="H43">
            <v>3000</v>
          </cell>
          <cell r="I43">
            <v>1500</v>
          </cell>
          <cell r="J43">
            <v>1500</v>
          </cell>
          <cell r="K43">
            <v>1500</v>
          </cell>
          <cell r="L43">
            <v>1500</v>
          </cell>
          <cell r="M43">
            <v>1500</v>
          </cell>
          <cell r="N43">
            <v>12000</v>
          </cell>
          <cell r="O43">
            <v>1500</v>
          </cell>
          <cell r="P43">
            <v>1500</v>
          </cell>
          <cell r="Q43">
            <v>1500</v>
          </cell>
          <cell r="R43">
            <v>1500</v>
          </cell>
          <cell r="S43">
            <v>1500</v>
          </cell>
          <cell r="T43">
            <v>1500</v>
          </cell>
          <cell r="U43">
            <v>28500</v>
          </cell>
          <cell r="V43">
            <v>27000</v>
          </cell>
          <cell r="W43">
            <v>4500</v>
          </cell>
          <cell r="X43">
            <v>7500</v>
          </cell>
          <cell r="Y43">
            <v>6000</v>
          </cell>
          <cell r="Z43">
            <v>7500</v>
          </cell>
          <cell r="AA43">
            <v>15000</v>
          </cell>
          <cell r="AB43">
            <v>22500</v>
          </cell>
          <cell r="AC43">
            <v>19500</v>
          </cell>
          <cell r="AD43">
            <v>21000</v>
          </cell>
          <cell r="AE43">
            <v>22500</v>
          </cell>
          <cell r="AF43">
            <v>27000</v>
          </cell>
          <cell r="AG43">
            <v>24000</v>
          </cell>
        </row>
        <row r="44">
          <cell r="A44" t="str">
            <v>REP Y MTO INSTALACIONES</v>
          </cell>
          <cell r="B44">
            <v>30000</v>
          </cell>
          <cell r="C44">
            <v>22000</v>
          </cell>
          <cell r="D44">
            <v>52000</v>
          </cell>
          <cell r="E44">
            <v>30000</v>
          </cell>
          <cell r="F44">
            <v>29500</v>
          </cell>
          <cell r="G44">
            <v>35000</v>
          </cell>
          <cell r="H44">
            <v>94500</v>
          </cell>
          <cell r="I44">
            <v>19000</v>
          </cell>
          <cell r="J44">
            <v>34000</v>
          </cell>
          <cell r="K44">
            <v>27000</v>
          </cell>
          <cell r="L44">
            <v>34000</v>
          </cell>
          <cell r="M44">
            <v>19000</v>
          </cell>
          <cell r="N44">
            <v>39000</v>
          </cell>
          <cell r="O44">
            <v>22000</v>
          </cell>
          <cell r="P44">
            <v>34000</v>
          </cell>
          <cell r="Q44">
            <v>24000</v>
          </cell>
          <cell r="R44">
            <v>34000</v>
          </cell>
          <cell r="S44">
            <v>33000</v>
          </cell>
          <cell r="T44">
            <v>39000</v>
          </cell>
          <cell r="U44">
            <v>358000</v>
          </cell>
          <cell r="V44">
            <v>346500</v>
          </cell>
          <cell r="W44">
            <v>80000</v>
          </cell>
          <cell r="X44">
            <v>174500</v>
          </cell>
          <cell r="Y44">
            <v>114000</v>
          </cell>
          <cell r="Z44">
            <v>133000</v>
          </cell>
          <cell r="AA44">
            <v>92000</v>
          </cell>
          <cell r="AB44">
            <v>266500</v>
          </cell>
          <cell r="AC44">
            <v>172000</v>
          </cell>
          <cell r="AD44">
            <v>194000</v>
          </cell>
          <cell r="AE44">
            <v>228000</v>
          </cell>
          <cell r="AF44">
            <v>346500</v>
          </cell>
          <cell r="AG44">
            <v>252000</v>
          </cell>
        </row>
        <row r="45">
          <cell r="A45" t="str">
            <v>REP Y MTO EQ TRANSPORTE</v>
          </cell>
          <cell r="B45">
            <v>23000</v>
          </cell>
          <cell r="C45">
            <v>23000</v>
          </cell>
          <cell r="D45">
            <v>46000</v>
          </cell>
          <cell r="E45">
            <v>23000</v>
          </cell>
          <cell r="F45">
            <v>23000</v>
          </cell>
          <cell r="G45">
            <v>23000</v>
          </cell>
          <cell r="H45">
            <v>69000</v>
          </cell>
          <cell r="I45">
            <v>25000</v>
          </cell>
          <cell r="J45">
            <v>26000</v>
          </cell>
          <cell r="K45">
            <v>25000</v>
          </cell>
          <cell r="L45">
            <v>26000</v>
          </cell>
          <cell r="M45">
            <v>25000</v>
          </cell>
          <cell r="N45">
            <v>26000</v>
          </cell>
          <cell r="O45">
            <v>25000</v>
          </cell>
          <cell r="P45">
            <v>26000</v>
          </cell>
          <cell r="Q45">
            <v>25000</v>
          </cell>
          <cell r="R45">
            <v>26000</v>
          </cell>
          <cell r="S45">
            <v>25000</v>
          </cell>
          <cell r="T45">
            <v>26000</v>
          </cell>
          <cell r="U45">
            <v>306000</v>
          </cell>
          <cell r="V45">
            <v>298000</v>
          </cell>
          <cell r="W45">
            <v>76000</v>
          </cell>
          <cell r="X45">
            <v>145000</v>
          </cell>
          <cell r="Y45">
            <v>102000</v>
          </cell>
          <cell r="Z45">
            <v>127000</v>
          </cell>
          <cell r="AA45">
            <v>77000</v>
          </cell>
          <cell r="AB45">
            <v>222000</v>
          </cell>
          <cell r="AC45">
            <v>153000</v>
          </cell>
          <cell r="AD45">
            <v>178000</v>
          </cell>
          <cell r="AE45">
            <v>204000</v>
          </cell>
          <cell r="AF45">
            <v>298000</v>
          </cell>
          <cell r="AG45">
            <v>229000</v>
          </cell>
        </row>
        <row r="46">
          <cell r="A46" t="str">
            <v>REP Y MTO EQ DE COMPUTO</v>
          </cell>
          <cell r="B46">
            <v>6000</v>
          </cell>
          <cell r="C46">
            <v>6000</v>
          </cell>
          <cell r="D46">
            <v>12000</v>
          </cell>
          <cell r="E46">
            <v>6000</v>
          </cell>
          <cell r="F46">
            <v>6000</v>
          </cell>
          <cell r="G46">
            <v>48000</v>
          </cell>
          <cell r="H46">
            <v>60000</v>
          </cell>
          <cell r="I46">
            <v>6750</v>
          </cell>
          <cell r="J46">
            <v>6750</v>
          </cell>
          <cell r="K46">
            <v>6750</v>
          </cell>
          <cell r="L46">
            <v>51750</v>
          </cell>
          <cell r="M46">
            <v>6750</v>
          </cell>
          <cell r="N46">
            <v>6750</v>
          </cell>
          <cell r="O46">
            <v>6750</v>
          </cell>
          <cell r="P46">
            <v>6750</v>
          </cell>
          <cell r="Q46">
            <v>6750</v>
          </cell>
          <cell r="R46">
            <v>6750</v>
          </cell>
          <cell r="S46">
            <v>6750</v>
          </cell>
          <cell r="T46">
            <v>51750</v>
          </cell>
          <cell r="U46">
            <v>171000</v>
          </cell>
          <cell r="V46">
            <v>165750</v>
          </cell>
          <cell r="W46">
            <v>20250</v>
          </cell>
          <cell r="X46">
            <v>80250</v>
          </cell>
          <cell r="Y46">
            <v>72000</v>
          </cell>
          <cell r="Z46">
            <v>78750</v>
          </cell>
          <cell r="AA46">
            <v>65250</v>
          </cell>
          <cell r="AB46">
            <v>145500</v>
          </cell>
          <cell r="AC46">
            <v>85500</v>
          </cell>
          <cell r="AD46">
            <v>92250</v>
          </cell>
          <cell r="AE46">
            <v>99000</v>
          </cell>
          <cell r="AF46">
            <v>165750</v>
          </cell>
          <cell r="AG46">
            <v>105750</v>
          </cell>
        </row>
        <row r="47">
          <cell r="A47" t="str">
            <v>ASEO Y LIMPIEZA</v>
          </cell>
          <cell r="D47" t="str">
            <v xml:space="preserve"> </v>
          </cell>
          <cell r="H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B48">
            <v>60000</v>
          </cell>
          <cell r="C48">
            <v>52000</v>
          </cell>
          <cell r="D48">
            <v>112000</v>
          </cell>
          <cell r="E48">
            <v>60000</v>
          </cell>
          <cell r="F48">
            <v>59500</v>
          </cell>
          <cell r="G48">
            <v>107000</v>
          </cell>
          <cell r="H48">
            <v>226500</v>
          </cell>
          <cell r="I48">
            <v>52250</v>
          </cell>
          <cell r="J48">
            <v>68250</v>
          </cell>
          <cell r="K48">
            <v>60250</v>
          </cell>
          <cell r="L48">
            <v>113250</v>
          </cell>
          <cell r="M48">
            <v>52250</v>
          </cell>
          <cell r="N48">
            <v>83750</v>
          </cell>
          <cell r="O48">
            <v>55250</v>
          </cell>
          <cell r="P48">
            <v>68250</v>
          </cell>
          <cell r="Q48">
            <v>57250</v>
          </cell>
          <cell r="R48">
            <v>68250</v>
          </cell>
          <cell r="S48">
            <v>66250</v>
          </cell>
          <cell r="T48">
            <v>118250</v>
          </cell>
          <cell r="U48">
            <v>863500</v>
          </cell>
          <cell r="V48">
            <v>837250</v>
          </cell>
          <cell r="W48">
            <v>180750</v>
          </cell>
          <cell r="X48">
            <v>407250</v>
          </cell>
          <cell r="Y48">
            <v>294000</v>
          </cell>
          <cell r="Z48">
            <v>346250</v>
          </cell>
          <cell r="AA48">
            <v>249250</v>
          </cell>
          <cell r="AB48">
            <v>656500</v>
          </cell>
          <cell r="AC48">
            <v>430000</v>
          </cell>
          <cell r="AD48">
            <v>485250</v>
          </cell>
          <cell r="AE48">
            <v>553500</v>
          </cell>
          <cell r="AF48">
            <v>837250</v>
          </cell>
          <cell r="AG48">
            <v>610750</v>
          </cell>
        </row>
        <row r="49">
          <cell r="D49" t="str">
            <v xml:space="preserve"> </v>
          </cell>
          <cell r="AE49">
            <v>0</v>
          </cell>
          <cell r="AG49">
            <v>0</v>
          </cell>
        </row>
        <row r="50">
          <cell r="D50" t="str">
            <v xml:space="preserve"> </v>
          </cell>
          <cell r="AE50">
            <v>0</v>
          </cell>
          <cell r="AG50">
            <v>0</v>
          </cell>
        </row>
        <row r="51">
          <cell r="A51" t="str">
            <v>TELEFONOS</v>
          </cell>
          <cell r="B51">
            <v>57000</v>
          </cell>
          <cell r="C51">
            <v>54000</v>
          </cell>
          <cell r="D51">
            <v>111000</v>
          </cell>
          <cell r="E51">
            <v>53000</v>
          </cell>
          <cell r="F51">
            <v>55000</v>
          </cell>
          <cell r="G51">
            <v>56000</v>
          </cell>
          <cell r="H51">
            <v>164000</v>
          </cell>
          <cell r="I51">
            <v>64000</v>
          </cell>
          <cell r="J51">
            <v>63000</v>
          </cell>
          <cell r="K51">
            <v>61000</v>
          </cell>
          <cell r="L51">
            <v>61000</v>
          </cell>
          <cell r="M51">
            <v>62000</v>
          </cell>
          <cell r="N51">
            <v>62000</v>
          </cell>
          <cell r="O51">
            <v>64000</v>
          </cell>
          <cell r="P51">
            <v>63000</v>
          </cell>
          <cell r="Q51">
            <v>61000</v>
          </cell>
          <cell r="R51">
            <v>61000</v>
          </cell>
          <cell r="S51">
            <v>62000</v>
          </cell>
          <cell r="T51">
            <v>62000</v>
          </cell>
          <cell r="U51">
            <v>746000</v>
          </cell>
          <cell r="V51">
            <v>725000</v>
          </cell>
          <cell r="W51">
            <v>188000</v>
          </cell>
          <cell r="X51">
            <v>352000</v>
          </cell>
          <cell r="Y51">
            <v>249000</v>
          </cell>
          <cell r="Z51">
            <v>311000</v>
          </cell>
          <cell r="AA51">
            <v>185000</v>
          </cell>
          <cell r="AB51">
            <v>537000</v>
          </cell>
          <cell r="AC51">
            <v>373000</v>
          </cell>
          <cell r="AD51">
            <v>437000</v>
          </cell>
          <cell r="AE51">
            <v>500000</v>
          </cell>
          <cell r="AF51">
            <v>725000</v>
          </cell>
          <cell r="AG51">
            <v>561000</v>
          </cell>
        </row>
        <row r="52">
          <cell r="A52" t="str">
            <v>FAX</v>
          </cell>
          <cell r="B52">
            <v>3500</v>
          </cell>
          <cell r="C52">
            <v>3500</v>
          </cell>
          <cell r="D52">
            <v>7000</v>
          </cell>
          <cell r="E52">
            <v>5000</v>
          </cell>
          <cell r="F52">
            <v>5000</v>
          </cell>
          <cell r="G52">
            <v>5000</v>
          </cell>
          <cell r="H52">
            <v>15000</v>
          </cell>
          <cell r="I52">
            <v>6000</v>
          </cell>
          <cell r="J52">
            <v>6000</v>
          </cell>
          <cell r="K52">
            <v>6000</v>
          </cell>
          <cell r="L52">
            <v>6000</v>
          </cell>
          <cell r="M52">
            <v>6000</v>
          </cell>
          <cell r="N52">
            <v>6000</v>
          </cell>
          <cell r="O52">
            <v>6000</v>
          </cell>
          <cell r="P52">
            <v>6000</v>
          </cell>
          <cell r="Q52">
            <v>6000</v>
          </cell>
          <cell r="R52">
            <v>6000</v>
          </cell>
          <cell r="S52">
            <v>6000</v>
          </cell>
          <cell r="T52">
            <v>6000</v>
          </cell>
          <cell r="U52">
            <v>72000</v>
          </cell>
          <cell r="V52">
            <v>69000</v>
          </cell>
          <cell r="W52">
            <v>18000</v>
          </cell>
          <cell r="X52">
            <v>33000</v>
          </cell>
          <cell r="Y52">
            <v>24000</v>
          </cell>
          <cell r="Z52">
            <v>30000</v>
          </cell>
          <cell r="AA52">
            <v>18000</v>
          </cell>
          <cell r="AB52">
            <v>51000</v>
          </cell>
          <cell r="AC52">
            <v>36000</v>
          </cell>
          <cell r="AD52">
            <v>42000</v>
          </cell>
          <cell r="AE52">
            <v>48000</v>
          </cell>
          <cell r="AF52">
            <v>69000</v>
          </cell>
          <cell r="AG52">
            <v>54000</v>
          </cell>
        </row>
        <row r="53">
          <cell r="A53" t="str">
            <v>CORREOS</v>
          </cell>
          <cell r="B53">
            <v>8000</v>
          </cell>
          <cell r="C53">
            <v>8000</v>
          </cell>
          <cell r="D53">
            <v>16000</v>
          </cell>
          <cell r="E53">
            <v>8000</v>
          </cell>
          <cell r="F53">
            <v>8000</v>
          </cell>
          <cell r="G53">
            <v>8000</v>
          </cell>
          <cell r="H53">
            <v>24000</v>
          </cell>
          <cell r="I53">
            <v>9000</v>
          </cell>
          <cell r="J53">
            <v>9000</v>
          </cell>
          <cell r="K53">
            <v>9000</v>
          </cell>
          <cell r="L53">
            <v>9000</v>
          </cell>
          <cell r="M53">
            <v>9000</v>
          </cell>
          <cell r="N53">
            <v>9000</v>
          </cell>
          <cell r="O53">
            <v>9000</v>
          </cell>
          <cell r="P53">
            <v>9000</v>
          </cell>
          <cell r="Q53">
            <v>9000</v>
          </cell>
          <cell r="R53">
            <v>9000</v>
          </cell>
          <cell r="S53">
            <v>9000</v>
          </cell>
          <cell r="T53">
            <v>9000</v>
          </cell>
          <cell r="U53">
            <v>108000</v>
          </cell>
          <cell r="V53">
            <v>105000</v>
          </cell>
          <cell r="W53">
            <v>27000</v>
          </cell>
          <cell r="X53">
            <v>51000</v>
          </cell>
          <cell r="Y53">
            <v>36000</v>
          </cell>
          <cell r="Z53">
            <v>45000</v>
          </cell>
          <cell r="AA53">
            <v>27000</v>
          </cell>
          <cell r="AB53">
            <v>78000</v>
          </cell>
          <cell r="AC53">
            <v>54000</v>
          </cell>
          <cell r="AD53">
            <v>63000</v>
          </cell>
          <cell r="AE53">
            <v>72000</v>
          </cell>
          <cell r="AF53">
            <v>105000</v>
          </cell>
          <cell r="AG53">
            <v>81000</v>
          </cell>
        </row>
        <row r="54">
          <cell r="B54">
            <v>68500</v>
          </cell>
          <cell r="C54">
            <v>65500</v>
          </cell>
          <cell r="D54">
            <v>134000</v>
          </cell>
          <cell r="E54">
            <v>66000</v>
          </cell>
          <cell r="F54">
            <v>68000</v>
          </cell>
          <cell r="G54">
            <v>69000</v>
          </cell>
          <cell r="H54">
            <v>203000</v>
          </cell>
          <cell r="I54">
            <v>79000</v>
          </cell>
          <cell r="J54">
            <v>78000</v>
          </cell>
          <cell r="K54">
            <v>76000</v>
          </cell>
          <cell r="L54">
            <v>76000</v>
          </cell>
          <cell r="M54">
            <v>77000</v>
          </cell>
          <cell r="N54">
            <v>77000</v>
          </cell>
          <cell r="O54">
            <v>79000</v>
          </cell>
          <cell r="P54">
            <v>78000</v>
          </cell>
          <cell r="Q54">
            <v>76000</v>
          </cell>
          <cell r="R54">
            <v>76000</v>
          </cell>
          <cell r="S54">
            <v>77000</v>
          </cell>
          <cell r="T54">
            <v>77000</v>
          </cell>
          <cell r="U54">
            <v>926000</v>
          </cell>
          <cell r="V54">
            <v>899000</v>
          </cell>
          <cell r="W54">
            <v>233000</v>
          </cell>
          <cell r="X54">
            <v>436000</v>
          </cell>
          <cell r="Y54">
            <v>309000</v>
          </cell>
          <cell r="Z54">
            <v>386000</v>
          </cell>
          <cell r="AA54">
            <v>230000</v>
          </cell>
          <cell r="AB54">
            <v>666000</v>
          </cell>
          <cell r="AC54">
            <v>463000</v>
          </cell>
          <cell r="AD54">
            <v>542000</v>
          </cell>
          <cell r="AE54">
            <v>620000</v>
          </cell>
          <cell r="AF54">
            <v>899000</v>
          </cell>
          <cell r="AG54">
            <v>696000</v>
          </cell>
        </row>
        <row r="55">
          <cell r="D55" t="str">
            <v xml:space="preserve"> </v>
          </cell>
          <cell r="AE55">
            <v>0</v>
          </cell>
          <cell r="AG55">
            <v>0</v>
          </cell>
        </row>
        <row r="56">
          <cell r="D56" t="str">
            <v xml:space="preserve"> </v>
          </cell>
          <cell r="AE56">
            <v>0</v>
          </cell>
          <cell r="AG56">
            <v>0</v>
          </cell>
        </row>
        <row r="57">
          <cell r="A57" t="str">
            <v>PAPELERIA</v>
          </cell>
          <cell r="B57">
            <v>13000</v>
          </cell>
          <cell r="C57">
            <v>13000</v>
          </cell>
          <cell r="D57">
            <v>26000</v>
          </cell>
          <cell r="E57">
            <v>13000</v>
          </cell>
          <cell r="F57">
            <v>13000</v>
          </cell>
          <cell r="G57">
            <v>13000</v>
          </cell>
          <cell r="H57">
            <v>39000</v>
          </cell>
          <cell r="I57">
            <v>15000</v>
          </cell>
          <cell r="J57">
            <v>15000</v>
          </cell>
          <cell r="K57">
            <v>15000</v>
          </cell>
          <cell r="L57">
            <v>15000</v>
          </cell>
          <cell r="M57">
            <v>15000</v>
          </cell>
          <cell r="N57">
            <v>15000</v>
          </cell>
          <cell r="O57">
            <v>15000</v>
          </cell>
          <cell r="P57">
            <v>15000</v>
          </cell>
          <cell r="Q57">
            <v>15000</v>
          </cell>
          <cell r="R57">
            <v>15000</v>
          </cell>
          <cell r="S57">
            <v>15000</v>
          </cell>
          <cell r="T57">
            <v>15000</v>
          </cell>
          <cell r="U57">
            <v>180000</v>
          </cell>
          <cell r="V57">
            <v>174000</v>
          </cell>
          <cell r="W57">
            <v>45000</v>
          </cell>
          <cell r="X57">
            <v>84000</v>
          </cell>
          <cell r="Y57">
            <v>60000</v>
          </cell>
          <cell r="Z57">
            <v>75000</v>
          </cell>
          <cell r="AA57">
            <v>45000</v>
          </cell>
          <cell r="AB57">
            <v>129000</v>
          </cell>
          <cell r="AC57">
            <v>90000</v>
          </cell>
          <cell r="AD57">
            <v>105000</v>
          </cell>
          <cell r="AE57">
            <v>120000</v>
          </cell>
          <cell r="AF57">
            <v>174000</v>
          </cell>
          <cell r="AG57">
            <v>135000</v>
          </cell>
        </row>
        <row r="58">
          <cell r="A58" t="str">
            <v>EQ OFNA MENOR</v>
          </cell>
          <cell r="D58" t="str">
            <v xml:space="preserve"> </v>
          </cell>
          <cell r="H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</row>
        <row r="59">
          <cell r="A59" t="str">
            <v>ACCES EQ COMPUTO</v>
          </cell>
          <cell r="B59">
            <v>5500</v>
          </cell>
          <cell r="C59">
            <v>5500</v>
          </cell>
          <cell r="D59">
            <v>11000</v>
          </cell>
          <cell r="E59">
            <v>5500</v>
          </cell>
          <cell r="F59">
            <v>5500</v>
          </cell>
          <cell r="G59">
            <v>5500</v>
          </cell>
          <cell r="H59">
            <v>16500</v>
          </cell>
          <cell r="I59">
            <v>6500</v>
          </cell>
          <cell r="J59">
            <v>6500</v>
          </cell>
          <cell r="K59">
            <v>6500</v>
          </cell>
          <cell r="L59">
            <v>6500</v>
          </cell>
          <cell r="M59">
            <v>6500</v>
          </cell>
          <cell r="N59">
            <v>6500</v>
          </cell>
          <cell r="O59">
            <v>6500</v>
          </cell>
          <cell r="P59">
            <v>6500</v>
          </cell>
          <cell r="Q59">
            <v>6500</v>
          </cell>
          <cell r="R59">
            <v>6500</v>
          </cell>
          <cell r="S59">
            <v>6500</v>
          </cell>
          <cell r="T59">
            <v>6500</v>
          </cell>
          <cell r="U59">
            <v>78000</v>
          </cell>
          <cell r="V59">
            <v>75000</v>
          </cell>
          <cell r="W59">
            <v>19500</v>
          </cell>
          <cell r="X59">
            <v>36000</v>
          </cell>
          <cell r="Y59">
            <v>26000</v>
          </cell>
          <cell r="Z59">
            <v>32500</v>
          </cell>
          <cell r="AA59">
            <v>19500</v>
          </cell>
          <cell r="AB59">
            <v>55500</v>
          </cell>
          <cell r="AC59">
            <v>39000</v>
          </cell>
          <cell r="AD59">
            <v>45500</v>
          </cell>
          <cell r="AE59">
            <v>52000</v>
          </cell>
          <cell r="AF59">
            <v>75000</v>
          </cell>
          <cell r="AG59">
            <v>58500</v>
          </cell>
        </row>
        <row r="60">
          <cell r="A60" t="str">
            <v>SOFTWARE</v>
          </cell>
          <cell r="B60">
            <v>16000</v>
          </cell>
          <cell r="C60">
            <v>34000</v>
          </cell>
          <cell r="D60">
            <v>50000</v>
          </cell>
          <cell r="E60">
            <v>58000</v>
          </cell>
          <cell r="F60">
            <v>48550</v>
          </cell>
          <cell r="G60">
            <v>23350</v>
          </cell>
          <cell r="H60">
            <v>129900</v>
          </cell>
          <cell r="I60">
            <v>62000</v>
          </cell>
          <cell r="J60">
            <v>62000</v>
          </cell>
          <cell r="K60">
            <v>26300</v>
          </cell>
          <cell r="L60">
            <v>20000</v>
          </cell>
          <cell r="M60">
            <v>20000</v>
          </cell>
          <cell r="N60">
            <v>20000</v>
          </cell>
          <cell r="O60">
            <v>177500</v>
          </cell>
          <cell r="P60">
            <v>20000</v>
          </cell>
          <cell r="Q60">
            <v>20000</v>
          </cell>
          <cell r="R60">
            <v>20000</v>
          </cell>
          <cell r="S60">
            <v>20000</v>
          </cell>
          <cell r="T60">
            <v>20000</v>
          </cell>
          <cell r="U60">
            <v>487800</v>
          </cell>
          <cell r="V60">
            <v>557700</v>
          </cell>
          <cell r="W60">
            <v>150300</v>
          </cell>
          <cell r="X60">
            <v>280200</v>
          </cell>
          <cell r="Y60">
            <v>170300</v>
          </cell>
          <cell r="Z60">
            <v>190300</v>
          </cell>
          <cell r="AA60">
            <v>60000</v>
          </cell>
          <cell r="AB60">
            <v>340200</v>
          </cell>
          <cell r="AC60">
            <v>210300</v>
          </cell>
          <cell r="AD60">
            <v>387800</v>
          </cell>
          <cell r="AE60">
            <v>407800</v>
          </cell>
          <cell r="AF60">
            <v>557700</v>
          </cell>
          <cell r="AG60">
            <v>427800</v>
          </cell>
        </row>
        <row r="61">
          <cell r="B61">
            <v>34500</v>
          </cell>
          <cell r="C61">
            <v>52500</v>
          </cell>
          <cell r="D61">
            <v>87000</v>
          </cell>
          <cell r="E61">
            <v>76500</v>
          </cell>
          <cell r="F61">
            <v>67050</v>
          </cell>
          <cell r="G61">
            <v>41850</v>
          </cell>
          <cell r="H61">
            <v>185400</v>
          </cell>
          <cell r="I61">
            <v>83500</v>
          </cell>
          <cell r="J61">
            <v>83500</v>
          </cell>
          <cell r="K61">
            <v>47800</v>
          </cell>
          <cell r="L61">
            <v>41500</v>
          </cell>
          <cell r="M61">
            <v>41500</v>
          </cell>
          <cell r="N61">
            <v>41500</v>
          </cell>
          <cell r="O61">
            <v>199000</v>
          </cell>
          <cell r="P61">
            <v>41500</v>
          </cell>
          <cell r="Q61">
            <v>41500</v>
          </cell>
          <cell r="R61">
            <v>41500</v>
          </cell>
          <cell r="S61">
            <v>41500</v>
          </cell>
          <cell r="T61">
            <v>41500</v>
          </cell>
          <cell r="U61">
            <v>745800</v>
          </cell>
          <cell r="V61">
            <v>806700</v>
          </cell>
          <cell r="W61">
            <v>214800</v>
          </cell>
          <cell r="X61">
            <v>400200</v>
          </cell>
          <cell r="Y61">
            <v>256300</v>
          </cell>
          <cell r="Z61">
            <v>297800</v>
          </cell>
          <cell r="AA61">
            <v>124500</v>
          </cell>
          <cell r="AB61">
            <v>524700</v>
          </cell>
          <cell r="AC61">
            <v>339300</v>
          </cell>
          <cell r="AD61">
            <v>538300</v>
          </cell>
          <cell r="AE61">
            <v>579800</v>
          </cell>
          <cell r="AF61">
            <v>806700</v>
          </cell>
          <cell r="AG61">
            <v>621300</v>
          </cell>
        </row>
        <row r="62">
          <cell r="D62" t="str">
            <v xml:space="preserve"> </v>
          </cell>
          <cell r="AE62">
            <v>0</v>
          </cell>
          <cell r="AG62">
            <v>0</v>
          </cell>
        </row>
        <row r="63">
          <cell r="D63" t="str">
            <v xml:space="preserve"> </v>
          </cell>
          <cell r="AE63">
            <v>0</v>
          </cell>
          <cell r="AG63">
            <v>0</v>
          </cell>
        </row>
        <row r="64">
          <cell r="A64" t="str">
            <v>GASTOS DE VIAJE</v>
          </cell>
          <cell r="B64">
            <v>72300</v>
          </cell>
          <cell r="C64">
            <v>72300</v>
          </cell>
          <cell r="D64">
            <v>144600</v>
          </cell>
          <cell r="E64">
            <v>302300</v>
          </cell>
          <cell r="F64">
            <v>82300</v>
          </cell>
          <cell r="G64">
            <v>82300</v>
          </cell>
          <cell r="H64">
            <v>466900</v>
          </cell>
          <cell r="I64">
            <v>88500</v>
          </cell>
          <cell r="J64">
            <v>88500</v>
          </cell>
          <cell r="K64">
            <v>88500</v>
          </cell>
          <cell r="L64">
            <v>88500</v>
          </cell>
          <cell r="M64">
            <v>88500</v>
          </cell>
          <cell r="N64">
            <v>88500</v>
          </cell>
          <cell r="O64">
            <v>88500</v>
          </cell>
          <cell r="P64">
            <v>88500</v>
          </cell>
          <cell r="Q64">
            <v>88500</v>
          </cell>
          <cell r="R64">
            <v>378000</v>
          </cell>
          <cell r="S64">
            <v>88500</v>
          </cell>
          <cell r="T64">
            <v>88500</v>
          </cell>
          <cell r="U64">
            <v>1351500</v>
          </cell>
          <cell r="V64">
            <v>1263400</v>
          </cell>
          <cell r="W64">
            <v>265500</v>
          </cell>
          <cell r="X64">
            <v>732400</v>
          </cell>
          <cell r="Y64">
            <v>354000</v>
          </cell>
          <cell r="Z64">
            <v>442500</v>
          </cell>
          <cell r="AA64">
            <v>265500</v>
          </cell>
          <cell r="AB64">
            <v>997900</v>
          </cell>
          <cell r="AC64">
            <v>531000</v>
          </cell>
          <cell r="AD64">
            <v>619500</v>
          </cell>
          <cell r="AE64">
            <v>708000</v>
          </cell>
          <cell r="AF64">
            <v>1263400</v>
          </cell>
          <cell r="AG64">
            <v>796500</v>
          </cell>
        </row>
        <row r="65">
          <cell r="A65" t="str">
            <v>GASTOS DE TRABAJO</v>
          </cell>
          <cell r="B65">
            <v>70500</v>
          </cell>
          <cell r="C65">
            <v>76750</v>
          </cell>
          <cell r="D65">
            <v>147250</v>
          </cell>
          <cell r="E65">
            <v>76500</v>
          </cell>
          <cell r="F65">
            <v>82750</v>
          </cell>
          <cell r="G65">
            <v>82750</v>
          </cell>
          <cell r="H65">
            <v>242000</v>
          </cell>
          <cell r="I65">
            <v>57200</v>
          </cell>
          <cell r="J65">
            <v>73450</v>
          </cell>
          <cell r="K65">
            <v>69700</v>
          </cell>
          <cell r="L65">
            <v>88450</v>
          </cell>
          <cell r="M65">
            <v>77200</v>
          </cell>
          <cell r="N65">
            <v>70950</v>
          </cell>
          <cell r="O65">
            <v>100950</v>
          </cell>
          <cell r="P65">
            <v>82200</v>
          </cell>
          <cell r="Q65">
            <v>88450</v>
          </cell>
          <cell r="R65">
            <v>88450</v>
          </cell>
          <cell r="S65">
            <v>88450</v>
          </cell>
          <cell r="T65">
            <v>88450</v>
          </cell>
          <cell r="U65">
            <v>973900</v>
          </cell>
          <cell r="V65">
            <v>950550</v>
          </cell>
          <cell r="W65">
            <v>200350</v>
          </cell>
          <cell r="X65">
            <v>442350</v>
          </cell>
          <cell r="Y65">
            <v>288800</v>
          </cell>
          <cell r="Z65">
            <v>366000</v>
          </cell>
          <cell r="AA65">
            <v>236600</v>
          </cell>
          <cell r="AB65">
            <v>678950</v>
          </cell>
          <cell r="AC65">
            <v>436950</v>
          </cell>
          <cell r="AD65">
            <v>537900</v>
          </cell>
          <cell r="AE65">
            <v>620100</v>
          </cell>
          <cell r="AF65">
            <v>950550</v>
          </cell>
          <cell r="AG65">
            <v>708550</v>
          </cell>
        </row>
        <row r="66">
          <cell r="B66">
            <v>142800</v>
          </cell>
          <cell r="C66">
            <v>149050</v>
          </cell>
          <cell r="D66">
            <v>291850</v>
          </cell>
          <cell r="E66">
            <v>378800</v>
          </cell>
          <cell r="F66">
            <v>165050</v>
          </cell>
          <cell r="G66">
            <v>165050</v>
          </cell>
          <cell r="H66">
            <v>708900</v>
          </cell>
          <cell r="I66">
            <v>145700</v>
          </cell>
          <cell r="J66">
            <v>161950</v>
          </cell>
          <cell r="K66">
            <v>158200</v>
          </cell>
          <cell r="L66">
            <v>176950</v>
          </cell>
          <cell r="M66">
            <v>165700</v>
          </cell>
          <cell r="N66">
            <v>159450</v>
          </cell>
          <cell r="O66">
            <v>189450</v>
          </cell>
          <cell r="P66">
            <v>170700</v>
          </cell>
          <cell r="Q66">
            <v>176950</v>
          </cell>
          <cell r="R66">
            <v>466450</v>
          </cell>
          <cell r="S66">
            <v>176950</v>
          </cell>
          <cell r="T66">
            <v>176950</v>
          </cell>
          <cell r="U66">
            <v>2325400</v>
          </cell>
          <cell r="V66">
            <v>2213950</v>
          </cell>
          <cell r="W66">
            <v>465850</v>
          </cell>
          <cell r="X66">
            <v>1174750</v>
          </cell>
          <cell r="Y66">
            <v>642800</v>
          </cell>
          <cell r="Z66">
            <v>808500</v>
          </cell>
          <cell r="AA66">
            <v>502100</v>
          </cell>
          <cell r="AB66">
            <v>1676850</v>
          </cell>
          <cell r="AC66">
            <v>967950</v>
          </cell>
          <cell r="AD66">
            <v>1157400</v>
          </cell>
          <cell r="AE66">
            <v>1328100</v>
          </cell>
          <cell r="AF66">
            <v>2213950</v>
          </cell>
          <cell r="AG66">
            <v>1505050</v>
          </cell>
        </row>
        <row r="67">
          <cell r="D67" t="str">
            <v xml:space="preserve"> </v>
          </cell>
          <cell r="AE67">
            <v>0</v>
          </cell>
          <cell r="AG67">
            <v>0</v>
          </cell>
        </row>
        <row r="68">
          <cell r="D68" t="str">
            <v xml:space="preserve"> </v>
          </cell>
          <cell r="AE68">
            <v>0</v>
          </cell>
          <cell r="AG68">
            <v>0</v>
          </cell>
        </row>
        <row r="69">
          <cell r="A69" t="str">
            <v>SUSCRIP Y CUOTAS</v>
          </cell>
          <cell r="B69">
            <v>2500</v>
          </cell>
          <cell r="C69">
            <v>2500</v>
          </cell>
          <cell r="D69">
            <v>5000</v>
          </cell>
          <cell r="E69">
            <v>1000</v>
          </cell>
          <cell r="F69">
            <v>1000</v>
          </cell>
          <cell r="G69">
            <v>3000</v>
          </cell>
          <cell r="H69">
            <v>5000</v>
          </cell>
          <cell r="I69">
            <v>1000</v>
          </cell>
          <cell r="J69">
            <v>1000</v>
          </cell>
          <cell r="K69">
            <v>7000</v>
          </cell>
          <cell r="L69">
            <v>22000</v>
          </cell>
          <cell r="M69">
            <v>1000</v>
          </cell>
          <cell r="N69">
            <v>1000</v>
          </cell>
          <cell r="O69">
            <v>1000</v>
          </cell>
          <cell r="P69">
            <v>3000</v>
          </cell>
          <cell r="Q69">
            <v>2500</v>
          </cell>
          <cell r="R69">
            <v>1000</v>
          </cell>
          <cell r="S69">
            <v>2000</v>
          </cell>
          <cell r="T69">
            <v>2000</v>
          </cell>
          <cell r="U69">
            <v>44500</v>
          </cell>
          <cell r="V69">
            <v>44500</v>
          </cell>
          <cell r="W69">
            <v>9000</v>
          </cell>
          <cell r="X69">
            <v>14000</v>
          </cell>
          <cell r="Y69">
            <v>31000</v>
          </cell>
          <cell r="Z69">
            <v>32000</v>
          </cell>
          <cell r="AA69">
            <v>24000</v>
          </cell>
          <cell r="AB69">
            <v>38000</v>
          </cell>
          <cell r="AC69">
            <v>33000</v>
          </cell>
          <cell r="AD69">
            <v>34000</v>
          </cell>
          <cell r="AE69">
            <v>37000</v>
          </cell>
          <cell r="AF69">
            <v>44500</v>
          </cell>
          <cell r="AG69">
            <v>39500</v>
          </cell>
        </row>
        <row r="70">
          <cell r="A70" t="str">
            <v>DONATIVOS</v>
          </cell>
          <cell r="B70">
            <v>15000</v>
          </cell>
          <cell r="C70">
            <v>6000</v>
          </cell>
          <cell r="D70">
            <v>21000</v>
          </cell>
          <cell r="E70">
            <v>6000</v>
          </cell>
          <cell r="F70">
            <v>6000</v>
          </cell>
          <cell r="G70">
            <v>6000</v>
          </cell>
          <cell r="H70">
            <v>18000</v>
          </cell>
          <cell r="I70">
            <v>5000</v>
          </cell>
          <cell r="J70">
            <v>5000</v>
          </cell>
          <cell r="K70">
            <v>5000</v>
          </cell>
          <cell r="L70">
            <v>5000</v>
          </cell>
          <cell r="M70">
            <v>5000</v>
          </cell>
          <cell r="N70">
            <v>5000</v>
          </cell>
          <cell r="O70">
            <v>5000</v>
          </cell>
          <cell r="P70">
            <v>5000</v>
          </cell>
          <cell r="Q70">
            <v>5000</v>
          </cell>
          <cell r="R70">
            <v>5000</v>
          </cell>
          <cell r="S70">
            <v>5000</v>
          </cell>
          <cell r="T70">
            <v>5000</v>
          </cell>
          <cell r="U70">
            <v>60000</v>
          </cell>
          <cell r="V70">
            <v>63000</v>
          </cell>
          <cell r="W70">
            <v>15000</v>
          </cell>
          <cell r="X70">
            <v>33000</v>
          </cell>
          <cell r="Y70">
            <v>20000</v>
          </cell>
          <cell r="Z70">
            <v>25000</v>
          </cell>
          <cell r="AA70">
            <v>15000</v>
          </cell>
          <cell r="AB70">
            <v>48000</v>
          </cell>
          <cell r="AC70">
            <v>30000</v>
          </cell>
          <cell r="AD70">
            <v>35000</v>
          </cell>
          <cell r="AE70">
            <v>40000</v>
          </cell>
          <cell r="AF70">
            <v>63000</v>
          </cell>
          <cell r="AG70">
            <v>45000</v>
          </cell>
        </row>
        <row r="71">
          <cell r="A71" t="str">
            <v>IMPUESTOS Y GASTOS LEGALES</v>
          </cell>
          <cell r="B71">
            <v>5000</v>
          </cell>
          <cell r="C71">
            <v>6400</v>
          </cell>
          <cell r="D71">
            <v>11400</v>
          </cell>
          <cell r="E71">
            <v>5000</v>
          </cell>
          <cell r="F71">
            <v>6400</v>
          </cell>
          <cell r="G71">
            <v>5000</v>
          </cell>
          <cell r="H71">
            <v>16400</v>
          </cell>
          <cell r="I71">
            <v>7000</v>
          </cell>
          <cell r="J71">
            <v>5500</v>
          </cell>
          <cell r="K71">
            <v>97000</v>
          </cell>
          <cell r="L71">
            <v>5500</v>
          </cell>
          <cell r="M71">
            <v>7000</v>
          </cell>
          <cell r="N71">
            <v>5500</v>
          </cell>
          <cell r="O71">
            <v>7000</v>
          </cell>
          <cell r="P71">
            <v>5500</v>
          </cell>
          <cell r="Q71">
            <v>7000</v>
          </cell>
          <cell r="R71">
            <v>5500</v>
          </cell>
          <cell r="S71">
            <v>7000</v>
          </cell>
          <cell r="T71">
            <v>5500</v>
          </cell>
          <cell r="U71">
            <v>165000</v>
          </cell>
          <cell r="V71">
            <v>163400</v>
          </cell>
          <cell r="W71">
            <v>109500</v>
          </cell>
          <cell r="X71">
            <v>125900</v>
          </cell>
          <cell r="Y71">
            <v>115000</v>
          </cell>
          <cell r="Z71">
            <v>122000</v>
          </cell>
          <cell r="AA71">
            <v>18000</v>
          </cell>
          <cell r="AB71">
            <v>143900</v>
          </cell>
          <cell r="AC71">
            <v>127500</v>
          </cell>
          <cell r="AD71">
            <v>134500</v>
          </cell>
          <cell r="AE71">
            <v>140000</v>
          </cell>
          <cell r="AF71">
            <v>163400</v>
          </cell>
          <cell r="AG71">
            <v>147000</v>
          </cell>
        </row>
        <row r="72">
          <cell r="A72" t="str">
            <v>DIVERSOS</v>
          </cell>
          <cell r="B72">
            <v>18000</v>
          </cell>
          <cell r="C72">
            <v>18000</v>
          </cell>
          <cell r="D72">
            <v>36000</v>
          </cell>
          <cell r="E72">
            <v>58000</v>
          </cell>
          <cell r="F72">
            <v>58000</v>
          </cell>
          <cell r="G72">
            <v>18000</v>
          </cell>
          <cell r="H72">
            <v>134000</v>
          </cell>
          <cell r="I72">
            <v>19700</v>
          </cell>
          <cell r="J72">
            <v>59700</v>
          </cell>
          <cell r="K72">
            <v>19700</v>
          </cell>
          <cell r="L72">
            <v>19700</v>
          </cell>
          <cell r="M72">
            <v>19700</v>
          </cell>
          <cell r="N72">
            <v>19700</v>
          </cell>
          <cell r="O72">
            <v>19700</v>
          </cell>
          <cell r="P72">
            <v>19700</v>
          </cell>
          <cell r="Q72">
            <v>19700</v>
          </cell>
          <cell r="R72">
            <v>19700</v>
          </cell>
          <cell r="S72">
            <v>19700</v>
          </cell>
          <cell r="T72">
            <v>19700</v>
          </cell>
          <cell r="U72">
            <v>276400</v>
          </cell>
          <cell r="V72">
            <v>351300</v>
          </cell>
          <cell r="W72">
            <v>99100</v>
          </cell>
          <cell r="X72">
            <v>233100</v>
          </cell>
          <cell r="Y72">
            <v>118800</v>
          </cell>
          <cell r="Z72">
            <v>138500</v>
          </cell>
          <cell r="AA72">
            <v>59100</v>
          </cell>
          <cell r="AB72">
            <v>292200</v>
          </cell>
          <cell r="AC72">
            <v>158200</v>
          </cell>
          <cell r="AD72">
            <v>177900</v>
          </cell>
          <cell r="AE72">
            <v>197600</v>
          </cell>
          <cell r="AF72">
            <v>351300</v>
          </cell>
          <cell r="AG72">
            <v>217300</v>
          </cell>
        </row>
        <row r="73">
          <cell r="B73">
            <v>40500</v>
          </cell>
          <cell r="C73">
            <v>32900</v>
          </cell>
          <cell r="D73">
            <v>73400</v>
          </cell>
          <cell r="E73">
            <v>70000</v>
          </cell>
          <cell r="F73">
            <v>71400</v>
          </cell>
          <cell r="G73">
            <v>32000</v>
          </cell>
          <cell r="H73">
            <v>173400</v>
          </cell>
          <cell r="I73">
            <v>32700</v>
          </cell>
          <cell r="J73">
            <v>71200</v>
          </cell>
          <cell r="K73">
            <v>128700</v>
          </cell>
          <cell r="L73">
            <v>52200</v>
          </cell>
          <cell r="M73">
            <v>32700</v>
          </cell>
          <cell r="N73">
            <v>31200</v>
          </cell>
          <cell r="O73">
            <v>32700</v>
          </cell>
          <cell r="P73">
            <v>33200</v>
          </cell>
          <cell r="Q73">
            <v>34200</v>
          </cell>
          <cell r="R73">
            <v>31200</v>
          </cell>
          <cell r="S73">
            <v>33700</v>
          </cell>
          <cell r="T73">
            <v>32200</v>
          </cell>
          <cell r="U73">
            <v>545900</v>
          </cell>
          <cell r="V73">
            <v>622200</v>
          </cell>
          <cell r="W73">
            <v>232600</v>
          </cell>
          <cell r="X73">
            <v>406000</v>
          </cell>
          <cell r="Y73">
            <v>284800</v>
          </cell>
          <cell r="Z73">
            <v>317500</v>
          </cell>
          <cell r="AA73">
            <v>116100</v>
          </cell>
          <cell r="AB73">
            <v>522100</v>
          </cell>
          <cell r="AC73">
            <v>348700</v>
          </cell>
          <cell r="AD73">
            <v>381400</v>
          </cell>
          <cell r="AE73">
            <v>414600</v>
          </cell>
          <cell r="AF73">
            <v>622200</v>
          </cell>
          <cell r="AG73">
            <v>448800</v>
          </cell>
        </row>
        <row r="74">
          <cell r="D74" t="str">
            <v xml:space="preserve"> </v>
          </cell>
          <cell r="AE74">
            <v>0</v>
          </cell>
          <cell r="AG74">
            <v>0</v>
          </cell>
        </row>
        <row r="75">
          <cell r="D75" t="str">
            <v xml:space="preserve"> </v>
          </cell>
          <cell r="AE75">
            <v>0</v>
          </cell>
          <cell r="AG75">
            <v>0</v>
          </cell>
        </row>
        <row r="76">
          <cell r="A76" t="str">
            <v>SUMA DE GASTOS</v>
          </cell>
          <cell r="B76">
            <v>3325426.0110006183</v>
          </cell>
          <cell r="C76">
            <v>3421885.0772506185</v>
          </cell>
          <cell r="D76">
            <v>6747311.0882512368</v>
          </cell>
          <cell r="E76">
            <v>2637944.0822506184</v>
          </cell>
          <cell r="F76">
            <v>2418194.5110006183</v>
          </cell>
          <cell r="G76">
            <v>3705278.293430618</v>
          </cell>
          <cell r="H76">
            <v>8761416.8866818547</v>
          </cell>
          <cell r="I76">
            <v>2592094.4852476362</v>
          </cell>
          <cell r="J76">
            <v>2663236.4379976364</v>
          </cell>
          <cell r="K76">
            <v>2572290.7942476366</v>
          </cell>
          <cell r="L76">
            <v>3415867.3466438875</v>
          </cell>
          <cell r="M76">
            <v>2680983.9918938875</v>
          </cell>
          <cell r="N76">
            <v>2791304.9682688876</v>
          </cell>
          <cell r="O76">
            <v>2849247.0728938878</v>
          </cell>
          <cell r="P76">
            <v>3348788.1530188876</v>
          </cell>
          <cell r="Q76">
            <v>3949629.0358938873</v>
          </cell>
          <cell r="R76">
            <v>3076313.4663938875</v>
          </cell>
          <cell r="S76">
            <v>2687868.9380188873</v>
          </cell>
          <cell r="T76">
            <v>3412200.0151438876</v>
          </cell>
          <cell r="U76">
            <v>36039824.705662906</v>
          </cell>
          <cell r="V76">
            <v>35624859.172788098</v>
          </cell>
          <cell r="W76">
            <v>7827621.7174929101</v>
          </cell>
          <cell r="X76">
            <v>16589038.604174765</v>
          </cell>
          <cell r="Y76">
            <v>11243489.064136796</v>
          </cell>
          <cell r="Z76">
            <v>13924473.056030685</v>
          </cell>
          <cell r="AA76">
            <v>8888156.3068066649</v>
          </cell>
          <cell r="AB76">
            <v>25477194.910981428</v>
          </cell>
          <cell r="AC76">
            <v>16715778.024299575</v>
          </cell>
          <cell r="AD76">
            <v>19565025.097193461</v>
          </cell>
          <cell r="AE76">
            <v>22913813.250212345</v>
          </cell>
          <cell r="AF76">
            <v>35624859.172788098</v>
          </cell>
          <cell r="AG76">
            <v>26863442.286106233</v>
          </cell>
        </row>
        <row r="77">
          <cell r="D77" t="str">
            <v xml:space="preserve"> </v>
          </cell>
          <cell r="AE77">
            <v>0</v>
          </cell>
          <cell r="AG77">
            <v>0</v>
          </cell>
        </row>
        <row r="78">
          <cell r="A78" t="str">
            <v>DEPRECIACION Y AMORTIZACION</v>
          </cell>
          <cell r="B78">
            <v>81000</v>
          </cell>
          <cell r="C78">
            <v>81000</v>
          </cell>
          <cell r="D78">
            <v>162000</v>
          </cell>
          <cell r="E78">
            <v>98000</v>
          </cell>
          <cell r="F78">
            <v>98000</v>
          </cell>
          <cell r="G78">
            <v>98000</v>
          </cell>
          <cell r="H78">
            <v>294000</v>
          </cell>
          <cell r="I78">
            <v>98750</v>
          </cell>
          <cell r="J78">
            <v>103750</v>
          </cell>
          <cell r="K78">
            <v>103750</v>
          </cell>
          <cell r="L78">
            <v>103750</v>
          </cell>
          <cell r="M78">
            <v>103750</v>
          </cell>
          <cell r="N78">
            <v>103750</v>
          </cell>
          <cell r="O78">
            <v>103750</v>
          </cell>
          <cell r="P78">
            <v>103750</v>
          </cell>
          <cell r="Q78">
            <v>103750</v>
          </cell>
          <cell r="R78">
            <v>103750</v>
          </cell>
          <cell r="S78">
            <v>103750</v>
          </cell>
          <cell r="T78">
            <v>103750</v>
          </cell>
          <cell r="U78">
            <v>1240000</v>
          </cell>
          <cell r="V78">
            <v>1222750</v>
          </cell>
          <cell r="W78">
            <v>306250</v>
          </cell>
          <cell r="X78">
            <v>600250</v>
          </cell>
          <cell r="Y78">
            <v>410000</v>
          </cell>
          <cell r="Z78">
            <v>513750</v>
          </cell>
          <cell r="AA78">
            <v>311250</v>
          </cell>
          <cell r="AB78">
            <v>911500</v>
          </cell>
          <cell r="AC78">
            <v>617500</v>
          </cell>
          <cell r="AD78">
            <v>721250</v>
          </cell>
          <cell r="AE78">
            <v>825000</v>
          </cell>
          <cell r="AF78">
            <v>1222750</v>
          </cell>
          <cell r="AG78">
            <v>928750</v>
          </cell>
        </row>
        <row r="79">
          <cell r="D79" t="str">
            <v xml:space="preserve"> </v>
          </cell>
          <cell r="AE79">
            <v>0</v>
          </cell>
          <cell r="AG79">
            <v>0</v>
          </cell>
        </row>
        <row r="80">
          <cell r="A80" t="str">
            <v>GASTOS FINANCIEROS</v>
          </cell>
          <cell r="B80">
            <v>11000</v>
          </cell>
          <cell r="C80">
            <v>11000</v>
          </cell>
          <cell r="D80">
            <v>22000</v>
          </cell>
          <cell r="E80">
            <v>11000</v>
          </cell>
          <cell r="F80">
            <v>11000</v>
          </cell>
          <cell r="G80">
            <v>11000</v>
          </cell>
          <cell r="H80">
            <v>33000</v>
          </cell>
          <cell r="I80">
            <v>14000</v>
          </cell>
          <cell r="J80">
            <v>14000</v>
          </cell>
          <cell r="K80">
            <v>14000</v>
          </cell>
          <cell r="L80">
            <v>14000</v>
          </cell>
          <cell r="M80">
            <v>14000</v>
          </cell>
          <cell r="N80">
            <v>14000</v>
          </cell>
          <cell r="O80">
            <v>14000</v>
          </cell>
          <cell r="P80">
            <v>14000</v>
          </cell>
          <cell r="Q80">
            <v>14000</v>
          </cell>
          <cell r="R80">
            <v>14000</v>
          </cell>
          <cell r="S80">
            <v>14000</v>
          </cell>
          <cell r="T80">
            <v>14000</v>
          </cell>
          <cell r="U80">
            <v>168000</v>
          </cell>
          <cell r="V80">
            <v>159000</v>
          </cell>
          <cell r="W80">
            <v>42000</v>
          </cell>
          <cell r="X80">
            <v>75000</v>
          </cell>
          <cell r="Y80">
            <v>56000</v>
          </cell>
          <cell r="Z80">
            <v>70000</v>
          </cell>
          <cell r="AA80">
            <v>42000</v>
          </cell>
          <cell r="AB80">
            <v>117000</v>
          </cell>
          <cell r="AC80">
            <v>84000</v>
          </cell>
          <cell r="AD80">
            <v>98000</v>
          </cell>
          <cell r="AE80">
            <v>112000</v>
          </cell>
          <cell r="AF80">
            <v>159000</v>
          </cell>
          <cell r="AG80">
            <v>126000</v>
          </cell>
        </row>
        <row r="81">
          <cell r="D81" t="str">
            <v xml:space="preserve"> </v>
          </cell>
          <cell r="AE81">
            <v>0</v>
          </cell>
          <cell r="AG81">
            <v>0</v>
          </cell>
        </row>
        <row r="82">
          <cell r="A82" t="str">
            <v>UTILIDAD (PERDIDA) CAMBIARIA</v>
          </cell>
          <cell r="B82">
            <v>0</v>
          </cell>
          <cell r="C82">
            <v>0</v>
          </cell>
          <cell r="D82">
            <v>0</v>
          </cell>
          <cell r="E82">
            <v>5000</v>
          </cell>
          <cell r="F82">
            <v>5000</v>
          </cell>
          <cell r="G82">
            <v>5000</v>
          </cell>
          <cell r="H82">
            <v>15000</v>
          </cell>
          <cell r="I82">
            <v>8000</v>
          </cell>
          <cell r="J82">
            <v>8000</v>
          </cell>
          <cell r="K82">
            <v>8000</v>
          </cell>
          <cell r="L82">
            <v>8000</v>
          </cell>
          <cell r="M82">
            <v>8000</v>
          </cell>
          <cell r="N82">
            <v>8000</v>
          </cell>
          <cell r="O82">
            <v>8000</v>
          </cell>
          <cell r="P82">
            <v>8000</v>
          </cell>
          <cell r="Q82">
            <v>8000</v>
          </cell>
          <cell r="R82">
            <v>8000</v>
          </cell>
          <cell r="S82">
            <v>8000</v>
          </cell>
          <cell r="T82">
            <v>8000</v>
          </cell>
          <cell r="U82">
            <v>96000</v>
          </cell>
          <cell r="V82">
            <v>87000</v>
          </cell>
          <cell r="W82">
            <v>24000</v>
          </cell>
          <cell r="X82">
            <v>39000</v>
          </cell>
          <cell r="Y82">
            <v>32000</v>
          </cell>
          <cell r="Z82">
            <v>40000</v>
          </cell>
          <cell r="AA82">
            <v>24000</v>
          </cell>
          <cell r="AB82">
            <v>63000</v>
          </cell>
          <cell r="AC82">
            <v>48000</v>
          </cell>
          <cell r="AD82">
            <v>56000</v>
          </cell>
          <cell r="AE82">
            <v>64000</v>
          </cell>
          <cell r="AF82">
            <v>87000</v>
          </cell>
          <cell r="AG82">
            <v>72000</v>
          </cell>
        </row>
        <row r="83">
          <cell r="D83" t="str">
            <v xml:space="preserve"> </v>
          </cell>
          <cell r="AE83">
            <v>0</v>
          </cell>
          <cell r="AG83">
            <v>0</v>
          </cell>
        </row>
        <row r="84">
          <cell r="A84" t="str">
            <v>NO DEDUCIBLES</v>
          </cell>
          <cell r="B84">
            <v>20000</v>
          </cell>
          <cell r="C84">
            <v>20000</v>
          </cell>
          <cell r="D84">
            <v>40000</v>
          </cell>
          <cell r="E84">
            <v>20000</v>
          </cell>
          <cell r="F84">
            <v>20000</v>
          </cell>
          <cell r="G84">
            <v>20000</v>
          </cell>
          <cell r="H84">
            <v>60000</v>
          </cell>
          <cell r="I84">
            <v>23000</v>
          </cell>
          <cell r="J84">
            <v>23000</v>
          </cell>
          <cell r="K84">
            <v>23000</v>
          </cell>
          <cell r="L84">
            <v>23000</v>
          </cell>
          <cell r="M84">
            <v>23000</v>
          </cell>
          <cell r="N84">
            <v>23000</v>
          </cell>
          <cell r="O84">
            <v>23000</v>
          </cell>
          <cell r="P84">
            <v>23000</v>
          </cell>
          <cell r="Q84">
            <v>23000</v>
          </cell>
          <cell r="R84">
            <v>23000</v>
          </cell>
          <cell r="S84">
            <v>23000</v>
          </cell>
          <cell r="T84">
            <v>23000</v>
          </cell>
          <cell r="U84">
            <v>276000</v>
          </cell>
          <cell r="V84">
            <v>267000</v>
          </cell>
          <cell r="W84">
            <v>69000</v>
          </cell>
          <cell r="X84">
            <v>129000</v>
          </cell>
          <cell r="Y84">
            <v>92000</v>
          </cell>
          <cell r="Z84">
            <v>115000</v>
          </cell>
          <cell r="AA84">
            <v>69000</v>
          </cell>
          <cell r="AB84">
            <v>198000</v>
          </cell>
          <cell r="AC84">
            <v>138000</v>
          </cell>
          <cell r="AD84">
            <v>161000</v>
          </cell>
          <cell r="AE84">
            <v>184000</v>
          </cell>
          <cell r="AF84">
            <v>267000</v>
          </cell>
          <cell r="AG84">
            <v>207000</v>
          </cell>
        </row>
        <row r="85">
          <cell r="D85" t="str">
            <v xml:space="preserve"> </v>
          </cell>
          <cell r="AE85">
            <v>0</v>
          </cell>
          <cell r="AG85">
            <v>0</v>
          </cell>
        </row>
        <row r="86">
          <cell r="A86" t="str">
            <v>GASTOS TOTALES</v>
          </cell>
          <cell r="B86">
            <v>3437426.0110006183</v>
          </cell>
          <cell r="C86">
            <v>3533885.0772506185</v>
          </cell>
          <cell r="D86">
            <v>6971311.0882512368</v>
          </cell>
          <cell r="E86">
            <v>2761944.0822506184</v>
          </cell>
          <cell r="F86">
            <v>2542194.5110006183</v>
          </cell>
          <cell r="G86">
            <v>3829278.293430618</v>
          </cell>
          <cell r="H86">
            <v>9133416.8866818547</v>
          </cell>
          <cell r="I86">
            <v>2719844.4852476362</v>
          </cell>
          <cell r="J86">
            <v>2795986.4379976364</v>
          </cell>
          <cell r="K86">
            <v>2705040.7942476366</v>
          </cell>
          <cell r="L86">
            <v>3548617.3466438875</v>
          </cell>
          <cell r="M86">
            <v>2813733.9918938875</v>
          </cell>
          <cell r="N86">
            <v>2924054.9682688876</v>
          </cell>
          <cell r="O86">
            <v>2981997.0728938878</v>
          </cell>
          <cell r="P86">
            <v>3481538.1530188876</v>
          </cell>
          <cell r="Q86">
            <v>4082379.0358938873</v>
          </cell>
          <cell r="R86">
            <v>3209063.4663938875</v>
          </cell>
          <cell r="S86">
            <v>2820618.9380188873</v>
          </cell>
          <cell r="T86">
            <v>3544950.0151438876</v>
          </cell>
          <cell r="U86">
            <v>37627824.705662906</v>
          </cell>
          <cell r="V86">
            <v>37186609.172788098</v>
          </cell>
          <cell r="W86">
            <v>8220871.7174929101</v>
          </cell>
          <cell r="X86">
            <v>17354288.604174763</v>
          </cell>
          <cell r="Y86">
            <v>11769489.064136796</v>
          </cell>
          <cell r="Z86">
            <v>14583223.056030685</v>
          </cell>
          <cell r="AA86">
            <v>9286406.3068066649</v>
          </cell>
          <cell r="AB86">
            <v>26640694.910981428</v>
          </cell>
          <cell r="AC86">
            <v>17507278.024299577</v>
          </cell>
          <cell r="AD86">
            <v>20489275.097193461</v>
          </cell>
          <cell r="AE86">
            <v>23970813.250212345</v>
          </cell>
          <cell r="AF86">
            <v>37186609.172788098</v>
          </cell>
          <cell r="AG86">
            <v>28053192.286106233</v>
          </cell>
        </row>
        <row r="87">
          <cell r="D87" t="str">
            <v xml:space="preserve"> </v>
          </cell>
          <cell r="AE87">
            <v>0</v>
          </cell>
          <cell r="AG87">
            <v>0</v>
          </cell>
        </row>
        <row r="88">
          <cell r="A88" t="str">
            <v>UTILIDAD (PERDIDA)</v>
          </cell>
          <cell r="B88">
            <v>-1579426.0110006183</v>
          </cell>
          <cell r="C88">
            <v>-1930341.8772506185</v>
          </cell>
          <cell r="D88">
            <v>-3509767.8882512366</v>
          </cell>
          <cell r="E88">
            <v>828100.8297493821</v>
          </cell>
          <cell r="F88">
            <v>2620483.9929993823</v>
          </cell>
          <cell r="G88">
            <v>6987897.3865693817</v>
          </cell>
          <cell r="H88">
            <v>10436482.209318146</v>
          </cell>
          <cell r="I88">
            <v>2151506.1147523643</v>
          </cell>
          <cell r="J88">
            <v>1629465.0740023637</v>
          </cell>
          <cell r="K88">
            <v>671465.49375236314</v>
          </cell>
          <cell r="L88">
            <v>-301194.09064388741</v>
          </cell>
          <cell r="M88">
            <v>2531472.744106112</v>
          </cell>
          <cell r="N88">
            <v>12949826.167731114</v>
          </cell>
          <cell r="O88">
            <v>605642.21510611195</v>
          </cell>
          <cell r="P88">
            <v>-335810.15301888762</v>
          </cell>
          <cell r="Q88">
            <v>1491972.9641061127</v>
          </cell>
          <cell r="R88">
            <v>713665.48768611252</v>
          </cell>
          <cell r="S88">
            <v>2805380.6313411128</v>
          </cell>
          <cell r="T88">
            <v>8265351.476056112</v>
          </cell>
          <cell r="U88">
            <v>33178744.124977097</v>
          </cell>
          <cell r="V88">
            <v>31830828.739211902</v>
          </cell>
          <cell r="W88">
            <v>4452436.6825070884</v>
          </cell>
          <cell r="X88">
            <v>14888918.89182524</v>
          </cell>
          <cell r="Y88">
            <v>4151242.5918632038</v>
          </cell>
          <cell r="Z88">
            <v>6682715.3359693121</v>
          </cell>
          <cell r="AA88">
            <v>15180104.821193334</v>
          </cell>
          <cell r="AB88">
            <v>30069023.713018578</v>
          </cell>
          <cell r="AC88">
            <v>19632541.50370042</v>
          </cell>
          <cell r="AD88">
            <v>20238183.718806539</v>
          </cell>
          <cell r="AE88">
            <v>19902373.565787651</v>
          </cell>
          <cell r="AF88">
            <v>31830828.739211902</v>
          </cell>
          <cell r="AG88">
            <v>21394346.529893763</v>
          </cell>
        </row>
        <row r="89">
          <cell r="D89" t="str">
            <v xml:space="preserve"> </v>
          </cell>
          <cell r="AE89">
            <v>0</v>
          </cell>
          <cell r="AG89">
            <v>0</v>
          </cell>
        </row>
        <row r="90">
          <cell r="A90" t="str">
            <v>ISR</v>
          </cell>
          <cell r="B90">
            <v>0</v>
          </cell>
          <cell r="C90">
            <v>0</v>
          </cell>
          <cell r="D90">
            <v>0</v>
          </cell>
          <cell r="E90">
            <v>248430.24892481463</v>
          </cell>
          <cell r="F90">
            <v>786145.1978998147</v>
          </cell>
          <cell r="G90">
            <v>2096369.2159708145</v>
          </cell>
          <cell r="H90">
            <v>3130944.6627954436</v>
          </cell>
          <cell r="I90">
            <v>645451.83442570933</v>
          </cell>
          <cell r="J90">
            <v>488839.52220070909</v>
          </cell>
          <cell r="K90">
            <v>201439.64812570895</v>
          </cell>
          <cell r="L90">
            <v>-90358.227193166225</v>
          </cell>
          <cell r="M90">
            <v>759441.82323183364</v>
          </cell>
          <cell r="N90">
            <v>3884947.8503193338</v>
          </cell>
          <cell r="O90">
            <v>181692.66453183358</v>
          </cell>
          <cell r="P90">
            <v>-100743.04590566628</v>
          </cell>
          <cell r="Q90">
            <v>447591.8892318338</v>
          </cell>
          <cell r="R90">
            <v>214099.64630583374</v>
          </cell>
          <cell r="S90">
            <v>841614.18940233381</v>
          </cell>
          <cell r="T90">
            <v>2479605.4428168335</v>
          </cell>
          <cell r="U90">
            <v>9953623.2374931294</v>
          </cell>
          <cell r="V90">
            <v>9549248.6217635721</v>
          </cell>
          <cell r="W90">
            <v>1335731.0047521275</v>
          </cell>
          <cell r="X90">
            <v>4466675.6675475715</v>
          </cell>
          <cell r="Y90">
            <v>1245372.7775589612</v>
          </cell>
          <cell r="Z90">
            <v>2004814.6007907949</v>
          </cell>
          <cell r="AA90">
            <v>4554031.4463580009</v>
          </cell>
          <cell r="AB90">
            <v>9020707.1139055733</v>
          </cell>
          <cell r="AC90">
            <v>5889762.4511101283</v>
          </cell>
          <cell r="AD90">
            <v>6071455.1156419618</v>
          </cell>
          <cell r="AE90">
            <v>5970712.0697362954</v>
          </cell>
          <cell r="AF90">
            <v>9549248.6217635758</v>
          </cell>
          <cell r="AG90">
            <v>6418303.958968129</v>
          </cell>
        </row>
        <row r="91">
          <cell r="A91" t="str">
            <v>PTU</v>
          </cell>
          <cell r="B91">
            <v>0</v>
          </cell>
          <cell r="C91">
            <v>0</v>
          </cell>
          <cell r="D91">
            <v>0</v>
          </cell>
          <cell r="E91">
            <v>82810.08297493821</v>
          </cell>
          <cell r="F91">
            <v>262048.39929993823</v>
          </cell>
          <cell r="G91">
            <v>698789.73865693819</v>
          </cell>
          <cell r="H91">
            <v>1043648.2209318146</v>
          </cell>
          <cell r="I91">
            <v>215150.61147523645</v>
          </cell>
          <cell r="J91">
            <v>162946.50740023638</v>
          </cell>
          <cell r="K91">
            <v>67146.549375236311</v>
          </cell>
          <cell r="L91">
            <v>-30119.409064388743</v>
          </cell>
          <cell r="M91">
            <v>253147.27441061122</v>
          </cell>
          <cell r="N91">
            <v>1294982.6167731115</v>
          </cell>
          <cell r="O91">
            <v>60564.221510611198</v>
          </cell>
          <cell r="P91">
            <v>-33581.015301888765</v>
          </cell>
          <cell r="Q91">
            <v>149197.29641061128</v>
          </cell>
          <cell r="R91">
            <v>71366.548768611261</v>
          </cell>
          <cell r="S91">
            <v>280538.06313411129</v>
          </cell>
          <cell r="T91">
            <v>826535.14760561124</v>
          </cell>
          <cell r="U91">
            <v>3317874.41249771</v>
          </cell>
          <cell r="V91">
            <v>3183082.8739211913</v>
          </cell>
          <cell r="W91">
            <v>445243.66825070913</v>
          </cell>
          <cell r="X91">
            <v>1488891.8891825236</v>
          </cell>
          <cell r="Y91">
            <v>415124.25918632041</v>
          </cell>
          <cell r="Z91">
            <v>668271.53359693161</v>
          </cell>
          <cell r="AA91">
            <v>1518010.4821193339</v>
          </cell>
          <cell r="AB91">
            <v>3006902.3713018578</v>
          </cell>
          <cell r="AC91">
            <v>1963254.1503700432</v>
          </cell>
          <cell r="AD91">
            <v>2023818.3718806545</v>
          </cell>
          <cell r="AE91">
            <v>1990237.3565787657</v>
          </cell>
          <cell r="AF91">
            <v>3183082.8739211913</v>
          </cell>
          <cell r="AG91">
            <v>2139434.6529893768</v>
          </cell>
        </row>
        <row r="92">
          <cell r="D92" t="str">
            <v xml:space="preserve"> </v>
          </cell>
          <cell r="AE92">
            <v>0</v>
          </cell>
          <cell r="AG92">
            <v>0</v>
          </cell>
        </row>
        <row r="93">
          <cell r="A93" t="str">
            <v>UTILIDAD NETA</v>
          </cell>
          <cell r="B93">
            <v>-1579426.0110006183</v>
          </cell>
          <cell r="C93">
            <v>-1930341.8772506185</v>
          </cell>
          <cell r="D93">
            <v>-3509767.8882512366</v>
          </cell>
          <cell r="E93">
            <v>496860.49784962926</v>
          </cell>
          <cell r="F93">
            <v>1572290.3957996294</v>
          </cell>
          <cell r="G93">
            <v>4192738.4319416294</v>
          </cell>
          <cell r="H93">
            <v>6261889.325590888</v>
          </cell>
          <cell r="I93">
            <v>1290903.6688514187</v>
          </cell>
          <cell r="J93">
            <v>977679.04440141818</v>
          </cell>
          <cell r="K93">
            <v>402879.29625141789</v>
          </cell>
          <cell r="L93">
            <v>-180716.45438633245</v>
          </cell>
          <cell r="M93">
            <v>1518883.6464636673</v>
          </cell>
          <cell r="N93">
            <v>7769895.7006386686</v>
          </cell>
          <cell r="O93">
            <v>363385.32906366716</v>
          </cell>
          <cell r="P93">
            <v>-201486.09181133256</v>
          </cell>
          <cell r="Q93">
            <v>895183.77846366761</v>
          </cell>
          <cell r="R93">
            <v>428199.29261166754</v>
          </cell>
          <cell r="S93">
            <v>1683228.3788046676</v>
          </cell>
          <cell r="T93">
            <v>4959210.8856336679</v>
          </cell>
          <cell r="U93">
            <v>19907246.474986259</v>
          </cell>
          <cell r="V93">
            <v>19098497.243527137</v>
          </cell>
          <cell r="W93">
            <v>2671462.0095042516</v>
          </cell>
          <cell r="X93">
            <v>8933351.3350951448</v>
          </cell>
          <cell r="Y93">
            <v>2490745.5551179224</v>
          </cell>
          <cell r="Z93">
            <v>4009629.2015815857</v>
          </cell>
          <cell r="AA93">
            <v>9108062.892715998</v>
          </cell>
          <cell r="AB93">
            <v>18041414.227811143</v>
          </cell>
          <cell r="AC93">
            <v>11779524.902220249</v>
          </cell>
          <cell r="AD93">
            <v>12142910.231283922</v>
          </cell>
          <cell r="AE93">
            <v>11941424.139472593</v>
          </cell>
          <cell r="AF93">
            <v>19098497.243527137</v>
          </cell>
          <cell r="AG93">
            <v>12836607.91793626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CAP"/>
      <sheetName val="Controls"/>
      <sheetName val="Gem Budget"/>
      <sheetName val="Room Revenue"/>
      <sheetName val="Basic Info"/>
      <sheetName val="Lists"/>
      <sheetName val="LOAN SUMMARY"/>
      <sheetName val="Contribution"/>
      <sheetName val="Sheet1"/>
      <sheetName val="Building Info"/>
      <sheetName val="Notes"/>
      <sheetName val="Property Data"/>
      <sheetName val="Indication Grid"/>
      <sheetName val="Cap Calculator"/>
      <sheetName val="Tips &amp; Hints"/>
      <sheetName val="BALANCE SHEET TR"/>
      <sheetName val="Assumptions"/>
      <sheetName val="Indication Grids"/>
    </sheetNames>
    <sheetDataSet>
      <sheetData sheetId="0" refreshError="1"/>
      <sheetData sheetId="1"/>
      <sheetData sheetId="2">
        <row r="5">
          <cell r="C5" t="str">
            <v>1 mo. USD-LIBOR-BBA</v>
          </cell>
        </row>
        <row r="6">
          <cell r="C6" t="str">
            <v>3 mo. USD-LIBOR-BBA</v>
          </cell>
        </row>
        <row r="7">
          <cell r="C7" t="str">
            <v>6 mo. USD-LIBOR-BBA</v>
          </cell>
        </row>
        <row r="8">
          <cell r="C8" t="str">
            <v>12 mo. USD-LIBOR-BBA</v>
          </cell>
        </row>
        <row r="9">
          <cell r="C9" t="str">
            <v>1 mo. GBP-LIBOR-BBA</v>
          </cell>
        </row>
        <row r="10">
          <cell r="C10" t="str">
            <v>3 mo. GBP-LIBOR-BBA</v>
          </cell>
        </row>
        <row r="11">
          <cell r="C11" t="str">
            <v xml:space="preserve">1 mo. EUR-LIBOR-BBA </v>
          </cell>
        </row>
        <row r="12">
          <cell r="C12" t="str">
            <v xml:space="preserve">3 mo. EUR-LIBOR-BBA </v>
          </cell>
        </row>
        <row r="13">
          <cell r="C13" t="str">
            <v>7 day BMA</v>
          </cell>
        </row>
        <row r="14">
          <cell r="C14" t="str">
            <v>1 mo. Bloomberg Prime Composite</v>
          </cell>
        </row>
        <row r="16">
          <cell r="C16" t="str">
            <v>buys</v>
          </cell>
        </row>
        <row r="17">
          <cell r="C17" t="str">
            <v>sells</v>
          </cell>
        </row>
        <row r="22">
          <cell r="C22">
            <v>1</v>
          </cell>
        </row>
        <row r="23">
          <cell r="C23">
            <v>3</v>
          </cell>
        </row>
        <row r="24">
          <cell r="C24">
            <v>6</v>
          </cell>
        </row>
        <row r="25">
          <cell r="C25">
            <v>12</v>
          </cell>
        </row>
        <row r="27">
          <cell r="C27" t="b">
            <v>1</v>
          </cell>
        </row>
        <row r="28">
          <cell r="C28" t="b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&amp;U"/>
      <sheetName val="PPT"/>
      <sheetName val="Control sheet CB"/>
      <sheetName val="Caso base"/>
      <sheetName val="Combinado CB 2 Dallas"/>
      <sheetName val="Combinado CB"/>
      <sheetName val="Cascada"/>
      <sheetName val="Cascada 2"/>
      <sheetName val="Resumen escenarios"/>
      <sheetName val="Control sheet CB 80-20"/>
      <sheetName val="Caso base 80-20"/>
      <sheetName val="Combinado CB 80-20"/>
      <sheetName val="Combinado CB 2 80-20"/>
      <sheetName val="Cascada 80-20"/>
      <sheetName val="Cascada TRE CB anual 70-30"/>
      <sheetName val="Cascada EPC Anual 70-30"/>
    </sheetNames>
    <sheetDataSet>
      <sheetData sheetId="0" refreshError="1"/>
      <sheetData sheetId="1" refreshError="1"/>
      <sheetData sheetId="2">
        <row r="19">
          <cell r="D19">
            <v>7.0000000000000001E-3</v>
          </cell>
        </row>
      </sheetData>
      <sheetData sheetId="3" refreshError="1"/>
      <sheetData sheetId="4" refreshError="1"/>
      <sheetData sheetId="5">
        <row r="66">
          <cell r="E66">
            <v>1.6266989707946773E-2</v>
          </cell>
        </row>
      </sheetData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40">
          <cell r="C40">
            <v>0.2</v>
          </cell>
        </row>
      </sheetData>
      <sheetData sheetId="1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ummary Detail"/>
      <sheetName val="Building"/>
      <sheetName val="Commercial Rent"/>
      <sheetName val="Effective Rents"/>
      <sheetName val="Condos"/>
      <sheetName val="Reforecast"/>
      <sheetName val="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BX1">
            <v>0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flow"/>
      <sheetName val="add inf"/>
      <sheetName val="loan draws"/>
      <sheetName val="Sheet 3"/>
      <sheetName val="524217_1"/>
      <sheetName val="CGNA"/>
      <sheetName val="CG ASIA"/>
      <sheetName val="CG AUSTRALIA"/>
      <sheetName val="MARQUIS"/>
      <sheetName val="CARIB"/>
      <sheetName val="COMMONWEALTH"/>
      <sheetName val="COLIN LUKE"/>
      <sheetName val="ST VINCENT"/>
      <sheetName val="CG (HK)"/>
      <sheetName val="TRIDENT"/>
      <sheetName val="CG OSEAS"/>
      <sheetName val="CG SA"/>
      <sheetName val="GIS"/>
      <sheetName val="DIVIDENDS"/>
      <sheetName val="CG MARTINEZ"/>
      <sheetName val="CG ECUADOR"/>
      <sheetName val="CG COLOMBIA"/>
      <sheetName val="CG PERU"/>
      <sheetName val="CG ESOT"/>
      <sheetName val="C GAY &amp; CO."/>
      <sheetName val="SUMMARY ICO"/>
      <sheetName val="COG (UK)"/>
      <sheetName val="JUNGE"/>
      <sheetName val="C GAY (FRANCE)"/>
      <sheetName val="GENERIC"/>
      <sheetName val="CG STEELE"/>
      <sheetName val="LEADENHALL"/>
      <sheetName val="CG ENERGY"/>
      <sheetName val="CG (BELARUS)"/>
      <sheetName val="CG (RUSSIA)"/>
      <sheetName val="CGGR"/>
      <sheetName val="CG LATA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Executive Summary"/>
      <sheetName val="Underwriting"/>
      <sheetName val="Inc &amp; Exp Assump (1)"/>
      <sheetName val="Inc &amp; Exp Assump (2)"/>
      <sheetName val="Yr1 Proforma"/>
      <sheetName val="Yr2 Proforma"/>
      <sheetName val="5 YR Capital"/>
      <sheetName val="Historical Comp"/>
      <sheetName val="Amort"/>
      <sheetName val="Closing Costs"/>
      <sheetName val="Promote Calc"/>
      <sheetName val="Monthly Income Statement"/>
      <sheetName val="Prop Performance"/>
      <sheetName val="Comps"/>
      <sheetName val="1Bd1Ba"/>
      <sheetName val="2Bd1Ba"/>
      <sheetName val="2Bd2Ba"/>
      <sheetName val="3Bd2Ba"/>
      <sheetName val="Top Employers"/>
      <sheetName val="Template"/>
      <sheetName val="Beds"/>
      <sheetName val="Lists"/>
      <sheetName val="Executive_Summary"/>
      <sheetName val="Inc_&amp;_Exp_Assump_(1)"/>
      <sheetName val="Inc_&amp;_Exp_Assump_(2)"/>
      <sheetName val="Yr1_Proforma"/>
      <sheetName val="Yr2_Proforma"/>
      <sheetName val="5_YR_Capital"/>
      <sheetName val="Historical_Comp"/>
      <sheetName val="Closing_Costs"/>
      <sheetName val="Promote_Calc"/>
      <sheetName val="Monthly_Income_Statement"/>
      <sheetName val="Prop_Performance"/>
      <sheetName val="Top_Employers"/>
      <sheetName val="Valuation Tearsheet"/>
      <sheetName val="Lists (2)"/>
      <sheetName val="Lists2"/>
      <sheetName val="UW-BC Comparison"/>
    </sheetNames>
    <sheetDataSet>
      <sheetData sheetId="0" refreshError="1"/>
      <sheetData sheetId="1" refreshError="1">
        <row r="48">
          <cell r="O48">
            <v>60</v>
          </cell>
        </row>
      </sheetData>
      <sheetData sheetId="2" refreshError="1">
        <row r="2">
          <cell r="B2" t="str">
            <v>16950 E Carlson Dr &amp; 17125 Carlson Dr</v>
          </cell>
        </row>
        <row r="3">
          <cell r="B3" t="str">
            <v>Parker, CO  80134</v>
          </cell>
        </row>
        <row r="15">
          <cell r="J15">
            <v>655024</v>
          </cell>
        </row>
        <row r="28">
          <cell r="C28">
            <v>120848</v>
          </cell>
        </row>
        <row r="31">
          <cell r="C31">
            <v>338500</v>
          </cell>
        </row>
        <row r="32">
          <cell r="C32">
            <v>68249848</v>
          </cell>
        </row>
        <row r="37">
          <cell r="D37">
            <v>31105575.564656794</v>
          </cell>
        </row>
        <row r="38">
          <cell r="D38">
            <v>37517406.510000005</v>
          </cell>
        </row>
        <row r="48">
          <cell r="O48">
            <v>0.08</v>
          </cell>
        </row>
        <row r="50">
          <cell r="O50">
            <v>0.02</v>
          </cell>
        </row>
        <row r="52">
          <cell r="N52">
            <v>82878339.851953834</v>
          </cell>
          <cell r="O52">
            <v>84568856.028003246</v>
          </cell>
        </row>
        <row r="122">
          <cell r="C122">
            <v>3.2500000000000001E-2</v>
          </cell>
        </row>
        <row r="300">
          <cell r="C300">
            <v>0.105</v>
          </cell>
        </row>
        <row r="315">
          <cell r="I315">
            <v>7.0000000000000007E-2</v>
          </cell>
          <cell r="N315">
            <v>0.08</v>
          </cell>
        </row>
      </sheetData>
      <sheetData sheetId="3" refreshError="1">
        <row r="10">
          <cell r="J10">
            <v>143412</v>
          </cell>
        </row>
        <row r="14">
          <cell r="J14">
            <v>0</v>
          </cell>
        </row>
        <row r="18">
          <cell r="J18">
            <v>291200</v>
          </cell>
        </row>
        <row r="49">
          <cell r="F49">
            <v>726475.35934065934</v>
          </cell>
        </row>
        <row r="57">
          <cell r="E57">
            <v>0.55000000000000004</v>
          </cell>
        </row>
        <row r="108">
          <cell r="H108">
            <v>278120.86399999994</v>
          </cell>
        </row>
        <row r="138">
          <cell r="H138">
            <v>719271.718044215</v>
          </cell>
        </row>
        <row r="144">
          <cell r="H144">
            <v>133952</v>
          </cell>
        </row>
        <row r="149">
          <cell r="H149">
            <v>145600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6">
          <cell r="G26">
            <v>373134.07465679816</v>
          </cell>
        </row>
      </sheetData>
      <sheetData sheetId="10" refreshError="1">
        <row r="34">
          <cell r="F34">
            <v>90500</v>
          </cell>
        </row>
        <row r="47">
          <cell r="F47" t="e">
            <v>#REF!</v>
          </cell>
        </row>
      </sheetData>
      <sheetData sheetId="11" refreshError="1">
        <row r="209">
          <cell r="D209">
            <v>4757909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10">
          <cell r="J10">
            <v>143412</v>
          </cell>
        </row>
      </sheetData>
      <sheetData sheetId="25"/>
      <sheetData sheetId="26"/>
      <sheetData sheetId="27"/>
      <sheetData sheetId="28"/>
      <sheetData sheetId="29"/>
      <sheetData sheetId="30">
        <row r="34">
          <cell r="F34">
            <v>90500</v>
          </cell>
        </row>
      </sheetData>
      <sheetData sheetId="31">
        <row r="209">
          <cell r="D209">
            <v>4757909</v>
          </cell>
        </row>
      </sheetData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Annual"/>
      <sheetName val="Historicals"/>
      <sheetName val="Initial Capital Budget"/>
      <sheetName val="10 Year Capital Budget"/>
      <sheetName val="AIC Prelim"/>
      <sheetName val="Sheet1"/>
      <sheetName val="Loan Sizing"/>
      <sheetName val="Chart1"/>
      <sheetName val="Quarterly"/>
      <sheetName val="Stabilized"/>
      <sheetName val="10 Yr Proforma"/>
      <sheetName val="Fee Analysis"/>
      <sheetName val="LTL"/>
      <sheetName val="Monthly IRR"/>
      <sheetName val="Fee Analysis I"/>
      <sheetName val="Fee Analysis III"/>
      <sheetName val="Budget Comp"/>
      <sheetName val="Budget Builder"/>
      <sheetName val="Quickprice"/>
      <sheetName val="Rent Roll"/>
      <sheetName val="Prepayment Penalty"/>
      <sheetName val="AIC Tables"/>
      <sheetName val="ACF"/>
    </sheetNames>
    <sheetDataSet>
      <sheetData sheetId="0" refreshError="1">
        <row r="3">
          <cell r="E3" t="str">
            <v>The Palms at Peccole Ranch</v>
          </cell>
        </row>
        <row r="187">
          <cell r="E187">
            <v>0</v>
          </cell>
          <cell r="F187">
            <v>0.03</v>
          </cell>
          <cell r="G187">
            <v>0.03</v>
          </cell>
          <cell r="H187">
            <v>0.03</v>
          </cell>
          <cell r="I187">
            <v>0.03</v>
          </cell>
          <cell r="J187">
            <v>0.03</v>
          </cell>
          <cell r="K187">
            <v>0.03</v>
          </cell>
          <cell r="L187">
            <v>0.03</v>
          </cell>
          <cell r="M187">
            <v>0.03</v>
          </cell>
          <cell r="N187">
            <v>0.03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nes Analysis"/>
      <sheetName val="Cover"/>
      <sheetName val="Assumptions Tracker"/>
      <sheetName val="Lanes Summary"/>
      <sheetName val="Development Images"/>
      <sheetName val="Executive Summary"/>
      <sheetName val="5 - For sale product"/>
      <sheetName val="1 - Location"/>
      <sheetName val="2 - Supply &amp; Demand"/>
      <sheetName val="3 - Basis"/>
      <sheetName val="3 - Rents"/>
      <sheetName val="4 - Rental Matrix"/>
      <sheetName val="6 - Rent Growth"/>
      <sheetName val="6 - Development"/>
      <sheetName val="7 - Construction"/>
      <sheetName val="8 - Transaction Timing"/>
      <sheetName val="9 - Pursuit Budget"/>
      <sheetName val="Sensitivity Analysis"/>
      <sheetName val="Appendix A"/>
      <sheetName val="Appendix B"/>
      <sheetName val="Appendix C"/>
      <sheetName val="Appendix D"/>
      <sheetName val="Appendix E"/>
      <sheetName val="Appendix F"/>
      <sheetName val="Input"/>
      <sheetName val="Income Table"/>
      <sheetName val="Trended Cash Flow"/>
      <sheetName val="10 - Sale Value Analysis"/>
      <sheetName val="10 - Returns"/>
      <sheetName val="Equity Page"/>
      <sheetName val="Input (MX)"/>
      <sheetName val="One Pager"/>
      <sheetName val="Debt Book"/>
      <sheetName val="Capitalization (2)"/>
      <sheetName val="Project Cost Summary (2)"/>
      <sheetName val="Mgmt Sign Off for DB"/>
      <sheetName val="Deal Screen"/>
      <sheetName val="Operating Budget Analysis"/>
      <sheetName val="Coinvest Analysis"/>
      <sheetName val="Project Cost Summary"/>
      <sheetName val="Sales Analysis"/>
      <sheetName val="Capitalization"/>
      <sheetName val="Calc Table"/>
      <sheetName val="Data"/>
      <sheetName val="Lease Up"/>
      <sheetName val="Mgmt Sign Off"/>
      <sheetName val="Untrended Cash Flow"/>
      <sheetName val="Pursuit Cost IRR"/>
      <sheetName val="IRR Bridge"/>
      <sheetName val="Lists"/>
      <sheetName val="Height Premium Workshee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16">
          <cell r="Q16">
            <v>42282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47">
          <cell r="K47">
            <v>17361844.705882352</v>
          </cell>
        </row>
        <row r="271">
          <cell r="F271">
            <v>26</v>
          </cell>
        </row>
        <row r="308">
          <cell r="G308">
            <v>7.0000000000000007E-2</v>
          </cell>
          <cell r="H308">
            <v>0.08</v>
          </cell>
        </row>
        <row r="353">
          <cell r="E353">
            <v>0</v>
          </cell>
        </row>
      </sheetData>
      <sheetData sheetId="25" refreshError="1"/>
      <sheetData sheetId="26">
        <row r="24">
          <cell r="E24">
            <v>1172.5925925925926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>
        <row r="12">
          <cell r="E12">
            <v>42292</v>
          </cell>
        </row>
      </sheetData>
      <sheetData sheetId="47" refreshError="1"/>
      <sheetData sheetId="48" refreshError="1"/>
      <sheetData sheetId="49">
        <row r="4">
          <cell r="B4" t="str">
            <v>●</v>
          </cell>
          <cell r="D4" t="str">
            <v>Initial</v>
          </cell>
          <cell r="F4" t="str">
            <v>Planned</v>
          </cell>
        </row>
        <row r="5">
          <cell r="B5" t="str">
            <v>‐</v>
          </cell>
          <cell r="D5" t="str">
            <v>Final</v>
          </cell>
          <cell r="F5" t="str">
            <v>On Hold</v>
          </cell>
        </row>
        <row r="6">
          <cell r="B6" t="str">
            <v>_</v>
          </cell>
          <cell r="D6" t="str">
            <v>Update 1</v>
          </cell>
          <cell r="F6" t="str">
            <v>Const.</v>
          </cell>
        </row>
        <row r="7">
          <cell r="D7" t="str">
            <v>Update 2</v>
          </cell>
          <cell r="F7" t="str">
            <v>Leasing</v>
          </cell>
        </row>
        <row r="8">
          <cell r="D8" t="str">
            <v>Update 3</v>
          </cell>
          <cell r="F8">
            <v>0</v>
          </cell>
        </row>
        <row r="9">
          <cell r="D9" t="str">
            <v>Update 4</v>
          </cell>
        </row>
        <row r="10">
          <cell r="D10" t="str">
            <v>Update 5</v>
          </cell>
        </row>
      </sheetData>
      <sheetData sheetId="5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resiones"/>
      <sheetName val="Comparativo  Volumen (2)"/>
      <sheetName val="Req Ensamb E O"/>
      <sheetName val="Precios E O"/>
      <sheetName val="Costo MP EO"/>
      <sheetName val="Venta Costo E O"/>
      <sheetName val="Comosa"/>
      <sheetName val="E O Servicio"/>
      <sheetName val="Export Opel GM"/>
      <sheetName val="Export DSA"/>
      <sheetName val="Venta Costo 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ent Rent Roll"/>
      <sheetName val="Effective Rent Growth"/>
      <sheetName val="Underwriting"/>
      <sheetName val="Year 1 Proforma"/>
      <sheetName val="2004 Concessions"/>
      <sheetName val="5-Year Capital"/>
      <sheetName val="Historical Comparison"/>
      <sheetName val="Proforma Comparison"/>
      <sheetName val="Closing Cost Shedule"/>
      <sheetName val="Amortization Calculations"/>
      <sheetName val="Historicals"/>
      <sheetName val="Promote"/>
      <sheetName val="Return Summary"/>
      <sheetName val="Sheet1"/>
      <sheetName val="MAP"/>
      <sheetName val="Capitalization Structure"/>
      <sheetName val="Initial Capital"/>
      <sheetName val="ROC"/>
      <sheetName val="Historical Summary"/>
      <sheetName val="Mo Cash Flow Proj"/>
      <sheetName val="Amort"/>
      <sheetName val="Sales Comps"/>
      <sheetName val="Rent Analysis"/>
      <sheetName val="REIS 4 Q"/>
      <sheetName val="Azure Creek"/>
      <sheetName val="Exp Comps"/>
      <sheetName val="Utility Analysis"/>
      <sheetName val="Last 20 Leases"/>
      <sheetName val="Tax Analysis"/>
      <sheetName val="Rent Roll analysis"/>
      <sheetName val="BPR MTD"/>
      <sheetName val="BPR Historicals"/>
      <sheetName val="BPR Comparison"/>
    </sheetNames>
    <sheetDataSet>
      <sheetData sheetId="0" refreshError="1"/>
      <sheetData sheetId="1" refreshError="1"/>
      <sheetData sheetId="2" refreshError="1">
        <row r="32">
          <cell r="H32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C switches"/>
      <sheetName val="Data"/>
      <sheetName val="Amortapult"/>
      <sheetName val="Rates 2"/>
      <sheetName val="Creditapult"/>
      <sheetName val="Curves"/>
      <sheetName val="CurrencyCurveTable"/>
      <sheetName val="Vols"/>
      <sheetName val="Dates"/>
      <sheetName val="Rate Table"/>
      <sheetName val="Rates"/>
      <sheetName val="Inputs from CFOAssist (needs)"/>
      <sheetName val="Schedules"/>
      <sheetName val="Market Rates"/>
      <sheetName val="Outputs to CFOAssist (returns)"/>
      <sheetName val="Change History"/>
      <sheetName val="Swap Amort Indics"/>
      <sheetName val="BMA Swap Amort Indics"/>
      <sheetName val="Accounting"/>
      <sheetName val="BaseInfo"/>
      <sheetName val="Data Tables"/>
      <sheetName val="Indication Grid"/>
      <sheetName val="Cap Calculator"/>
      <sheetName val="Tips &amp; Hints"/>
      <sheetName val="rentroll"/>
      <sheetName val="Cap Rates"/>
      <sheetName val="Fcst"/>
      <sheetName val="New Balance"/>
      <sheetName val="Disposition Detail"/>
      <sheetName val="Sales Plan"/>
      <sheetName val="COUNTS"/>
      <sheetName val="S&amp;A"/>
      <sheetName val="Assumptions"/>
      <sheetName val="Income statement"/>
      <sheetName val="CFlows"/>
      <sheetName val="Cash Flow"/>
      <sheetName val="Proper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derwriting"/>
      <sheetName val="Initial Capital"/>
      <sheetName val="Rent Analysis"/>
      <sheetName val="Strategy"/>
      <sheetName val="RR Summary"/>
      <sheetName val="Deloitte Tax"/>
      <sheetName val="Sales Comps"/>
      <sheetName val="REIS"/>
      <sheetName val="Traffic"/>
      <sheetName val="Year 1 Pro-forma"/>
      <sheetName val="Year 1 Budget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"/>
      <sheetName val="Budget"/>
      <sheetName val="Summary"/>
      <sheetName val="Causal Factors"/>
      <sheetName val="H_Clime"/>
      <sheetName val="H_Data"/>
      <sheetName val="H_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B1">
            <v>2002</v>
          </cell>
        </row>
        <row r="12">
          <cell r="B12" t="str">
            <v>ADD</v>
          </cell>
          <cell r="C12" t="str">
            <v>Y</v>
          </cell>
          <cell r="D12" t="str">
            <v>ADD</v>
          </cell>
        </row>
        <row r="13">
          <cell r="B13" t="str">
            <v>Aerospace</v>
          </cell>
          <cell r="C13" t="str">
            <v>N</v>
          </cell>
          <cell r="D13" t="str">
            <v>Wae</v>
          </cell>
        </row>
        <row r="14">
          <cell r="B14" t="str">
            <v>Aftermarket Operations</v>
          </cell>
          <cell r="C14" t="str">
            <v>Y</v>
          </cell>
          <cell r="D14" t="str">
            <v>AMO</v>
          </cell>
        </row>
        <row r="15">
          <cell r="B15" t="str">
            <v>ASV Central Companies</v>
          </cell>
          <cell r="C15" t="str">
            <v>N</v>
          </cell>
          <cell r="D15" t="str">
            <v>ASV</v>
          </cell>
        </row>
        <row r="16">
          <cell r="B16" t="str">
            <v>Engage</v>
          </cell>
          <cell r="C16" t="str">
            <v>N</v>
          </cell>
          <cell r="D16" t="str">
            <v>Engage</v>
          </cell>
        </row>
        <row r="17">
          <cell r="B17" t="str">
            <v xml:space="preserve">Offhighway </v>
          </cell>
          <cell r="C17" t="str">
            <v>N</v>
          </cell>
          <cell r="D17" t="str">
            <v>OHS</v>
          </cell>
        </row>
        <row r="18">
          <cell r="B18" t="str">
            <v>Other Central Companies</v>
          </cell>
          <cell r="C18" t="str">
            <v>N</v>
          </cell>
          <cell r="D18" t="str">
            <v>Corp Centre</v>
          </cell>
        </row>
        <row r="19">
          <cell r="B19" t="str">
            <v>Sankey</v>
          </cell>
          <cell r="C19" t="str">
            <v>N</v>
          </cell>
          <cell r="D19" t="str">
            <v>Sankey</v>
          </cell>
        </row>
        <row r="20">
          <cell r="B20" t="str">
            <v>Sinter Metals /Hoeganaes</v>
          </cell>
          <cell r="C20" t="str">
            <v>N</v>
          </cell>
          <cell r="D20" t="str">
            <v>SMI</v>
          </cell>
        </row>
        <row r="21">
          <cell r="B21" t="str">
            <v>Joint Venture</v>
          </cell>
          <cell r="C21" t="str">
            <v>N</v>
          </cell>
          <cell r="D21" t="str">
            <v>JV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C31"/>
      <sheetName val="CPC32"/>
    </sheetNames>
    <sheetDataSet>
      <sheetData sheetId="0" refreshError="1"/>
      <sheetData sheetId="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OSFIN"/>
      <sheetName val="Edo Resultados"/>
      <sheetName val="Balance General"/>
      <sheetName val="XLR_NoRangeSheet"/>
    </sheetNames>
    <sheetDataSet>
      <sheetData sheetId="0"/>
      <sheetData sheetId="1"/>
      <sheetData sheetId="2" refreshError="1"/>
      <sheetData sheetId="3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"/>
      <sheetName val="STR"/>
      <sheetName val="Comp-Local"/>
      <sheetName val="Comp-Conf"/>
      <sheetName val="Pen"/>
      <sheetName val="Assumptions"/>
      <sheetName val="Inv"/>
      <sheetName val="ProForma"/>
      <sheetName val="Dist"/>
      <sheetName val="Dem Seg"/>
      <sheetName val="Ind Seg"/>
      <sheetName val="Ref"/>
    </sheetNames>
    <sheetDataSet>
      <sheetData sheetId="0" refreshError="1"/>
      <sheetData sheetId="1"/>
      <sheetData sheetId="2"/>
      <sheetData sheetId="3" refreshError="1"/>
      <sheetData sheetId="4"/>
      <sheetData sheetId="5">
        <row r="7">
          <cell r="H7">
            <v>0.03</v>
          </cell>
        </row>
      </sheetData>
      <sheetData sheetId="6" refreshError="1"/>
      <sheetData sheetId="7" refreshError="1"/>
      <sheetData sheetId="8"/>
      <sheetData sheetId="9" refreshError="1"/>
      <sheetData sheetId="10" refreshError="1"/>
      <sheetData sheetId="11">
        <row r="24">
          <cell r="C24">
            <v>2000</v>
          </cell>
          <cell r="D24">
            <v>2001</v>
          </cell>
          <cell r="E24">
            <v>2002</v>
          </cell>
          <cell r="F24">
            <v>2003</v>
          </cell>
          <cell r="G24">
            <v>2004</v>
          </cell>
        </row>
        <row r="25">
          <cell r="C25">
            <v>366</v>
          </cell>
          <cell r="D25">
            <v>365</v>
          </cell>
          <cell r="E25">
            <v>365</v>
          </cell>
          <cell r="F25">
            <v>365</v>
          </cell>
          <cell r="G25">
            <v>366</v>
          </cell>
        </row>
        <row r="55">
          <cell r="G55">
            <v>2005</v>
          </cell>
          <cell r="H55">
            <v>2006</v>
          </cell>
          <cell r="I55">
            <v>2007</v>
          </cell>
          <cell r="J55">
            <v>2008</v>
          </cell>
          <cell r="K55">
            <v>2009</v>
          </cell>
          <cell r="L55">
            <v>2010</v>
          </cell>
          <cell r="M55">
            <v>2011</v>
          </cell>
          <cell r="N55">
            <v>2012</v>
          </cell>
          <cell r="O55">
            <v>2013</v>
          </cell>
          <cell r="P55">
            <v>2014</v>
          </cell>
        </row>
        <row r="56">
          <cell r="G56">
            <v>365</v>
          </cell>
          <cell r="H56">
            <v>365</v>
          </cell>
          <cell r="I56">
            <v>365</v>
          </cell>
          <cell r="J56">
            <v>366</v>
          </cell>
          <cell r="K56">
            <v>365</v>
          </cell>
          <cell r="L56">
            <v>365</v>
          </cell>
          <cell r="M56">
            <v>365</v>
          </cell>
          <cell r="N56">
            <v>366</v>
          </cell>
          <cell r="P56">
            <v>365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es"/>
      <sheetName val="Sheet6"/>
      <sheetName val="1st union"/>
      <sheetName val="Sheet5"/>
      <sheetName val="Sheet2"/>
      <sheetName val="Sheet1"/>
      <sheetName val="summary1"/>
      <sheetName val="return "/>
      <sheetName val="detail"/>
      <sheetName val="amicus11-6"/>
      <sheetName val="GLjune"/>
      <sheetName val="bank summ"/>
      <sheetName val="FLOORS"/>
      <sheetName val="calc"/>
      <sheetName val="Oaktree"/>
      <sheetName val="cf Lender"/>
      <sheetName val="volume-rate"/>
      <sheetName val="volume-rate (2)"/>
      <sheetName val="Sheet4"/>
      <sheetName val="Sheet3"/>
      <sheetName val="Sheet7"/>
      <sheetName val="rate_vol_oct"/>
      <sheetName val="Rate_vol_YTD"/>
      <sheetName val="rate_vol-Proj"/>
      <sheetName val="rate_vol-00-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ólares PTAR"/>
      <sheetName val="Pesos Drenaje"/>
      <sheetName val="PTMODrenaje"/>
      <sheetName val="DEBT PTAR"/>
      <sheetName val="Supuestos"/>
      <sheetName val="PesosPTAR"/>
      <sheetName val="PTMOPTAR"/>
      <sheetName val="Modelo"/>
      <sheetName val="F5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ulation Growth - Meck Co."/>
      <sheetName val="Expense Summary"/>
      <sheetName val="Historical"/>
      <sheetName val="Water_Sewer"/>
      <sheetName val="Trends"/>
      <sheetName val="Underwriting"/>
      <sheetName val="3 mth Rent Roll"/>
      <sheetName val="Initial Capital"/>
      <sheetName val="Exterior Repairs Table"/>
      <sheetName val="Interior Improvements"/>
      <sheetName val="Capital Exp provided by Austin"/>
      <sheetName val="Sales"/>
      <sheetName val="Rent Analysis"/>
      <sheetName val="Rent Comps"/>
      <sheetName val="Market Study Summary"/>
      <sheetName val="Tax Quote"/>
      <sheetName val="tax estimate"/>
      <sheetName val="Static Proforma"/>
      <sheetName val="Year 1 Proforma"/>
      <sheetName val="Asset Summary"/>
      <sheetName val="Historical Comparison"/>
      <sheetName val="Summary &amp; Unit Mix"/>
      <sheetName val="Yr 1 Income"/>
      <sheetName val="Income &amp; Expense Assumptions"/>
      <sheetName val="Historicals"/>
      <sheetName val="REIS Farnorthwest"/>
      <sheetName val="Promote Detail"/>
      <sheetName val="Expense Comps"/>
      <sheetName val="Rent Roll"/>
      <sheetName val="Alexander Place yr 1 Rent Sched"/>
      <sheetName val="Other Income Summary"/>
      <sheetName val="Sun Key Year 1 Leasing"/>
      <sheetName val="Sales Comps"/>
      <sheetName val="IRR Calc"/>
      <sheetName val="Return Sensitivity"/>
      <sheetName val="Rent Comp Analysis"/>
      <sheetName val="Compute Page"/>
      <sheetName val="Studio $"/>
      <sheetName val="Studio $PSF"/>
      <sheetName val="1 BDRM $"/>
      <sheetName val="1 BDRM $PSF"/>
      <sheetName val="2 BDRM $"/>
      <sheetName val="2 BDRM $PSF"/>
      <sheetName val="Sheet1"/>
    </sheetNames>
    <sheetDataSet>
      <sheetData sheetId="0"/>
      <sheetData sheetId="1"/>
      <sheetData sheetId="2"/>
      <sheetData sheetId="3"/>
      <sheetData sheetId="4"/>
      <sheetData sheetId="5">
        <row r="99">
          <cell r="H99">
            <v>-44106.667035026912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ón solicitada"/>
      <sheetName val="Relación de cédulas"/>
      <sheetName val="C-1"/>
      <sheetName val="C-2"/>
      <sheetName val="C-3"/>
      <sheetName val="C-4"/>
      <sheetName val="C-5"/>
      <sheetName val="C-6"/>
      <sheetName val="C-7"/>
      <sheetName val="C-7-1"/>
      <sheetName val="C-8"/>
      <sheetName val="C-9"/>
      <sheetName val="C-10"/>
      <sheetName val="C-11"/>
      <sheetName val="C-12"/>
      <sheetName val="C-13"/>
      <sheetName val="C-14"/>
      <sheetName val="C-15"/>
      <sheetName val="C-16"/>
      <sheetName val="C-17"/>
      <sheetName val="C-18"/>
      <sheetName val="C-18-1"/>
      <sheetName val="C-19"/>
      <sheetName val="C-19-1"/>
      <sheetName val="C-20"/>
      <sheetName val="C-20-1"/>
      <sheetName val="C-21"/>
      <sheetName val="C-22"/>
      <sheetName val="C-22-1"/>
      <sheetName val="C-22-2"/>
      <sheetName val="C-23"/>
      <sheetName val="C-24"/>
      <sheetName val="C-25"/>
      <sheetName val="C-25-1"/>
      <sheetName val="C-26"/>
      <sheetName val="C-27"/>
      <sheetName val="C-28"/>
      <sheetName val="C-28-1"/>
      <sheetName val="MACRO1"/>
    </sheetNames>
    <sheetDataSet>
      <sheetData sheetId="0" refreshError="1">
        <row r="6">
          <cell r="B6" t="str">
            <v>CÉDULAS A PREPARAR POR LA COMPAÑÍA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samble"/>
      <sheetName val="Ventas # parte"/>
      <sheetName val="Nuevos Productos"/>
      <sheetName val="Vol Precio Costo"/>
      <sheetName val="Descuen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wap Calculator"/>
      <sheetName val="VB Code"/>
      <sheetName val="BermSwaption"/>
      <sheetName val="Amortapult"/>
      <sheetName val="Treasuries and Basis"/>
      <sheetName val="Inputs from CFOAssist (needs)"/>
      <sheetName val="Schedules"/>
      <sheetName val="Outputs to CFOAssist (returns)"/>
      <sheetName val="Scratch Sheet"/>
      <sheetName val="FC switches"/>
      <sheetName val="Jan"/>
      <sheetName val="Amortization Table"/>
      <sheetName val="WSIB_Asset"/>
      <sheetName val="Customize Your Loan Manager"/>
      <sheetName val="Cash Flows - Print"/>
      <sheetName val="Pru Amortization Schedule"/>
      <sheetName val="Model"/>
      <sheetName val="L2 - Deferred Rental Income"/>
      <sheetName val="Financing"/>
      <sheetName val="Portfolio Overview"/>
      <sheetName val="Data"/>
      <sheetName val="Input"/>
      <sheetName val="Import"/>
      <sheetName val="Tax Exempt Bond Fwd Start 65%1m"/>
      <sheetName val="Assump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G. VENTAS"/>
      <sheetName val="DatosLP"/>
      <sheetName val="Volumen"/>
      <sheetName val="Precio"/>
      <sheetName val="Costos"/>
      <sheetName val="Gastos Fijos"/>
      <sheetName val="DESGLOSE DE GASTOS"/>
      <sheetName val="Integración Costos y Gastos"/>
      <sheetName val="UM3"/>
      <sheetName val="EFIN_DLLS"/>
      <sheetName val="TRIMESTRAL"/>
      <sheetName val="TRIMESTRAL DLLS"/>
      <sheetName val="Comparativo UTOPEDA"/>
      <sheetName val="INTERESES"/>
      <sheetName val="ANEXO 1"/>
      <sheetName val="ANEXO 2"/>
      <sheetName val="ANEXO 3"/>
      <sheetName val="ANEXO4"/>
      <sheetName val="ANEXO 5"/>
      <sheetName val="ANEXO 6,7"/>
      <sheetName val="ANEXO8"/>
      <sheetName val="ANEXO9"/>
      <sheetName val="ANEXO 10"/>
      <sheetName val="ANEXO 11"/>
      <sheetName val="ANEXO12"/>
      <sheetName val="RESUMEN"/>
      <sheetName val="EDO_RESUL_INDEXADO"/>
      <sheetName val="EFIN_ING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PAG 1</v>
          </cell>
          <cell r="C1">
            <v>38008.715940972223</v>
          </cell>
        </row>
        <row r="3">
          <cell r="A3" t="str">
            <v>VELCON, S.A. DE C.V.</v>
          </cell>
          <cell r="D3" t="str">
            <v>( MILES DE PESOS)</v>
          </cell>
        </row>
        <row r="4">
          <cell r="A4" t="str">
            <v>PRONÓSTICO 1+6 DICIEMBRE 2003</v>
          </cell>
        </row>
        <row r="6">
          <cell r="B6" t="str">
            <v>EJERC ANT. 02</v>
          </cell>
          <cell r="C6" t="str">
            <v>1ER TRIM</v>
          </cell>
          <cell r="D6" t="str">
            <v>2DO. TRIM</v>
          </cell>
          <cell r="E6" t="str">
            <v>3ER TRIM</v>
          </cell>
          <cell r="F6" t="str">
            <v>4o. TRIM</v>
          </cell>
          <cell r="G6" t="str">
            <v>TOTAL ANUAL 03</v>
          </cell>
        </row>
        <row r="7">
          <cell r="B7" t="str">
            <v>--------------------------</v>
          </cell>
          <cell r="C7" t="str">
            <v>--------------------------</v>
          </cell>
          <cell r="D7" t="str">
            <v>--------------------------</v>
          </cell>
          <cell r="E7" t="str">
            <v>--------------------------</v>
          </cell>
          <cell r="F7" t="str">
            <v>--------------------------</v>
          </cell>
          <cell r="G7" t="str">
            <v>--------------------------</v>
          </cell>
        </row>
        <row r="8">
          <cell r="A8" t="str">
            <v>ESTADO DE RESULTADOS</v>
          </cell>
        </row>
        <row r="9">
          <cell r="A9" t="str">
            <v>-----------------------------------------</v>
          </cell>
        </row>
        <row r="10">
          <cell r="A10" t="str">
            <v>VENTAS NETAS</v>
          </cell>
        </row>
        <row r="11">
          <cell r="A11" t="str">
            <v>-------------------------</v>
          </cell>
        </row>
        <row r="12">
          <cell r="A12" t="str">
            <v>EQUIPO ORIGINAL DOMESTICO</v>
          </cell>
          <cell r="B12">
            <v>280840.8</v>
          </cell>
          <cell r="C12">
            <v>76827.463784720778</v>
          </cell>
          <cell r="D12">
            <v>77632.373822577472</v>
          </cell>
          <cell r="E12">
            <v>68976.623161217343</v>
          </cell>
          <cell r="F12">
            <v>61696.801186507342</v>
          </cell>
          <cell r="G12">
            <v>285133.26195502293</v>
          </cell>
        </row>
        <row r="13">
          <cell r="A13" t="str">
            <v>EQUIPO ORIGINAL EXP DIRECTA</v>
          </cell>
          <cell r="B13">
            <v>167883.7</v>
          </cell>
          <cell r="C13">
            <v>64260.565535962996</v>
          </cell>
          <cell r="D13">
            <v>72558.480305007004</v>
          </cell>
          <cell r="E13">
            <v>58541.079110565712</v>
          </cell>
          <cell r="F13">
            <v>64017.866408481612</v>
          </cell>
          <cell r="G13">
            <v>259377.99136001733</v>
          </cell>
        </row>
        <row r="14">
          <cell r="A14" t="str">
            <v>EQUIPO ORIGINAL EXP INDIRECTA</v>
          </cell>
          <cell r="B14">
            <v>485661.4</v>
          </cell>
          <cell r="C14">
            <v>127927.67260683358</v>
          </cell>
          <cell r="D14">
            <v>114396.05101059587</v>
          </cell>
          <cell r="E14">
            <v>136691.84483266494</v>
          </cell>
          <cell r="F14">
            <v>111736.81493909172</v>
          </cell>
          <cell r="G14">
            <v>490752.38338918611</v>
          </cell>
        </row>
        <row r="15">
          <cell r="A15" t="str">
            <v>INTERCOMPANIAS</v>
          </cell>
          <cell r="B15">
            <v>102867.2</v>
          </cell>
          <cell r="C15">
            <v>23495.4119633429</v>
          </cell>
          <cell r="D15">
            <v>15814.556075746677</v>
          </cell>
          <cell r="E15">
            <v>19437.201921496911</v>
          </cell>
          <cell r="F15">
            <v>21544.857912387131</v>
          </cell>
          <cell r="G15">
            <v>80292.027872973616</v>
          </cell>
        </row>
        <row r="16">
          <cell r="A16" t="str">
            <v>MERCADO INDEPENDIENTE DOMESTICO</v>
          </cell>
          <cell r="B16">
            <v>14011.5</v>
          </cell>
          <cell r="C16">
            <v>4775.9086845310003</v>
          </cell>
          <cell r="D16">
            <v>4292.4211569535</v>
          </cell>
          <cell r="E16">
            <v>2555.9432754215618</v>
          </cell>
          <cell r="F16">
            <v>2316.1601908322918</v>
          </cell>
          <cell r="G16">
            <v>13940.433307738354</v>
          </cell>
        </row>
        <row r="17">
          <cell r="A17" t="str">
            <v>MERCADO INDEPENDIENTE EXP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 t="str">
            <v>OTRAS VENTAS</v>
          </cell>
          <cell r="B18">
            <v>1370.2</v>
          </cell>
          <cell r="C18">
            <v>543.6</v>
          </cell>
          <cell r="D18">
            <v>680.7</v>
          </cell>
          <cell r="E18">
            <v>538.5</v>
          </cell>
          <cell r="F18">
            <v>433.20000000000005</v>
          </cell>
          <cell r="G18">
            <v>2196</v>
          </cell>
        </row>
        <row r="19">
          <cell r="A19" t="str">
            <v>DIVIDENDOS COBRADOS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 t="str">
            <v>-------------------</v>
          </cell>
          <cell r="C20" t="str">
            <v>-------------------</v>
          </cell>
          <cell r="D20" t="str">
            <v>-------------------</v>
          </cell>
          <cell r="E20" t="str">
            <v>-------------------</v>
          </cell>
          <cell r="F20" t="str">
            <v>-------------------</v>
          </cell>
          <cell r="G20" t="str">
            <v>-------------------</v>
          </cell>
        </row>
        <row r="21">
          <cell r="A21" t="str">
            <v>TOTAL</v>
          </cell>
          <cell r="B21">
            <v>1052634.8</v>
          </cell>
          <cell r="C21">
            <v>297830.62257539126</v>
          </cell>
          <cell r="D21">
            <v>285374.58237088053</v>
          </cell>
          <cell r="E21">
            <v>286741.19230136642</v>
          </cell>
          <cell r="F21">
            <v>261745.70063730009</v>
          </cell>
          <cell r="G21">
            <v>1131692.0978849384</v>
          </cell>
        </row>
        <row r="23">
          <cell r="A23" t="str">
            <v>COSTO DIRECTO VENTAS</v>
          </cell>
          <cell r="B23">
            <v>469800.8</v>
          </cell>
          <cell r="C23">
            <v>140082.26743961519</v>
          </cell>
          <cell r="D23">
            <v>139284.58192271323</v>
          </cell>
          <cell r="E23">
            <v>140495.75911931734</v>
          </cell>
          <cell r="F23">
            <v>130732.00626482979</v>
          </cell>
          <cell r="G23">
            <v>550594.61474647559</v>
          </cell>
        </row>
        <row r="24">
          <cell r="A24" t="str">
            <v>COSTO DE DISTRIBUCION</v>
          </cell>
          <cell r="B24">
            <v>12273.4</v>
          </cell>
          <cell r="C24">
            <v>2140.3000000000002</v>
          </cell>
          <cell r="D24">
            <v>1838.7000000000003</v>
          </cell>
          <cell r="E24">
            <v>1951.6</v>
          </cell>
          <cell r="F24">
            <v>1803.704</v>
          </cell>
          <cell r="G24">
            <v>7734.3040000000001</v>
          </cell>
        </row>
        <row r="25">
          <cell r="B25" t="str">
            <v>-------------------</v>
          </cell>
          <cell r="C25" t="str">
            <v>-------------------</v>
          </cell>
          <cell r="D25" t="str">
            <v>-------------------</v>
          </cell>
          <cell r="E25" t="str">
            <v>-------------------</v>
          </cell>
          <cell r="F25" t="str">
            <v>-------------------</v>
          </cell>
          <cell r="G25" t="str">
            <v>-------------------</v>
          </cell>
        </row>
        <row r="26">
          <cell r="A26" t="str">
            <v>COSTO TOTAL</v>
          </cell>
          <cell r="B26">
            <v>482074.2</v>
          </cell>
          <cell r="C26">
            <v>142222.56743961517</v>
          </cell>
          <cell r="D26">
            <v>141123.28192271324</v>
          </cell>
          <cell r="E26">
            <v>142447.35911931735</v>
          </cell>
          <cell r="F26">
            <v>132535.7102648298</v>
          </cell>
          <cell r="G26">
            <v>558328.9187464756</v>
          </cell>
        </row>
        <row r="28">
          <cell r="A28" t="str">
            <v>* COSTO A VENTAS *</v>
          </cell>
          <cell r="B28">
            <v>0.45796908861458885</v>
          </cell>
          <cell r="C28">
            <v>0.47752835557939888</v>
          </cell>
          <cell r="D28">
            <v>0.49451945141808601</v>
          </cell>
          <cell r="E28">
            <v>0.49678024275495258</v>
          </cell>
          <cell r="F28">
            <v>0.50635295992305129</v>
          </cell>
          <cell r="G28">
            <v>0.49335761890531654</v>
          </cell>
        </row>
        <row r="30">
          <cell r="A30" t="str">
            <v>CONTRIBUCION MARGINAL</v>
          </cell>
          <cell r="B30">
            <v>570560.60000000009</v>
          </cell>
          <cell r="C30">
            <v>155608.05513577609</v>
          </cell>
          <cell r="D30">
            <v>144251.30044816728</v>
          </cell>
          <cell r="E30">
            <v>144293.83318204907</v>
          </cell>
          <cell r="F30">
            <v>129209.99037247029</v>
          </cell>
          <cell r="G30">
            <v>573363.17913846276</v>
          </cell>
        </row>
        <row r="32">
          <cell r="A32" t="str">
            <v>GASTOS DE OPERACION</v>
          </cell>
        </row>
        <row r="33">
          <cell r="A33" t="str">
            <v>----------------------------------------</v>
          </cell>
        </row>
        <row r="34">
          <cell r="A34" t="str">
            <v>GASTOS DE PRODUCCION</v>
          </cell>
          <cell r="B34">
            <v>138545.79999999999</v>
          </cell>
          <cell r="C34">
            <v>39023.95490378057</v>
          </cell>
          <cell r="D34">
            <v>40189.673707237103</v>
          </cell>
          <cell r="E34">
            <v>37094.183483662229</v>
          </cell>
          <cell r="F34">
            <v>35584.326743925616</v>
          </cell>
          <cell r="G34">
            <v>151892.13883860552</v>
          </cell>
        </row>
        <row r="35">
          <cell r="A35" t="str">
            <v>GASTOS DE VENTAS</v>
          </cell>
          <cell r="B35">
            <v>12740.7</v>
          </cell>
          <cell r="C35">
            <v>3592.9889978224901</v>
          </cell>
          <cell r="D35">
            <v>2891.3369727642475</v>
          </cell>
          <cell r="E35">
            <v>1141.5884352588655</v>
          </cell>
          <cell r="F35">
            <v>1270.5452522027524</v>
          </cell>
          <cell r="G35">
            <v>8896.4596580483558</v>
          </cell>
        </row>
        <row r="36">
          <cell r="A36" t="str">
            <v>GASTOS DE ADMINISTRACION</v>
          </cell>
          <cell r="B36">
            <v>86499.7</v>
          </cell>
          <cell r="C36">
            <v>19826.212451507825</v>
          </cell>
          <cell r="D36">
            <v>22456.491647417606</v>
          </cell>
          <cell r="E36">
            <v>22280.123846027331</v>
          </cell>
          <cell r="F36">
            <v>17983.633359483982</v>
          </cell>
          <cell r="G36">
            <v>82546.461304436743</v>
          </cell>
        </row>
        <row r="37">
          <cell r="A37" t="str">
            <v>DEPRECIACION</v>
          </cell>
          <cell r="B37">
            <v>93407.7</v>
          </cell>
          <cell r="C37">
            <v>25000.157881019855</v>
          </cell>
          <cell r="D37">
            <v>25782.548761254548</v>
          </cell>
          <cell r="E37">
            <v>25891.656794554685</v>
          </cell>
          <cell r="F37">
            <v>27576.323094847499</v>
          </cell>
          <cell r="G37">
            <v>104250.68653167659</v>
          </cell>
        </row>
        <row r="38">
          <cell r="B38" t="str">
            <v>-------------------</v>
          </cell>
          <cell r="C38" t="str">
            <v>-------------------</v>
          </cell>
          <cell r="D38" t="str">
            <v>-------------------</v>
          </cell>
          <cell r="E38" t="str">
            <v>-------------------</v>
          </cell>
          <cell r="F38" t="str">
            <v>-------------------</v>
          </cell>
          <cell r="G38" t="str">
            <v>-------------------</v>
          </cell>
        </row>
        <row r="39">
          <cell r="A39" t="str">
            <v>TOTAL</v>
          </cell>
          <cell r="B39">
            <v>331193.90000000002</v>
          </cell>
          <cell r="C39">
            <v>87443.314234130739</v>
          </cell>
          <cell r="D39">
            <v>91320.051088673499</v>
          </cell>
          <cell r="E39">
            <v>86407.552559503107</v>
          </cell>
          <cell r="F39">
            <v>82414.828450459856</v>
          </cell>
          <cell r="G39">
            <v>347585.74633276719</v>
          </cell>
        </row>
        <row r="40">
          <cell r="B40" t="str">
            <v>-------------------</v>
          </cell>
          <cell r="C40" t="str">
            <v>-------------------</v>
          </cell>
          <cell r="D40" t="str">
            <v>-------------------</v>
          </cell>
          <cell r="E40" t="str">
            <v>-------------------</v>
          </cell>
          <cell r="F40" t="str">
            <v>-------------------</v>
          </cell>
          <cell r="G40" t="str">
            <v>-------------------</v>
          </cell>
        </row>
        <row r="41">
          <cell r="A41" t="str">
            <v>UTILIDAD DE OPERACION</v>
          </cell>
          <cell r="B41">
            <v>239366.70000000007</v>
          </cell>
          <cell r="C41">
            <v>68164.740901645346</v>
          </cell>
          <cell r="D41">
            <v>52931.249359493784</v>
          </cell>
          <cell r="E41">
            <v>57886.280622545964</v>
          </cell>
          <cell r="F41">
            <v>46795.161922010433</v>
          </cell>
          <cell r="G41">
            <v>225777.43280569557</v>
          </cell>
        </row>
        <row r="42">
          <cell r="A42" t="str">
            <v>* % UTILIDAD DE OPERACION *</v>
          </cell>
          <cell r="B42">
            <v>0.22739766916313242</v>
          </cell>
          <cell r="C42">
            <v>0.22887082702313624</v>
          </cell>
          <cell r="D42">
            <v>0.18547990125729874</v>
          </cell>
          <cell r="E42">
            <v>0.20187640344923724</v>
          </cell>
          <cell r="F42">
            <v>0.17878101458046217</v>
          </cell>
          <cell r="G42">
            <v>0.19950429381601184</v>
          </cell>
        </row>
        <row r="45">
          <cell r="A45" t="str">
            <v>COSTO INTEGRAL DE FINANCIAMIENTO</v>
          </cell>
        </row>
        <row r="46">
          <cell r="A46" t="str">
            <v>--------------------------------------------------------------</v>
          </cell>
        </row>
        <row r="47">
          <cell r="A47" t="str">
            <v>A CARGO (A FAVOR)</v>
          </cell>
        </row>
        <row r="48">
          <cell r="A48" t="str">
            <v>---------------------------------</v>
          </cell>
        </row>
        <row r="49">
          <cell r="A49" t="str">
            <v>INTERESES PAGADOS</v>
          </cell>
          <cell r="B49">
            <v>3247.7</v>
          </cell>
          <cell r="C49">
            <v>726.10492466474591</v>
          </cell>
          <cell r="D49">
            <v>850.30672971888157</v>
          </cell>
          <cell r="E49">
            <v>526.20101521251752</v>
          </cell>
          <cell r="F49">
            <v>894.60170005807663</v>
          </cell>
          <cell r="G49">
            <v>2997.2143696542216</v>
          </cell>
        </row>
        <row r="50">
          <cell r="A50" t="str">
            <v>INTERESES GANADOS</v>
          </cell>
          <cell r="B50">
            <v>2034.5</v>
          </cell>
          <cell r="C50">
            <v>205.6078833165289</v>
          </cell>
          <cell r="D50">
            <v>302.21047712338884</v>
          </cell>
          <cell r="E50">
            <v>110.42309205744274</v>
          </cell>
          <cell r="F50">
            <v>940.80119315027946</v>
          </cell>
          <cell r="G50">
            <v>1559.0426456476398</v>
          </cell>
        </row>
        <row r="51">
          <cell r="A51" t="str">
            <v>INTERESES INTERCOMPANIAS, NETO</v>
          </cell>
          <cell r="B51">
            <v>393.4</v>
          </cell>
          <cell r="C51">
            <v>-126.16253868514441</v>
          </cell>
          <cell r="D51">
            <v>-799.4381318562572</v>
          </cell>
          <cell r="E51">
            <v>-926.59664583333335</v>
          </cell>
          <cell r="F51">
            <v>-1413.4533508716117</v>
          </cell>
          <cell r="G51">
            <v>-3265.6506672463465</v>
          </cell>
        </row>
        <row r="52">
          <cell r="A52" t="str">
            <v>RESULTADO CAMBIARIO, NETO</v>
          </cell>
          <cell r="B52">
            <v>4955.5</v>
          </cell>
          <cell r="C52">
            <v>773.449652227358</v>
          </cell>
          <cell r="D52">
            <v>2073.3039973143368</v>
          </cell>
          <cell r="E52">
            <v>8005.1868535714766</v>
          </cell>
          <cell r="F52">
            <v>2292.2745878699388</v>
          </cell>
          <cell r="G52">
            <v>13144.215090983111</v>
          </cell>
        </row>
        <row r="53">
          <cell r="A53" t="str">
            <v>RESULTADO POSICION MONETARIA</v>
          </cell>
          <cell r="B53">
            <v>-3538.1</v>
          </cell>
          <cell r="C53">
            <v>2917.5968583861859</v>
          </cell>
          <cell r="D53">
            <v>222.49840982497699</v>
          </cell>
          <cell r="E53">
            <v>-4414.4711663795242</v>
          </cell>
          <cell r="F53">
            <v>-2329.012766228469</v>
          </cell>
          <cell r="G53">
            <v>-3603.3886643968303</v>
          </cell>
        </row>
        <row r="54">
          <cell r="A54" t="str">
            <v>CIF CAPITALIZABLE</v>
          </cell>
          <cell r="B54">
            <v>4247.6000000000004</v>
          </cell>
          <cell r="C54">
            <v>665.59999999999991</v>
          </cell>
          <cell r="D54">
            <v>994.2</v>
          </cell>
          <cell r="E54">
            <v>1063.6999999999998</v>
          </cell>
          <cell r="F54">
            <v>723.7</v>
          </cell>
          <cell r="G54">
            <v>3447.2</v>
          </cell>
        </row>
        <row r="55">
          <cell r="B55" t="str">
            <v>-------------------</v>
          </cell>
          <cell r="C55" t="str">
            <v>-------------------</v>
          </cell>
          <cell r="D55" t="str">
            <v>-------------------</v>
          </cell>
          <cell r="E55" t="str">
            <v>-------------------</v>
          </cell>
          <cell r="F55" t="str">
            <v>-------------------</v>
          </cell>
          <cell r="G55" t="str">
            <v>-------------------</v>
          </cell>
        </row>
        <row r="56">
          <cell r="A56" t="str">
            <v>CIF NETO</v>
          </cell>
          <cell r="B56">
            <v>14347.800000000001</v>
          </cell>
          <cell r="C56">
            <v>-1084.2127034957555</v>
          </cell>
          <cell r="D56">
            <v>2593.6637082285952</v>
          </cell>
          <cell r="E56">
            <v>12972.539297272742</v>
          </cell>
          <cell r="F56">
            <v>3885.3345101345931</v>
          </cell>
          <cell r="G56">
            <v>18367.324812140178</v>
          </cell>
        </row>
        <row r="58">
          <cell r="A58" t="str">
            <v>OTROS GASTOS (PRODUCTOS)</v>
          </cell>
          <cell r="B58">
            <v>-5171.6000000000004</v>
          </cell>
          <cell r="C58">
            <v>982.00000000000011</v>
          </cell>
          <cell r="D58">
            <v>1101.96</v>
          </cell>
          <cell r="E58">
            <v>241.7</v>
          </cell>
          <cell r="F58">
            <v>3053.59</v>
          </cell>
          <cell r="G58">
            <v>5379.25</v>
          </cell>
        </row>
        <row r="59">
          <cell r="B59" t="str">
            <v>-------------------</v>
          </cell>
          <cell r="C59" t="str">
            <v>-------------------</v>
          </cell>
          <cell r="D59" t="str">
            <v>-------------------</v>
          </cell>
          <cell r="E59" t="str">
            <v>-------------------</v>
          </cell>
          <cell r="F59" t="str">
            <v>-------------------</v>
          </cell>
          <cell r="G59" t="str">
            <v>-------------------</v>
          </cell>
        </row>
        <row r="60">
          <cell r="A60" t="str">
            <v>RESULTADO ANTES DE IMPUESTOS</v>
          </cell>
          <cell r="B60">
            <v>230190.50000000009</v>
          </cell>
          <cell r="C60">
            <v>68266.953605141098</v>
          </cell>
          <cell r="D60">
            <v>49235.625651265189</v>
          </cell>
          <cell r="E60">
            <v>44672.041325273225</v>
          </cell>
          <cell r="F60">
            <v>39856.237411875845</v>
          </cell>
          <cell r="G60">
            <v>202030.8579935554</v>
          </cell>
        </row>
        <row r="62">
          <cell r="A62" t="str">
            <v>IMPUESTO SOBRE LA RENTA</v>
          </cell>
          <cell r="B62">
            <v>108754.1</v>
          </cell>
          <cell r="C62">
            <v>29233.699999999997</v>
          </cell>
          <cell r="D62">
            <v>23990.400000000001</v>
          </cell>
          <cell r="E62">
            <v>26988.300000000003</v>
          </cell>
          <cell r="F62">
            <v>19711.300000000003</v>
          </cell>
          <cell r="G62">
            <v>99923.7</v>
          </cell>
        </row>
        <row r="63">
          <cell r="A63" t="str">
            <v>ISR DIFERIDO</v>
          </cell>
          <cell r="B63">
            <v>-27933.599999999999</v>
          </cell>
          <cell r="C63">
            <v>-6005.5</v>
          </cell>
          <cell r="D63">
            <v>-7756.3</v>
          </cell>
          <cell r="E63">
            <v>-10729.099999999999</v>
          </cell>
          <cell r="F63">
            <v>-38063.599999999999</v>
          </cell>
          <cell r="G63">
            <v>-62554.5</v>
          </cell>
        </row>
        <row r="64">
          <cell r="A64" t="str">
            <v>IMPUESTO AL ACTIVO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</row>
        <row r="65">
          <cell r="A65" t="str">
            <v>PART UTIL A TRABAJADORES</v>
          </cell>
          <cell r="B65">
            <v>30215.1</v>
          </cell>
          <cell r="C65">
            <v>8598.2000000000007</v>
          </cell>
          <cell r="D65">
            <v>4611.2999999999993</v>
          </cell>
          <cell r="E65">
            <v>8359</v>
          </cell>
          <cell r="F65">
            <v>6228.4</v>
          </cell>
          <cell r="G65">
            <v>27796.9</v>
          </cell>
        </row>
        <row r="66">
          <cell r="A66" t="str">
            <v>PTU DIFERIDO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A67" t="str">
            <v>UTILIDAD OTROS ACCIONISTAS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8">
          <cell r="B68" t="str">
            <v>-------------------</v>
          </cell>
          <cell r="C68" t="str">
            <v>-------------------</v>
          </cell>
          <cell r="D68" t="str">
            <v>-------------------</v>
          </cell>
          <cell r="E68" t="str">
            <v>-------------------</v>
          </cell>
          <cell r="F68" t="str">
            <v>-------------------</v>
          </cell>
          <cell r="G68" t="str">
            <v>-------------------</v>
          </cell>
        </row>
        <row r="69">
          <cell r="A69" t="str">
            <v>RESULTADO NETO</v>
          </cell>
          <cell r="B69">
            <v>119154.90000000008</v>
          </cell>
          <cell r="C69">
            <v>36440.553605141104</v>
          </cell>
          <cell r="D69">
            <v>28390.225651265191</v>
          </cell>
          <cell r="E69">
            <v>20053.841325273221</v>
          </cell>
          <cell r="F69">
            <v>51980.137411875839</v>
          </cell>
          <cell r="G69">
            <v>136864.75799355542</v>
          </cell>
        </row>
        <row r="71">
          <cell r="B71" t="str">
            <v>=============</v>
          </cell>
          <cell r="C71" t="str">
            <v>=============</v>
          </cell>
          <cell r="D71" t="str">
            <v>=============</v>
          </cell>
          <cell r="E71" t="str">
            <v>=============</v>
          </cell>
          <cell r="F71" t="str">
            <v>=============</v>
          </cell>
          <cell r="G71" t="str">
            <v>=============</v>
          </cell>
        </row>
        <row r="72">
          <cell r="A72" t="str">
            <v>* % RESULTADO NETO *</v>
          </cell>
          <cell r="B72">
            <v>0.1131968086177657</v>
          </cell>
          <cell r="C72">
            <v>0.12235328016317978</v>
          </cell>
          <cell r="D72">
            <v>9.9484072531619117E-2</v>
          </cell>
          <cell r="E72">
            <v>6.9937078674753267E-2</v>
          </cell>
          <cell r="F72">
            <v>0.19859022434872578</v>
          </cell>
          <cell r="G72">
            <v>0.12093815822284797</v>
          </cell>
        </row>
      </sheetData>
      <sheetData sheetId="11" refreshError="1"/>
      <sheetData sheetId="12" refreshError="1"/>
      <sheetData sheetId="13" refreshError="1"/>
      <sheetData sheetId="14" refreshError="1">
        <row r="1">
          <cell r="A1" t="str">
            <v>PAG 1</v>
          </cell>
          <cell r="D1">
            <v>38008.715940972223</v>
          </cell>
          <cell r="I1" t="str">
            <v>REPORTE: M8R4A</v>
          </cell>
          <cell r="M1" t="str">
            <v>ARCHIVO:</v>
          </cell>
          <cell r="N1" t="str">
            <v>UM6VELCO2003</v>
          </cell>
        </row>
        <row r="2">
          <cell r="A2" t="str">
            <v>VELCON, S.A. DE C.V.</v>
          </cell>
        </row>
        <row r="3">
          <cell r="A3" t="str">
            <v>PRONÓSTICO 1+6 DICIEMBRE 2003</v>
          </cell>
          <cell r="E3" t="str">
            <v>( MILES DE PESOS)</v>
          </cell>
        </row>
        <row r="5">
          <cell r="A5" t="str">
            <v>-------------------------------------------------</v>
          </cell>
        </row>
        <row r="6">
          <cell r="A6" t="str">
            <v>********      A N E X O   1    (B-10)   **********</v>
          </cell>
        </row>
        <row r="8">
          <cell r="C8" t="str">
            <v xml:space="preserve">ENERO </v>
          </cell>
          <cell r="D8" t="str">
            <v>FEBRERO</v>
          </cell>
          <cell r="E8" t="str">
            <v>MARZO</v>
          </cell>
          <cell r="F8" t="str">
            <v>ABRIL</v>
          </cell>
          <cell r="G8" t="str">
            <v>MAYO</v>
          </cell>
          <cell r="H8" t="str">
            <v>JUNIO</v>
          </cell>
          <cell r="I8" t="str">
            <v>JULIO</v>
          </cell>
          <cell r="J8" t="str">
            <v>AGOSTO</v>
          </cell>
          <cell r="K8" t="str">
            <v>SEPTIEMBRE</v>
          </cell>
          <cell r="L8" t="str">
            <v>OCTUBRE</v>
          </cell>
          <cell r="M8" t="str">
            <v>NOVIEMBRE</v>
          </cell>
          <cell r="N8" t="str">
            <v>DICIEMBRE</v>
          </cell>
        </row>
        <row r="9">
          <cell r="C9" t="str">
            <v>-------------------</v>
          </cell>
          <cell r="D9" t="str">
            <v>-------------------</v>
          </cell>
          <cell r="E9" t="str">
            <v>-------------------</v>
          </cell>
          <cell r="F9" t="str">
            <v>-------------------</v>
          </cell>
          <cell r="G9" t="str">
            <v>-------------------</v>
          </cell>
          <cell r="H9" t="str">
            <v>-------------------</v>
          </cell>
          <cell r="I9" t="str">
            <v>-------------------</v>
          </cell>
          <cell r="J9" t="str">
            <v>-------------------</v>
          </cell>
          <cell r="K9" t="str">
            <v>-------------------</v>
          </cell>
          <cell r="L9" t="str">
            <v>-------------------</v>
          </cell>
          <cell r="M9" t="str">
            <v>-------------------</v>
          </cell>
          <cell r="N9" t="str">
            <v>-------------------</v>
          </cell>
        </row>
        <row r="11">
          <cell r="A11" t="str">
            <v>(1A)  CALCULO DE LA UTILIDAD POR POSICION MONETARIA:</v>
          </cell>
        </row>
        <row r="12">
          <cell r="A12" t="str">
            <v>----------------------------------------------------------------------------------------------</v>
          </cell>
        </row>
        <row r="13">
          <cell r="A13" t="str">
            <v>SIN FILTRO RESPECTO DE LA CARGA FINANCIERA:</v>
          </cell>
        </row>
        <row r="15">
          <cell r="A15" t="str">
            <v>RESULTADO POSICION MONETARIA</v>
          </cell>
          <cell r="C15">
            <v>836.79700536422308</v>
          </cell>
          <cell r="D15">
            <v>863.801589869439</v>
          </cell>
          <cell r="E15">
            <v>1216.998263152524</v>
          </cell>
          <cell r="F15">
            <v>786.99980802979132</v>
          </cell>
          <cell r="G15">
            <v>572.09927837257203</v>
          </cell>
          <cell r="H15">
            <v>-1136.6006765773864</v>
          </cell>
          <cell r="I15">
            <v>-1766.9678596767544</v>
          </cell>
          <cell r="J15">
            <v>-1658.0040692342684</v>
          </cell>
          <cell r="K15">
            <v>-989.49923746850197</v>
          </cell>
          <cell r="L15">
            <v>-262.16042447728148</v>
          </cell>
          <cell r="M15">
            <v>-831.64778616192814</v>
          </cell>
          <cell r="N15">
            <v>-1235.2045555892594</v>
          </cell>
        </row>
        <row r="17">
          <cell r="A17" t="str">
            <v>CARGA FINANCIERA</v>
          </cell>
          <cell r="C17">
            <v>-312.00932999799863</v>
          </cell>
          <cell r="D17">
            <v>1346.9914280624371</v>
          </cell>
          <cell r="E17">
            <v>798.40205682599253</v>
          </cell>
          <cell r="F17">
            <v>-312.63810247298773</v>
          </cell>
          <cell r="G17">
            <v>2283.2087584731044</v>
          </cell>
          <cell r="H17">
            <v>845.59146205345587</v>
          </cell>
          <cell r="I17">
            <v>838.37051833295209</v>
          </cell>
          <cell r="J17">
            <v>4440.6978852761167</v>
          </cell>
          <cell r="K17">
            <v>3278.9997272841488</v>
          </cell>
          <cell r="L17">
            <v>42.127724948524815</v>
          </cell>
          <cell r="M17">
            <v>1365.8720783342606</v>
          </cell>
          <cell r="N17">
            <v>148.32194062333883</v>
          </cell>
        </row>
        <row r="18">
          <cell r="C18" t="str">
            <v>-------------------</v>
          </cell>
          <cell r="D18" t="str">
            <v>-------------------</v>
          </cell>
          <cell r="E18" t="str">
            <v>-------------------</v>
          </cell>
          <cell r="F18" t="str">
            <v>-------------------</v>
          </cell>
          <cell r="G18" t="str">
            <v>-------------------</v>
          </cell>
          <cell r="H18" t="str">
            <v>-------------------</v>
          </cell>
          <cell r="I18" t="str">
            <v>-------------------</v>
          </cell>
          <cell r="J18" t="str">
            <v>-------------------</v>
          </cell>
          <cell r="K18" t="str">
            <v>-------------------</v>
          </cell>
          <cell r="L18" t="str">
            <v>-------------------</v>
          </cell>
          <cell r="M18" t="str">
            <v>-------------------</v>
          </cell>
          <cell r="N18" t="str">
            <v>-------------------</v>
          </cell>
        </row>
        <row r="19">
          <cell r="A19" t="str">
            <v>CARGA FINANCIERA ACUM</v>
          </cell>
          <cell r="C19">
            <v>-312.00932999799863</v>
          </cell>
          <cell r="D19">
            <v>1034.9820980644386</v>
          </cell>
          <cell r="E19">
            <v>1833.3841548904311</v>
          </cell>
          <cell r="F19">
            <v>1520.7460524174435</v>
          </cell>
          <cell r="G19">
            <v>3803.9548108905478</v>
          </cell>
          <cell r="H19">
            <v>4649.5462729440042</v>
          </cell>
          <cell r="I19">
            <v>5487.9167912769562</v>
          </cell>
          <cell r="J19">
            <v>9928.6146765530721</v>
          </cell>
          <cell r="K19">
            <v>13207.61440383722</v>
          </cell>
          <cell r="L19">
            <v>13249.742128785745</v>
          </cell>
          <cell r="M19">
            <v>14615.614207120005</v>
          </cell>
          <cell r="N19">
            <v>14763.936147743343</v>
          </cell>
        </row>
        <row r="21">
          <cell r="A21" t="str">
            <v>U.P.M. ACUMULADA</v>
          </cell>
          <cell r="C21">
            <v>836.79700536422308</v>
          </cell>
          <cell r="D21">
            <v>1700.5985952336621</v>
          </cell>
          <cell r="E21">
            <v>2917.5968583861859</v>
          </cell>
          <cell r="F21">
            <v>3704.5966664159773</v>
          </cell>
          <cell r="G21">
            <v>4276.6959447885492</v>
          </cell>
          <cell r="H21">
            <v>3140.0952682111629</v>
          </cell>
          <cell r="I21">
            <v>1373.1274085344085</v>
          </cell>
          <cell r="J21">
            <v>-284.87666069985994</v>
          </cell>
          <cell r="K21">
            <v>-1274.3758981683618</v>
          </cell>
          <cell r="L21">
            <v>-1536.5363226456434</v>
          </cell>
          <cell r="M21">
            <v>-2368.1841088075716</v>
          </cell>
          <cell r="N21">
            <v>-3603.3886643968308</v>
          </cell>
        </row>
        <row r="22">
          <cell r="C22" t="str">
            <v>==============</v>
          </cell>
          <cell r="D22" t="str">
            <v>==============</v>
          </cell>
          <cell r="E22" t="str">
            <v>==============</v>
          </cell>
          <cell r="F22" t="str">
            <v>==============</v>
          </cell>
          <cell r="G22" t="str">
            <v>==============</v>
          </cell>
          <cell r="H22" t="str">
            <v>==============</v>
          </cell>
          <cell r="I22" t="str">
            <v>==============</v>
          </cell>
          <cell r="J22" t="str">
            <v>==============</v>
          </cell>
          <cell r="K22" t="str">
            <v>==============</v>
          </cell>
          <cell r="L22" t="str">
            <v>==============</v>
          </cell>
          <cell r="M22" t="str">
            <v>==============</v>
          </cell>
          <cell r="N22" t="str">
            <v>==============</v>
          </cell>
        </row>
        <row r="25">
          <cell r="A25" t="str">
            <v>(*) UTILIDAD POR POSICION MONETARIA = SALDOS FINALES DEL MES ANTERIOR DE:</v>
          </cell>
        </row>
        <row r="26">
          <cell r="A26" t="str">
            <v xml:space="preserve">          (ACTIVO CIRCULANTE+ OTROS ACTIVOS- INVENTARIOS NETOS - PASIVO TOTAL)  X  % INFLACION</v>
          </cell>
        </row>
        <row r="28">
          <cell r="A28" t="str">
            <v>(**)  CARGA FINANCIERA = COSTO INTEGRAL DEL FINANCIAMIENTO SIN UTILIDAD POR POSICION MONETARIA</v>
          </cell>
        </row>
        <row r="31">
          <cell r="A31" t="str">
            <v>(1B)  CALCULO DE LA REVALUACION DEL ACTIVO FIJO:</v>
          </cell>
        </row>
        <row r="32">
          <cell r="A32" t="str">
            <v>---------------------------------------------------------------------</v>
          </cell>
        </row>
        <row r="34">
          <cell r="A34" t="str">
            <v>SALDO INICIAL ACTIVO FIJO NETO</v>
          </cell>
          <cell r="C34">
            <v>750219.4</v>
          </cell>
          <cell r="D34">
            <v>780362.55779312912</v>
          </cell>
          <cell r="E34">
            <v>798152.21758497402</v>
          </cell>
          <cell r="F34">
            <v>778856.79502591491</v>
          </cell>
          <cell r="G34">
            <v>771245.80171575141</v>
          </cell>
          <cell r="H34">
            <v>782379.95441380399</v>
          </cell>
          <cell r="I34">
            <v>768210.76936564012</v>
          </cell>
          <cell r="J34">
            <v>765771.67969576665</v>
          </cell>
          <cell r="K34">
            <v>796385.80143278895</v>
          </cell>
          <cell r="L34">
            <v>810364.60546694428</v>
          </cell>
          <cell r="M34">
            <v>841677.70270030492</v>
          </cell>
          <cell r="N34">
            <v>859358.90564781975</v>
          </cell>
        </row>
        <row r="36">
          <cell r="A36" t="str">
            <v>(+) REVALUACION</v>
          </cell>
          <cell r="C36">
            <v>57693.067838917719</v>
          </cell>
          <cell r="D36">
            <v>3449.3510657470906</v>
          </cell>
          <cell r="E36">
            <v>-18198.357664396754</v>
          </cell>
          <cell r="F36">
            <v>-2616.0817310001003</v>
          </cell>
          <cell r="G36">
            <v>23151.899652153137</v>
          </cell>
          <cell r="H36">
            <v>-8295.9448201732012</v>
          </cell>
          <cell r="I36">
            <v>6862.210282887565</v>
          </cell>
          <cell r="J36">
            <v>18230.01866463921</v>
          </cell>
          <cell r="K36">
            <v>31830.263948332169</v>
          </cell>
          <cell r="L36">
            <v>9983.6715336573543</v>
          </cell>
          <cell r="M36">
            <v>38967.082522359444</v>
          </cell>
          <cell r="N36">
            <v>21609.946287653758</v>
          </cell>
        </row>
        <row r="37">
          <cell r="A37" t="str">
            <v>(+) ALTAS Y BAJAS ACTIVO FIJO (NETO)</v>
          </cell>
          <cell r="C37">
            <v>0</v>
          </cell>
          <cell r="D37">
            <v>22521.400000000023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28648.199999999953</v>
          </cell>
          <cell r="K37">
            <v>0</v>
          </cell>
          <cell r="L37">
            <v>27355.199999999953</v>
          </cell>
          <cell r="M37">
            <v>0</v>
          </cell>
          <cell r="N37">
            <v>17371.099999999977</v>
          </cell>
        </row>
        <row r="38">
          <cell r="A38" t="str">
            <v>(-) DEPRECIACIONES</v>
          </cell>
          <cell r="C38">
            <v>27549.910045788623</v>
          </cell>
          <cell r="D38">
            <v>8181.0912739022169</v>
          </cell>
          <cell r="E38">
            <v>1097.0648946623551</v>
          </cell>
          <cell r="F38">
            <v>4994.9115791633958</v>
          </cell>
          <cell r="G38">
            <v>12017.746954100556</v>
          </cell>
          <cell r="H38">
            <v>5873.2402279906673</v>
          </cell>
          <cell r="I38">
            <v>9301.2999527610373</v>
          </cell>
          <cell r="J38">
            <v>16264.096927616862</v>
          </cell>
          <cell r="K38">
            <v>17851.459914176841</v>
          </cell>
          <cell r="L38">
            <v>6025.7743002966745</v>
          </cell>
          <cell r="M38">
            <v>21285.879574844614</v>
          </cell>
          <cell r="N38">
            <v>13764.669219706324</v>
          </cell>
        </row>
        <row r="39">
          <cell r="C39" t="str">
            <v>-------------------</v>
          </cell>
          <cell r="D39" t="str">
            <v>-------------------</v>
          </cell>
          <cell r="E39" t="str">
            <v>-------------------</v>
          </cell>
          <cell r="F39" t="str">
            <v>-------------------</v>
          </cell>
          <cell r="G39" t="str">
            <v>-------------------</v>
          </cell>
          <cell r="H39" t="str">
            <v>-------------------</v>
          </cell>
          <cell r="I39" t="str">
            <v>-------------------</v>
          </cell>
          <cell r="J39" t="str">
            <v>-------------------</v>
          </cell>
          <cell r="K39" t="str">
            <v>-------------------</v>
          </cell>
          <cell r="L39" t="str">
            <v>-------------------</v>
          </cell>
          <cell r="M39" t="str">
            <v>-------------------</v>
          </cell>
          <cell r="N39" t="str">
            <v>-------------------</v>
          </cell>
        </row>
        <row r="40">
          <cell r="A40" t="str">
            <v>(=) SALDO FINAL ACTIVO FIJO (NETO)</v>
          </cell>
          <cell r="C40">
            <v>780362.55779312912</v>
          </cell>
          <cell r="D40">
            <v>798152.21758497402</v>
          </cell>
          <cell r="E40">
            <v>778856.79502591491</v>
          </cell>
          <cell r="F40">
            <v>771245.80171575141</v>
          </cell>
          <cell r="G40">
            <v>782379.95441380399</v>
          </cell>
          <cell r="H40">
            <v>768210.76936564012</v>
          </cell>
          <cell r="I40">
            <v>765771.67969576665</v>
          </cell>
          <cell r="J40">
            <v>796385.80143278895</v>
          </cell>
          <cell r="K40">
            <v>810364.60546694428</v>
          </cell>
          <cell r="L40">
            <v>841677.70270030492</v>
          </cell>
          <cell r="M40">
            <v>859358.90564781975</v>
          </cell>
          <cell r="N40">
            <v>884575.28271576716</v>
          </cell>
        </row>
        <row r="42">
          <cell r="A42" t="str">
            <v>(***) REVALUACION EQUIPO NACIONAL DE ACUERDO A INFLACION NACIONAL</v>
          </cell>
        </row>
        <row r="43">
          <cell r="A43" t="str">
            <v>REVALUACION EQUIPO IMPORTADO DE ACUERDO A DEVALUACION PESO/DÓLAR (EN AMBOS CASOS SE TOMA EL 100% DEL FACTOR)</v>
          </cell>
        </row>
        <row r="46">
          <cell r="A46" t="str">
            <v>(1C)  CALCULO DE LA RESERVA DE MANTENIMIENTO DE CAPITAL:</v>
          </cell>
        </row>
        <row r="47">
          <cell r="A47" t="str">
            <v>-------------------------------------------------------------------------------------------------------</v>
          </cell>
        </row>
        <row r="48">
          <cell r="A48" t="str">
            <v>TOTAL REVALUACIONES</v>
          </cell>
          <cell r="C48">
            <v>38548.242838917722</v>
          </cell>
          <cell r="D48">
            <v>3290.3427324137574</v>
          </cell>
          <cell r="E48">
            <v>-10722.382664396753</v>
          </cell>
          <cell r="F48">
            <v>927.19326899989983</v>
          </cell>
          <cell r="G48">
            <v>19772.774652153137</v>
          </cell>
          <cell r="H48">
            <v>-5563.4448201732012</v>
          </cell>
          <cell r="I48">
            <v>6052.8102828875653</v>
          </cell>
          <cell r="J48">
            <v>10482.118664639211</v>
          </cell>
          <cell r="K48">
            <v>22862.363948332168</v>
          </cell>
          <cell r="L48">
            <v>12912.171533657354</v>
          </cell>
          <cell r="M48">
            <v>26981.182522359442</v>
          </cell>
          <cell r="N48">
            <v>17167.34628765376</v>
          </cell>
        </row>
        <row r="49">
          <cell r="A49" t="str">
            <v>(-) U.P.M. CARGADA A RESULTADOS</v>
          </cell>
          <cell r="C49">
            <v>836.79700536422308</v>
          </cell>
          <cell r="D49">
            <v>863.801589869439</v>
          </cell>
          <cell r="E49">
            <v>1216.998263152524</v>
          </cell>
          <cell r="F49">
            <v>786.99980802979132</v>
          </cell>
          <cell r="G49">
            <v>572.09927837257203</v>
          </cell>
          <cell r="H49">
            <v>-1136.6006765773864</v>
          </cell>
          <cell r="I49">
            <v>-1766.9678596767544</v>
          </cell>
          <cell r="J49">
            <v>-1658.0040692342684</v>
          </cell>
          <cell r="K49">
            <v>-989.49923746850197</v>
          </cell>
          <cell r="L49">
            <v>-262.16042447728148</v>
          </cell>
          <cell r="M49">
            <v>-831.64778616192814</v>
          </cell>
          <cell r="N49">
            <v>-1235.2045555892594</v>
          </cell>
        </row>
        <row r="50">
          <cell r="C50" t="str">
            <v>-------------------</v>
          </cell>
          <cell r="D50" t="str">
            <v>-------------------</v>
          </cell>
          <cell r="E50" t="str">
            <v>-------------------</v>
          </cell>
          <cell r="F50" t="str">
            <v>-------------------</v>
          </cell>
          <cell r="G50" t="str">
            <v>-------------------</v>
          </cell>
          <cell r="H50" t="str">
            <v>-------------------</v>
          </cell>
          <cell r="I50" t="str">
            <v>-------------------</v>
          </cell>
          <cell r="J50" t="str">
            <v>-------------------</v>
          </cell>
          <cell r="K50" t="str">
            <v>-------------------</v>
          </cell>
          <cell r="L50" t="str">
            <v>-------------------</v>
          </cell>
          <cell r="M50" t="str">
            <v>-------------------</v>
          </cell>
          <cell r="N50" t="str">
            <v>-------------------</v>
          </cell>
        </row>
        <row r="51">
          <cell r="A51" t="str">
            <v>(=) RESERVA MANTENIMIENTO CAPITAL</v>
          </cell>
          <cell r="C51">
            <v>39431.515833553502</v>
          </cell>
          <cell r="D51">
            <v>1913.7411425443186</v>
          </cell>
          <cell r="E51">
            <v>-16023.280927549276</v>
          </cell>
          <cell r="F51">
            <v>-3430.3065390298916</v>
          </cell>
          <cell r="G51">
            <v>18878.175373780567</v>
          </cell>
          <cell r="H51">
            <v>-5966.9441435958151</v>
          </cell>
          <cell r="I51">
            <v>6233.9781425643196</v>
          </cell>
          <cell r="J51">
            <v>14165.422733873478</v>
          </cell>
          <cell r="K51">
            <v>23275.963185800669</v>
          </cell>
          <cell r="L51">
            <v>16246.131958134636</v>
          </cell>
          <cell r="M51">
            <v>29336.57</v>
          </cell>
          <cell r="N51">
            <v>-26918.049156756981</v>
          </cell>
        </row>
        <row r="52">
          <cell r="C52" t="str">
            <v>==============</v>
          </cell>
          <cell r="D52" t="str">
            <v>==============</v>
          </cell>
          <cell r="E52" t="str">
            <v>==============</v>
          </cell>
          <cell r="F52" t="str">
            <v>==============</v>
          </cell>
          <cell r="G52" t="str">
            <v>==============</v>
          </cell>
          <cell r="H52" t="str">
            <v>==============</v>
          </cell>
          <cell r="I52" t="str">
            <v>==============</v>
          </cell>
          <cell r="J52" t="str">
            <v>==============</v>
          </cell>
          <cell r="K52" t="str">
            <v>==============</v>
          </cell>
          <cell r="L52" t="str">
            <v>==============</v>
          </cell>
          <cell r="M52" t="str">
            <v>==============</v>
          </cell>
          <cell r="N52" t="str">
            <v>==============</v>
          </cell>
        </row>
      </sheetData>
      <sheetData sheetId="15" refreshError="1">
        <row r="1">
          <cell r="A1" t="str">
            <v>PAG 2</v>
          </cell>
          <cell r="C1">
            <v>38008.715940972223</v>
          </cell>
          <cell r="G1" t="str">
            <v xml:space="preserve">      </v>
          </cell>
          <cell r="H1" t="str">
            <v xml:space="preserve"> </v>
          </cell>
          <cell r="L1" t="str">
            <v xml:space="preserve"> ARCHIVO:</v>
          </cell>
          <cell r="M1" t="str">
            <v>UM6VELCO2003</v>
          </cell>
        </row>
        <row r="2">
          <cell r="A2" t="str">
            <v>VELCON, S.A. DE C.V.</v>
          </cell>
        </row>
        <row r="3">
          <cell r="A3" t="str">
            <v>PRONÓSTICO 1+6 DICIEMBRE 2003</v>
          </cell>
          <cell r="D3" t="str">
            <v>( MILES DE PESOS)</v>
          </cell>
        </row>
        <row r="4">
          <cell r="A4" t="str">
            <v>*****                A N E X O    2              *****</v>
          </cell>
        </row>
        <row r="5">
          <cell r="A5" t="str">
            <v>*****         DETERMINACION   DEL   "ISR"   CAUSADO        *****</v>
          </cell>
        </row>
        <row r="6">
          <cell r="A6" t="str">
            <v>*****  CONCILIACION DE LA UTILIDAD CONTABLE/FISCAL  *****</v>
          </cell>
          <cell r="C6" t="str">
            <v>REAL</v>
          </cell>
          <cell r="D6" t="str">
            <v>REAL</v>
          </cell>
          <cell r="E6" t="str">
            <v>REAL</v>
          </cell>
          <cell r="F6" t="str">
            <v>REAL</v>
          </cell>
          <cell r="G6" t="str">
            <v>REAL</v>
          </cell>
          <cell r="H6" t="str">
            <v>REAL</v>
          </cell>
          <cell r="I6" t="str">
            <v>REAL</v>
          </cell>
          <cell r="J6" t="str">
            <v>REAL</v>
          </cell>
          <cell r="K6" t="str">
            <v>REAL</v>
          </cell>
          <cell r="L6" t="str">
            <v>REAL</v>
          </cell>
          <cell r="M6" t="str">
            <v>REAL</v>
          </cell>
          <cell r="N6" t="str">
            <v>REAL</v>
          </cell>
        </row>
        <row r="7">
          <cell r="B7" t="str">
            <v>ACUM DIC  02</v>
          </cell>
          <cell r="C7" t="str">
            <v xml:space="preserve">ENERO </v>
          </cell>
          <cell r="D7" t="str">
            <v>FEBRERO</v>
          </cell>
          <cell r="E7" t="str">
            <v>MARZO</v>
          </cell>
          <cell r="F7" t="str">
            <v>ABRIL</v>
          </cell>
          <cell r="G7" t="str">
            <v>MAYO</v>
          </cell>
          <cell r="H7" t="str">
            <v>JUNIO</v>
          </cell>
          <cell r="I7" t="str">
            <v>JULIO</v>
          </cell>
          <cell r="J7" t="str">
            <v>AGOSTO</v>
          </cell>
          <cell r="K7" t="str">
            <v>SEPTIEMBRE</v>
          </cell>
          <cell r="L7" t="str">
            <v>OCTUBRE</v>
          </cell>
          <cell r="M7" t="str">
            <v>NOVIEMBRE</v>
          </cell>
          <cell r="N7" t="str">
            <v>DICIEMBRE</v>
          </cell>
          <cell r="O7" t="str">
            <v>ACUM.  2003</v>
          </cell>
          <cell r="P7">
            <v>37987</v>
          </cell>
          <cell r="Q7">
            <v>38018</v>
          </cell>
        </row>
        <row r="8">
          <cell r="B8" t="str">
            <v>----------------------</v>
          </cell>
          <cell r="C8" t="str">
            <v>----------------------</v>
          </cell>
          <cell r="D8" t="str">
            <v>----------------------</v>
          </cell>
          <cell r="E8" t="str">
            <v>----------------------</v>
          </cell>
          <cell r="F8" t="str">
            <v>----------------------</v>
          </cell>
          <cell r="G8" t="str">
            <v>----------------------</v>
          </cell>
          <cell r="H8" t="str">
            <v>----------------------</v>
          </cell>
          <cell r="I8" t="str">
            <v>----------------------</v>
          </cell>
          <cell r="J8" t="str">
            <v>----------------------</v>
          </cell>
          <cell r="K8" t="str">
            <v>----------------------</v>
          </cell>
          <cell r="L8" t="str">
            <v>----------------------</v>
          </cell>
          <cell r="M8" t="str">
            <v>----------------------</v>
          </cell>
          <cell r="N8" t="str">
            <v>----------------------</v>
          </cell>
          <cell r="O8" t="str">
            <v>----------------------</v>
          </cell>
          <cell r="P8" t="str">
            <v>----------------------</v>
          </cell>
          <cell r="Q8" t="str">
            <v>----------------------</v>
          </cell>
        </row>
        <row r="9">
          <cell r="A9" t="str">
            <v>RESULTADO ANTES DE IMPUESTOS</v>
          </cell>
          <cell r="B9">
            <v>230190.50000000009</v>
          </cell>
          <cell r="C9">
            <v>22251.222430577262</v>
          </cell>
          <cell r="D9">
            <v>23834.147777767354</v>
          </cell>
          <cell r="E9">
            <v>22181.683396796492</v>
          </cell>
          <cell r="F9">
            <v>12246.174596320379</v>
          </cell>
          <cell r="G9">
            <v>17916.26330903648</v>
          </cell>
          <cell r="H9">
            <v>19073.187745908323</v>
          </cell>
          <cell r="I9">
            <v>13089.155653588925</v>
          </cell>
          <cell r="J9">
            <v>14097.78216980923</v>
          </cell>
          <cell r="K9">
            <v>17485.103501875154</v>
          </cell>
          <cell r="L9">
            <v>21225.441911102993</v>
          </cell>
          <cell r="M9">
            <v>9675.1286382955514</v>
          </cell>
          <cell r="N9">
            <v>8955.6668624773174</v>
          </cell>
          <cell r="O9">
            <v>202030.95799355546</v>
          </cell>
          <cell r="P9">
            <v>11041.362472068669</v>
          </cell>
          <cell r="Q9">
            <v>22861.638537885781</v>
          </cell>
        </row>
        <row r="10">
          <cell r="A10" t="str">
            <v>[+] PART. NO DEDUCIBLES (RESULTADOS):</v>
          </cell>
        </row>
        <row r="11">
          <cell r="A11" t="str">
            <v>COSTO DE VENTAS</v>
          </cell>
          <cell r="B11">
            <v>482074.2</v>
          </cell>
          <cell r="C11">
            <v>44762.088567524159</v>
          </cell>
          <cell r="D11">
            <v>47737.196353564606</v>
          </cell>
          <cell r="E11">
            <v>49723.282518526423</v>
          </cell>
          <cell r="F11">
            <v>38093.283861038712</v>
          </cell>
          <cell r="G11">
            <v>51560.344645344019</v>
          </cell>
          <cell r="H11">
            <v>51469.653416330497</v>
          </cell>
          <cell r="I11">
            <v>42608.185937926246</v>
          </cell>
          <cell r="J11">
            <v>47936.40720804649</v>
          </cell>
          <cell r="K11">
            <v>51902.765973344598</v>
          </cell>
          <cell r="L11">
            <v>54895.890839853309</v>
          </cell>
          <cell r="M11">
            <v>42701.417176936389</v>
          </cell>
          <cell r="N11">
            <v>34938.402248040104</v>
          </cell>
          <cell r="O11">
            <v>558328.9187464756</v>
          </cell>
          <cell r="P11">
            <v>44592.03768364172</v>
          </cell>
          <cell r="Q11">
            <v>59562.150249170038</v>
          </cell>
        </row>
        <row r="12">
          <cell r="A12" t="str">
            <v>DEPRECIACION</v>
          </cell>
          <cell r="B12">
            <v>93407.7</v>
          </cell>
          <cell r="C12">
            <v>8405.0850457887154</v>
          </cell>
          <cell r="D12">
            <v>8022.082940568861</v>
          </cell>
          <cell r="E12">
            <v>8572.9898946622798</v>
          </cell>
          <cell r="F12">
            <v>8538.1865791633772</v>
          </cell>
          <cell r="G12">
            <v>8638.621954100543</v>
          </cell>
          <cell r="H12">
            <v>8605.7402279906291</v>
          </cell>
          <cell r="I12">
            <v>8491.8999527610322</v>
          </cell>
          <cell r="J12">
            <v>8516.1969276168275</v>
          </cell>
          <cell r="K12">
            <v>8883.5599141768234</v>
          </cell>
          <cell r="L12">
            <v>8954.2743002966217</v>
          </cell>
          <cell r="M12">
            <v>9299.9795748445486</v>
          </cell>
          <cell r="N12">
            <v>9322.069219706329</v>
          </cell>
          <cell r="O12">
            <v>104250.68653167658</v>
          </cell>
          <cell r="P12">
            <v>9191.928430908747</v>
          </cell>
          <cell r="Q12">
            <v>9192.245300940267</v>
          </cell>
        </row>
        <row r="13">
          <cell r="A13" t="str">
            <v>INTERESES PAGADOS</v>
          </cell>
          <cell r="B13">
            <v>-1448.2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A14" t="str">
            <v>PERDIDA EN CAMBIOS</v>
          </cell>
          <cell r="B14">
            <v>49453.9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A15" t="str">
            <v>INCREMENTO A RESERVAS</v>
          </cell>
          <cell r="B15">
            <v>0</v>
          </cell>
          <cell r="C15">
            <v>11.666666666666666</v>
          </cell>
          <cell r="D15">
            <v>11.666666666666666</v>
          </cell>
          <cell r="E15">
            <v>11.666666666666666</v>
          </cell>
          <cell r="F15">
            <v>11.666666666666666</v>
          </cell>
          <cell r="G15">
            <v>11.666666666666666</v>
          </cell>
          <cell r="H15">
            <v>11.666666666666666</v>
          </cell>
          <cell r="I15">
            <v>11.666666666666666</v>
          </cell>
          <cell r="J15">
            <v>11.666666666666666</v>
          </cell>
          <cell r="K15">
            <v>11.666666666666666</v>
          </cell>
          <cell r="L15">
            <v>157</v>
          </cell>
          <cell r="M15">
            <v>157</v>
          </cell>
          <cell r="N15">
            <v>157</v>
          </cell>
          <cell r="O15">
            <v>576</v>
          </cell>
          <cell r="P15">
            <v>11.666666666666666</v>
          </cell>
          <cell r="Q15">
            <v>11.666666666666666</v>
          </cell>
        </row>
        <row r="16">
          <cell r="A16" t="str">
            <v>GASTOS NO DEDUCIBLES</v>
          </cell>
          <cell r="B16">
            <v>1661.9</v>
          </cell>
          <cell r="C16">
            <v>74.399999999999991</v>
          </cell>
          <cell r="D16">
            <v>106</v>
          </cell>
          <cell r="E16">
            <v>87</v>
          </cell>
          <cell r="F16">
            <v>152.39999999999998</v>
          </cell>
          <cell r="G16">
            <v>77.100000000000009</v>
          </cell>
          <cell r="H16">
            <v>89.507999999999996</v>
          </cell>
          <cell r="I16">
            <v>90</v>
          </cell>
          <cell r="J16">
            <v>54.85</v>
          </cell>
          <cell r="K16">
            <v>87.7</v>
          </cell>
          <cell r="L16">
            <v>105.6</v>
          </cell>
          <cell r="M16">
            <v>90.89</v>
          </cell>
          <cell r="N16">
            <v>-1530.269</v>
          </cell>
          <cell r="O16">
            <v>-514.82099999999991</v>
          </cell>
          <cell r="P16">
            <v>107.72164860833333</v>
          </cell>
          <cell r="Q16">
            <v>107.89446735054668</v>
          </cell>
        </row>
        <row r="18">
          <cell r="A18" t="str">
            <v>[+] PART. ACUMULABLES (CONCILIACION):</v>
          </cell>
        </row>
        <row r="19">
          <cell r="A19" t="str">
            <v>SEGUROS PAGADOS EJ. ANTERIORES</v>
          </cell>
          <cell r="B19">
            <v>0</v>
          </cell>
          <cell r="C19">
            <v>809.93333333333339</v>
          </cell>
          <cell r="D19">
            <v>809.93333333333339</v>
          </cell>
          <cell r="E19">
            <v>809.93333333333339</v>
          </cell>
          <cell r="F19">
            <v>809.93333333333339</v>
          </cell>
          <cell r="G19">
            <v>809.93333333333339</v>
          </cell>
          <cell r="H19">
            <v>809.93333333333339</v>
          </cell>
          <cell r="I19">
            <v>0</v>
          </cell>
          <cell r="J19">
            <v>0</v>
          </cell>
          <cell r="K19">
            <v>0</v>
          </cell>
          <cell r="L19">
            <v>-712</v>
          </cell>
          <cell r="M19">
            <v>-712</v>
          </cell>
          <cell r="N19">
            <v>-712</v>
          </cell>
          <cell r="O19">
            <v>2723.6000000000004</v>
          </cell>
          <cell r="P19">
            <v>0</v>
          </cell>
          <cell r="Q19">
            <v>0</v>
          </cell>
        </row>
        <row r="20">
          <cell r="A20" t="str">
            <v>COSTO DEL PERIODO D3</v>
          </cell>
          <cell r="B20">
            <v>1664</v>
          </cell>
          <cell r="C20">
            <v>195.05833333333331</v>
          </cell>
          <cell r="D20">
            <v>195.05833333333331</v>
          </cell>
          <cell r="E20">
            <v>195.05833333333331</v>
          </cell>
          <cell r="F20">
            <v>195.05833333333331</v>
          </cell>
          <cell r="G20">
            <v>195.05833333333331</v>
          </cell>
          <cell r="H20">
            <v>195.05833333333331</v>
          </cell>
          <cell r="I20">
            <v>195.05833333333331</v>
          </cell>
          <cell r="J20">
            <v>195.05833333333331</v>
          </cell>
          <cell r="K20">
            <v>195.05833333333331</v>
          </cell>
          <cell r="L20">
            <v>195.05833333333331</v>
          </cell>
          <cell r="M20">
            <v>195.05833333333331</v>
          </cell>
          <cell r="N20">
            <v>195.05833333333331</v>
          </cell>
          <cell r="O20">
            <v>2340.7000000000003</v>
          </cell>
          <cell r="P20">
            <v>195.05833333333331</v>
          </cell>
          <cell r="Q20">
            <v>195.05833333333331</v>
          </cell>
        </row>
        <row r="21">
          <cell r="A21" t="str">
            <v>RETIROS DEFINITIVOS DE FITEC Y FICAP</v>
          </cell>
          <cell r="B21">
            <v>812.4</v>
          </cell>
          <cell r="C21">
            <v>0</v>
          </cell>
          <cell r="D21">
            <v>0</v>
          </cell>
          <cell r="E21">
            <v>27003.200000000001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-26596.799999999999</v>
          </cell>
          <cell r="M21">
            <v>4.8</v>
          </cell>
          <cell r="N21">
            <v>56387.024152736929</v>
          </cell>
          <cell r="O21">
            <v>56798.224152736933</v>
          </cell>
          <cell r="P21">
            <v>0</v>
          </cell>
          <cell r="Q21">
            <v>0</v>
          </cell>
        </row>
        <row r="22">
          <cell r="A22" t="str">
            <v>BONO GRATIF. 2002 AMORTIZACION</v>
          </cell>
          <cell r="B22">
            <v>0</v>
          </cell>
          <cell r="C22">
            <v>350.64166666666665</v>
          </cell>
          <cell r="D22">
            <v>350.64166666666665</v>
          </cell>
          <cell r="E22">
            <v>350.64166666666665</v>
          </cell>
          <cell r="F22">
            <v>350.64166666666665</v>
          </cell>
          <cell r="G22">
            <v>350.64166666666665</v>
          </cell>
          <cell r="H22">
            <v>350.64166666666665</v>
          </cell>
          <cell r="I22">
            <v>350.64166666666665</v>
          </cell>
          <cell r="J22">
            <v>350.64166666666665</v>
          </cell>
          <cell r="K22">
            <v>350.64166666666665</v>
          </cell>
          <cell r="L22">
            <v>350.64166666666665</v>
          </cell>
          <cell r="M22">
            <v>350.64166666666665</v>
          </cell>
          <cell r="N22">
            <v>350.64166666666665</v>
          </cell>
          <cell r="O22">
            <v>4207.6999999999989</v>
          </cell>
          <cell r="P22">
            <v>0</v>
          </cell>
          <cell r="Q22">
            <v>0</v>
          </cell>
        </row>
        <row r="23">
          <cell r="A23" t="str">
            <v>ANTICIPOS HERRAMENTALES</v>
          </cell>
          <cell r="B23">
            <v>0</v>
          </cell>
          <cell r="C23">
            <v>35.766666666666666</v>
          </cell>
          <cell r="D23">
            <v>35.766666666666666</v>
          </cell>
          <cell r="E23">
            <v>35.766666666666666</v>
          </cell>
          <cell r="F23">
            <v>35.766666666666666</v>
          </cell>
          <cell r="G23">
            <v>35.766666666666666</v>
          </cell>
          <cell r="H23">
            <v>35.766666666666666</v>
          </cell>
          <cell r="I23">
            <v>35.766666666666666</v>
          </cell>
          <cell r="J23">
            <v>35.766666666666666</v>
          </cell>
          <cell r="K23">
            <v>35.766666666666666</v>
          </cell>
          <cell r="L23">
            <v>35.766666666666666</v>
          </cell>
          <cell r="M23">
            <v>35.766666666666666</v>
          </cell>
          <cell r="N23">
            <v>35.766666666666666</v>
          </cell>
          <cell r="O23">
            <v>429.19999999999987</v>
          </cell>
          <cell r="P23">
            <v>35.766666666666666</v>
          </cell>
          <cell r="Q23">
            <v>35.766666666666666</v>
          </cell>
        </row>
        <row r="24">
          <cell r="A24" t="str">
            <v>OTROS ACUMULABLES</v>
          </cell>
          <cell r="B24">
            <v>-22023.9</v>
          </cell>
          <cell r="C24">
            <v>-4196.6724316607779</v>
          </cell>
          <cell r="D24">
            <v>-1015.613698339435</v>
          </cell>
          <cell r="E24">
            <v>8297.8076680636223</v>
          </cell>
          <cell r="F24">
            <v>-4302.7801181842606</v>
          </cell>
          <cell r="G24">
            <v>-9097.2454491880999</v>
          </cell>
          <cell r="H24">
            <v>2936.23976584912</v>
          </cell>
          <cell r="I24">
            <v>13217.900000000001</v>
          </cell>
          <cell r="J24">
            <v>-1351.5000000000007</v>
          </cell>
          <cell r="K24">
            <v>4411.9839897876627</v>
          </cell>
          <cell r="L24">
            <v>-18939.628765389803</v>
          </cell>
          <cell r="M24">
            <v>10052.886270396815</v>
          </cell>
          <cell r="N24">
            <v>-60484.684274139589</v>
          </cell>
          <cell r="O24">
            <v>-60471.307042804743</v>
          </cell>
          <cell r="P24">
            <v>-16446.599736434375</v>
          </cell>
          <cell r="Q24">
            <v>41282.624698529973</v>
          </cell>
        </row>
        <row r="25">
          <cell r="C25" t="str">
            <v xml:space="preserve"> </v>
          </cell>
          <cell r="P25">
            <v>-1351.0153380797847</v>
          </cell>
          <cell r="Q25">
            <v>-1188.0186342406721</v>
          </cell>
        </row>
        <row r="26">
          <cell r="A26" t="str">
            <v>[-] PART. NO ACUMULABLES (RESULTADOS):</v>
          </cell>
        </row>
        <row r="27">
          <cell r="A27" t="str">
            <v>INTERESES GANADOS</v>
          </cell>
          <cell r="B27">
            <v>-242.3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A28" t="str">
            <v>UTILIDAD EN CAMBIOS</v>
          </cell>
          <cell r="B28">
            <v>44498.400000000001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A29" t="str">
            <v>RESULTADO POSICION MONETARIA</v>
          </cell>
          <cell r="B29">
            <v>-3538.1</v>
          </cell>
          <cell r="C29">
            <v>836.79700536422308</v>
          </cell>
          <cell r="D29">
            <v>863.801589869439</v>
          </cell>
          <cell r="E29">
            <v>1216.998263152524</v>
          </cell>
          <cell r="F29">
            <v>786.99980802979132</v>
          </cell>
          <cell r="G29">
            <v>572.09927837257203</v>
          </cell>
          <cell r="H29">
            <v>-1136.6006765773864</v>
          </cell>
          <cell r="I29">
            <v>-1766.9678596767544</v>
          </cell>
          <cell r="J29">
            <v>-1658.0040692342684</v>
          </cell>
          <cell r="K29">
            <v>-989.49923746850197</v>
          </cell>
          <cell r="L29">
            <v>-262.16042447728148</v>
          </cell>
          <cell r="M29">
            <v>-831.64778616192814</v>
          </cell>
          <cell r="N29">
            <v>-1235.2045555892594</v>
          </cell>
          <cell r="O29">
            <v>-3603.3886643968308</v>
          </cell>
          <cell r="P29">
            <v>-514.03294786648894</v>
          </cell>
          <cell r="Q29">
            <v>-328.8247057203468</v>
          </cell>
        </row>
        <row r="30">
          <cell r="A30" t="str">
            <v>DIVIDENDOS COBRADOS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A31" t="str">
            <v>RENTAS DIFERIDAS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A32" t="str">
            <v>UT CONTABLE VTA ACTIVO FIJO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A34" t="str">
            <v>[-] PART. DEDUCIBLES (CONCILIACION):</v>
          </cell>
        </row>
        <row r="35">
          <cell r="A35" t="str">
            <v>COMPRAS Y GASTOS DIRECTOS</v>
          </cell>
          <cell r="B35">
            <v>439782.40000000002</v>
          </cell>
          <cell r="C35">
            <v>46564.888567524147</v>
          </cell>
          <cell r="D35">
            <v>53365.396353564589</v>
          </cell>
          <cell r="E35">
            <v>41698.682518526432</v>
          </cell>
          <cell r="F35">
            <v>37084.183861038706</v>
          </cell>
          <cell r="G35">
            <v>44035.004645344037</v>
          </cell>
          <cell r="H35">
            <v>47003.793416330496</v>
          </cell>
          <cell r="I35">
            <v>47760.985937926234</v>
          </cell>
          <cell r="J35">
            <v>48032.907208046505</v>
          </cell>
          <cell r="K35">
            <v>49693.565973344586</v>
          </cell>
          <cell r="L35">
            <v>44311.390839853309</v>
          </cell>
          <cell r="M35">
            <v>38130.046602484334</v>
          </cell>
          <cell r="N35">
            <v>38709.151691237872</v>
          </cell>
          <cell r="O35">
            <v>536389.99761522119</v>
          </cell>
          <cell r="P35">
            <v>32129.095426341686</v>
          </cell>
          <cell r="Q35">
            <v>103758.28337877181</v>
          </cell>
        </row>
        <row r="36">
          <cell r="A36" t="str">
            <v>COMPLEMENTO COMPRAS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A37" t="str">
            <v>REVALUACION DE INVENTARIOS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A38" t="str">
            <v>DEPRECIACION FISCAL</v>
          </cell>
          <cell r="B38">
            <v>20815.2</v>
          </cell>
          <cell r="C38">
            <v>2451.0083333333332</v>
          </cell>
          <cell r="D38">
            <v>2451.0083333333332</v>
          </cell>
          <cell r="E38">
            <v>2451.0083333333332</v>
          </cell>
          <cell r="F38">
            <v>2451.0083333333332</v>
          </cell>
          <cell r="G38">
            <v>2451.0083333333332</v>
          </cell>
          <cell r="H38">
            <v>2451.0083333333332</v>
          </cell>
          <cell r="I38">
            <v>2451.0083333333332</v>
          </cell>
          <cell r="J38">
            <v>2451.0083333333332</v>
          </cell>
          <cell r="K38">
            <v>2451.0083333333332</v>
          </cell>
          <cell r="L38">
            <v>2451.0083333333332</v>
          </cell>
          <cell r="M38">
            <v>2451.0083333333332</v>
          </cell>
          <cell r="N38">
            <v>2701.0083333333332</v>
          </cell>
          <cell r="O38">
            <v>29662.099999999991</v>
          </cell>
          <cell r="P38">
            <v>3100</v>
          </cell>
          <cell r="Q38">
            <v>3100</v>
          </cell>
        </row>
        <row r="39">
          <cell r="A39" t="str">
            <v>DEDUCCION INMEDIATA INVERSIONES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A40" t="str">
            <v>INTERES REAL DEDUCIBLE</v>
          </cell>
          <cell r="B40">
            <v>3243.1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A41" t="str">
            <v>PERDIDA INFLACIONARIA DEDUCIBLE</v>
          </cell>
          <cell r="B41">
            <v>-932.2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A42" t="str">
            <v>PERDIDA FISCAL ACTUALIZADA (P.A.)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A43" t="str">
            <v>PERDIDA INFLACIONARIA FIDEICOMISOS</v>
          </cell>
          <cell r="B43">
            <v>138.69999999999999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A44" t="str">
            <v>GASTOS POR AMORT PROY FORJA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A45" t="str">
            <v>APLICACION DE RESERVAS</v>
          </cell>
          <cell r="B45">
            <v>0</v>
          </cell>
          <cell r="C45">
            <v>28.533333333333331</v>
          </cell>
          <cell r="D45">
            <v>28.533333333333331</v>
          </cell>
          <cell r="E45">
            <v>28.533333333333331</v>
          </cell>
          <cell r="F45">
            <v>28.533333333333331</v>
          </cell>
          <cell r="G45">
            <v>28.533333333333331</v>
          </cell>
          <cell r="H45">
            <v>28.533333333333331</v>
          </cell>
          <cell r="I45">
            <v>28.533333333333331</v>
          </cell>
          <cell r="J45">
            <v>28.533333333333331</v>
          </cell>
          <cell r="K45">
            <v>28.533333333333331</v>
          </cell>
          <cell r="L45">
            <v>28.533333333333331</v>
          </cell>
          <cell r="M45">
            <v>28.533333333333331</v>
          </cell>
          <cell r="N45">
            <v>28.533333333333331</v>
          </cell>
          <cell r="O45">
            <v>342.39999999999986</v>
          </cell>
          <cell r="P45">
            <v>28.533333333333331</v>
          </cell>
          <cell r="Q45">
            <v>28.533333333333331</v>
          </cell>
        </row>
        <row r="46">
          <cell r="A46" t="str">
            <v>SEGUROS PAGADOS POR ANTICIPADO</v>
          </cell>
          <cell r="B46">
            <v>0</v>
          </cell>
          <cell r="C46">
            <v>198.24166666666667</v>
          </cell>
          <cell r="D46">
            <v>198.24166666666667</v>
          </cell>
          <cell r="E46">
            <v>198.24166666666667</v>
          </cell>
          <cell r="F46">
            <v>198.24166666666667</v>
          </cell>
          <cell r="G46">
            <v>198.24166666666667</v>
          </cell>
          <cell r="H46">
            <v>198.24166666666667</v>
          </cell>
          <cell r="I46">
            <v>198.24166666666667</v>
          </cell>
          <cell r="J46">
            <v>198.24166666666667</v>
          </cell>
          <cell r="K46">
            <v>198.24166666666667</v>
          </cell>
          <cell r="L46">
            <v>548.24166666666667</v>
          </cell>
          <cell r="M46">
            <v>548.24166666666667</v>
          </cell>
          <cell r="N46">
            <v>298.24166666666667</v>
          </cell>
          <cell r="O46">
            <v>3178.9000000000005</v>
          </cell>
          <cell r="P46">
            <v>198.24166666666667</v>
          </cell>
          <cell r="Q46">
            <v>198.24166666666667</v>
          </cell>
        </row>
        <row r="47">
          <cell r="A47" t="str">
            <v>APORTACIONES FITEC Y FICAP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A48" t="str">
            <v>RENDIMIENTOS DE FITEC, FICAP</v>
          </cell>
          <cell r="B48">
            <v>7355.6</v>
          </cell>
          <cell r="C48">
            <v>807.51256666666666</v>
          </cell>
          <cell r="D48">
            <v>695.50759443333334</v>
          </cell>
          <cell r="E48">
            <v>418.90454324444443</v>
          </cell>
          <cell r="F48">
            <v>609.55812302927438</v>
          </cell>
          <cell r="G48">
            <v>303.69954156240124</v>
          </cell>
          <cell r="H48">
            <v>39.658960047381235</v>
          </cell>
          <cell r="I48">
            <v>647.44911273770515</v>
          </cell>
          <cell r="J48">
            <v>379.08511057488704</v>
          </cell>
          <cell r="K48">
            <v>466.31358697145413</v>
          </cell>
          <cell r="L48">
            <v>411.00302923059638</v>
          </cell>
          <cell r="M48">
            <v>397.19192017975888</v>
          </cell>
          <cell r="N48">
            <v>0</v>
          </cell>
          <cell r="O48">
            <v>5175.8840886779026</v>
          </cell>
          <cell r="P48">
            <v>1.0686330292886126E-14</v>
          </cell>
          <cell r="Q48">
            <v>1.0728397337178563E-14</v>
          </cell>
        </row>
        <row r="49">
          <cell r="A49" t="str">
            <v>GASTOS DE INSTALACION O DESARROLLO</v>
          </cell>
          <cell r="B49">
            <v>0</v>
          </cell>
          <cell r="C49">
            <v>31.4</v>
          </cell>
          <cell r="D49">
            <v>1487.7</v>
          </cell>
          <cell r="E49">
            <v>738.5</v>
          </cell>
          <cell r="F49">
            <v>271.89999999999998</v>
          </cell>
          <cell r="G49">
            <v>2424.9</v>
          </cell>
          <cell r="H49">
            <v>-693.9</v>
          </cell>
          <cell r="I49">
            <v>-159.50000000000003</v>
          </cell>
          <cell r="J49">
            <v>-303.7</v>
          </cell>
          <cell r="K49">
            <v>1476.8</v>
          </cell>
          <cell r="L49">
            <v>-300</v>
          </cell>
          <cell r="M49">
            <v>-300</v>
          </cell>
          <cell r="N49">
            <v>-250</v>
          </cell>
          <cell r="O49">
            <v>4424.1000000000013</v>
          </cell>
          <cell r="P49">
            <v>350</v>
          </cell>
          <cell r="Q49">
            <v>280</v>
          </cell>
        </row>
        <row r="50">
          <cell r="A50" t="str">
            <v>AJUSTE ANUAL POR INFLACION DEDUC</v>
          </cell>
          <cell r="B50">
            <v>7327.2</v>
          </cell>
          <cell r="C50">
            <v>103.75</v>
          </cell>
          <cell r="D50">
            <v>103.75</v>
          </cell>
          <cell r="E50">
            <v>103.75</v>
          </cell>
          <cell r="F50">
            <v>103.75</v>
          </cell>
          <cell r="G50">
            <v>103.75</v>
          </cell>
          <cell r="H50">
            <v>103.75</v>
          </cell>
          <cell r="I50">
            <v>103.75</v>
          </cell>
          <cell r="J50">
            <v>103.75</v>
          </cell>
          <cell r="K50">
            <v>103.75</v>
          </cell>
          <cell r="L50">
            <v>305</v>
          </cell>
          <cell r="M50">
            <v>305</v>
          </cell>
          <cell r="N50">
            <v>305</v>
          </cell>
          <cell r="O50">
            <v>1848.75</v>
          </cell>
          <cell r="P50">
            <v>0</v>
          </cell>
          <cell r="Q50">
            <v>0</v>
          </cell>
        </row>
        <row r="51">
          <cell r="A51" t="str">
            <v>O.DEDUCIBLES ISR DEF RET FITEC FICAP</v>
          </cell>
          <cell r="B51">
            <v>9720</v>
          </cell>
          <cell r="C51">
            <v>0</v>
          </cell>
          <cell r="D51">
            <v>0</v>
          </cell>
          <cell r="E51">
            <v>27002.941176470587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-27002.941176470587</v>
          </cell>
          <cell r="M51">
            <v>-515.6</v>
          </cell>
          <cell r="N51">
            <v>0</v>
          </cell>
          <cell r="O51">
            <v>-515.6</v>
          </cell>
          <cell r="P51">
            <v>0</v>
          </cell>
          <cell r="Q51">
            <v>0</v>
          </cell>
        </row>
        <row r="52">
          <cell r="B52" t="str">
            <v>-------------------</v>
          </cell>
          <cell r="C52" t="str">
            <v>-------------------</v>
          </cell>
          <cell r="D52" t="str">
            <v>-------------------</v>
          </cell>
          <cell r="E52" t="str">
            <v>-------------------</v>
          </cell>
          <cell r="F52" t="str">
            <v>-------------------</v>
          </cell>
          <cell r="G52" t="str">
            <v>-------------------</v>
          </cell>
          <cell r="H52" t="str">
            <v>-------------------</v>
          </cell>
          <cell r="I52" t="str">
            <v>-------------------</v>
          </cell>
          <cell r="J52" t="str">
            <v>-------------------</v>
          </cell>
          <cell r="K52" t="str">
            <v>-------------------</v>
          </cell>
          <cell r="L52" t="str">
            <v>-------------------</v>
          </cell>
          <cell r="M52" t="str">
            <v>-------------------</v>
          </cell>
          <cell r="N52" t="str">
            <v>-------------------</v>
          </cell>
          <cell r="O52" t="str">
            <v>-------------------</v>
          </cell>
          <cell r="P52" t="str">
            <v>-------------------</v>
          </cell>
          <cell r="Q52" t="str">
            <v>-------------------</v>
          </cell>
        </row>
        <row r="53">
          <cell r="A53" t="str">
            <v>RESULTADO FISCAL MENSUAL</v>
          </cell>
          <cell r="B53">
            <v>307624.50000000023</v>
          </cell>
          <cell r="C53">
            <v>21677.058806007662</v>
          </cell>
          <cell r="D53">
            <v>20892.941169027363</v>
          </cell>
          <cell r="E53">
            <v>43411.470309988159</v>
          </cell>
          <cell r="F53">
            <v>14596.156459573765</v>
          </cell>
          <cell r="G53">
            <v>20380.914327347258</v>
          </cell>
          <cell r="H53">
            <v>35582.910789611422</v>
          </cell>
          <cell r="I53">
            <v>28826.774353289016</v>
          </cell>
          <cell r="J53">
            <v>20615.048056085419</v>
          </cell>
          <cell r="K53">
            <v>29935.533056336681</v>
          </cell>
          <cell r="L53">
            <v>19181.169351060416</v>
          </cell>
          <cell r="M53">
            <v>31638.794257304486</v>
          </cell>
          <cell r="N53">
            <v>7057.9454065058235</v>
          </cell>
          <cell r="O53">
            <v>293796.71634213754</v>
          </cell>
          <cell r="P53">
            <v>13437.10468698456</v>
          </cell>
          <cell r="Q53">
            <v>26212.811247491802</v>
          </cell>
        </row>
        <row r="55">
          <cell r="A55" t="str">
            <v>RESULTADO FISCAL ACUM</v>
          </cell>
          <cell r="C55">
            <v>21677.058806007662</v>
          </cell>
          <cell r="D55">
            <v>42569.999975035025</v>
          </cell>
          <cell r="E55">
            <v>85981.470285023184</v>
          </cell>
          <cell r="F55">
            <v>100577.62674459696</v>
          </cell>
          <cell r="G55">
            <v>120958.54107194422</v>
          </cell>
          <cell r="H55">
            <v>156541.45186155563</v>
          </cell>
          <cell r="I55">
            <v>185368.22621484465</v>
          </cell>
          <cell r="J55">
            <v>205983.27427093007</v>
          </cell>
          <cell r="K55">
            <v>235918.80732726675</v>
          </cell>
          <cell r="L55">
            <v>255099.97667832716</v>
          </cell>
          <cell r="M55">
            <v>286738.77093563165</v>
          </cell>
          <cell r="N55">
            <v>293796.71634213749</v>
          </cell>
          <cell r="O55">
            <v>293796.71634213749</v>
          </cell>
          <cell r="P55">
            <v>13437.10468698456</v>
          </cell>
          <cell r="Q55">
            <v>39649.915934476361</v>
          </cell>
        </row>
        <row r="56">
          <cell r="A56" t="str">
            <v>% ISR</v>
          </cell>
          <cell r="C56">
            <v>0.34</v>
          </cell>
          <cell r="D56">
            <v>0.34</v>
          </cell>
          <cell r="E56">
            <v>0.34</v>
          </cell>
          <cell r="F56">
            <v>0.34</v>
          </cell>
          <cell r="G56">
            <v>0.34</v>
          </cell>
          <cell r="H56">
            <v>0.34</v>
          </cell>
          <cell r="I56">
            <v>0.34</v>
          </cell>
          <cell r="J56">
            <v>0.34</v>
          </cell>
          <cell r="K56">
            <v>0.34</v>
          </cell>
          <cell r="L56">
            <v>0.34</v>
          </cell>
          <cell r="M56">
            <v>0.34</v>
          </cell>
          <cell r="N56">
            <v>0.34</v>
          </cell>
          <cell r="O56">
            <v>0.34</v>
          </cell>
          <cell r="P56">
            <v>0.33</v>
          </cell>
          <cell r="Q56">
            <v>0.33</v>
          </cell>
        </row>
        <row r="58">
          <cell r="A58" t="str">
            <v>I S R CAUSADO ACUM</v>
          </cell>
          <cell r="C58">
            <v>7370.1999940426058</v>
          </cell>
          <cell r="D58">
            <v>14473.799991511909</v>
          </cell>
          <cell r="E58">
            <v>29233.699896907885</v>
          </cell>
          <cell r="F58">
            <v>34196.393093162966</v>
          </cell>
          <cell r="G58">
            <v>41125.903964461038</v>
          </cell>
          <cell r="H58">
            <v>53224.093632928918</v>
          </cell>
          <cell r="I58">
            <v>63025.196913047184</v>
          </cell>
          <cell r="J58">
            <v>70034.313252116233</v>
          </cell>
          <cell r="K58">
            <v>80212.394491270708</v>
          </cell>
          <cell r="L58">
            <v>86733.99207063124</v>
          </cell>
          <cell r="M58">
            <v>97491.182118114768</v>
          </cell>
          <cell r="N58">
            <v>99890.883556326749</v>
          </cell>
          <cell r="O58">
            <v>99890.883556326749</v>
          </cell>
          <cell r="P58">
            <v>4434.2445467049047</v>
          </cell>
          <cell r="Q58">
            <v>13084.4722583772</v>
          </cell>
        </row>
        <row r="59">
          <cell r="A59" t="str">
            <v>(-) ISR ACUMULADO ANTERIOR</v>
          </cell>
          <cell r="C59">
            <v>0</v>
          </cell>
          <cell r="D59">
            <v>7370.2</v>
          </cell>
          <cell r="E59">
            <v>14473.8</v>
          </cell>
          <cell r="F59">
            <v>29233.699999999997</v>
          </cell>
          <cell r="G59">
            <v>34196.399999999994</v>
          </cell>
          <cell r="H59">
            <v>41125.899999999994</v>
          </cell>
          <cell r="I59">
            <v>53224.099999999991</v>
          </cell>
          <cell r="J59">
            <v>63025.19999999999</v>
          </cell>
          <cell r="K59">
            <v>70034.299999999988</v>
          </cell>
          <cell r="L59">
            <v>80212.399999999994</v>
          </cell>
          <cell r="M59">
            <v>86734</v>
          </cell>
          <cell r="N59">
            <v>97491.199999999997</v>
          </cell>
          <cell r="O59">
            <v>0</v>
          </cell>
          <cell r="P59">
            <v>0</v>
          </cell>
          <cell r="Q59">
            <v>4434.2445467049047</v>
          </cell>
        </row>
        <row r="60">
          <cell r="C60" t="str">
            <v>-------------------</v>
          </cell>
          <cell r="D60" t="str">
            <v>-------------------</v>
          </cell>
          <cell r="E60" t="str">
            <v>-------------------</v>
          </cell>
          <cell r="F60" t="str">
            <v>-------------------</v>
          </cell>
          <cell r="G60" t="str">
            <v>-------------------</v>
          </cell>
          <cell r="H60" t="str">
            <v>-------------------</v>
          </cell>
          <cell r="I60" t="str">
            <v>-------------------</v>
          </cell>
          <cell r="J60" t="str">
            <v>-------------------</v>
          </cell>
          <cell r="K60" t="str">
            <v>-------------------</v>
          </cell>
          <cell r="L60" t="str">
            <v>-------------------</v>
          </cell>
          <cell r="M60" t="str">
            <v>-------------------</v>
          </cell>
          <cell r="N60" t="str">
            <v>-------------------</v>
          </cell>
          <cell r="O60" t="str">
            <v>-------------------</v>
          </cell>
          <cell r="P60" t="str">
            <v>-------------------</v>
          </cell>
          <cell r="Q60" t="str">
            <v>-------------------</v>
          </cell>
        </row>
        <row r="61">
          <cell r="A61" t="str">
            <v>ISR CAUSADO</v>
          </cell>
          <cell r="C61">
            <v>7370.1999940426058</v>
          </cell>
          <cell r="D61">
            <v>7103.5999915119091</v>
          </cell>
          <cell r="E61">
            <v>14759.899896907886</v>
          </cell>
          <cell r="F61">
            <v>4962.6930931629686</v>
          </cell>
          <cell r="G61">
            <v>6929.5039644610442</v>
          </cell>
          <cell r="H61">
            <v>12098.193632928924</v>
          </cell>
          <cell r="I61">
            <v>9801.0969130471931</v>
          </cell>
          <cell r="J61">
            <v>7009.1132521162435</v>
          </cell>
          <cell r="K61">
            <v>10178.09449127072</v>
          </cell>
          <cell r="L61">
            <v>6521.5920706312463</v>
          </cell>
          <cell r="M61">
            <v>10757.182118114768</v>
          </cell>
          <cell r="N61">
            <v>2399.6835563267523</v>
          </cell>
          <cell r="O61">
            <v>99890.883556326749</v>
          </cell>
          <cell r="P61">
            <v>4434.2445467049047</v>
          </cell>
          <cell r="Q61">
            <v>8650.2277116722944</v>
          </cell>
        </row>
        <row r="63">
          <cell r="A63" t="str">
            <v>AJUSTE PROVISION ISR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B64" t="str">
            <v>-------------------</v>
          </cell>
          <cell r="C64" t="str">
            <v>-------------------</v>
          </cell>
          <cell r="D64" t="str">
            <v>-------------------</v>
          </cell>
          <cell r="E64" t="str">
            <v>-------------------</v>
          </cell>
          <cell r="F64" t="str">
            <v>-------------------</v>
          </cell>
          <cell r="G64" t="str">
            <v>-------------------</v>
          </cell>
          <cell r="H64" t="str">
            <v>-------------------</v>
          </cell>
          <cell r="I64" t="str">
            <v>-------------------</v>
          </cell>
          <cell r="J64" t="str">
            <v>-------------------</v>
          </cell>
          <cell r="K64" t="str">
            <v>-------------------</v>
          </cell>
          <cell r="L64" t="str">
            <v>-------------------</v>
          </cell>
          <cell r="M64" t="str">
            <v>-------------------</v>
          </cell>
          <cell r="N64" t="str">
            <v>-------------------</v>
          </cell>
          <cell r="O64" t="str">
            <v>-------------------</v>
          </cell>
          <cell r="P64" t="str">
            <v>-------------------</v>
          </cell>
          <cell r="Q64" t="str">
            <v>-------------------</v>
          </cell>
        </row>
        <row r="65">
          <cell r="A65" t="str">
            <v>I S R</v>
          </cell>
          <cell r="B65">
            <v>108754.1</v>
          </cell>
          <cell r="C65">
            <v>7370.1999940426058</v>
          </cell>
          <cell r="D65">
            <v>7103.5999915119091</v>
          </cell>
          <cell r="E65">
            <v>14759.899896907886</v>
          </cell>
          <cell r="F65">
            <v>4962.6930931629686</v>
          </cell>
          <cell r="G65">
            <v>6929.5039644610442</v>
          </cell>
          <cell r="H65">
            <v>12098.193632928924</v>
          </cell>
          <cell r="I65">
            <v>9801.0969130471931</v>
          </cell>
          <cell r="J65">
            <v>7009.1132521162435</v>
          </cell>
          <cell r="K65">
            <v>10178.09449127072</v>
          </cell>
          <cell r="L65">
            <v>6521.5920706312463</v>
          </cell>
          <cell r="M65">
            <v>10757.182118114768</v>
          </cell>
          <cell r="N65">
            <v>2399.6835563267523</v>
          </cell>
          <cell r="O65">
            <v>99890.883556326749</v>
          </cell>
          <cell r="P65">
            <v>4434.2445467049047</v>
          </cell>
          <cell r="Q65">
            <v>8650.2277116722944</v>
          </cell>
        </row>
        <row r="66">
          <cell r="B66" t="str">
            <v>=============</v>
          </cell>
          <cell r="C66" t="str">
            <v>=============</v>
          </cell>
          <cell r="D66" t="str">
            <v>=============</v>
          </cell>
          <cell r="E66" t="str">
            <v>=============</v>
          </cell>
          <cell r="F66" t="str">
            <v>=============</v>
          </cell>
          <cell r="G66" t="str">
            <v>=============</v>
          </cell>
          <cell r="H66" t="str">
            <v>=============</v>
          </cell>
          <cell r="I66" t="str">
            <v>=============</v>
          </cell>
          <cell r="J66" t="str">
            <v>=============</v>
          </cell>
          <cell r="K66" t="str">
            <v>=============</v>
          </cell>
          <cell r="L66" t="str">
            <v>=============</v>
          </cell>
          <cell r="M66" t="str">
            <v>=============</v>
          </cell>
          <cell r="N66" t="str">
            <v>=============</v>
          </cell>
          <cell r="O66" t="str">
            <v>=============</v>
          </cell>
          <cell r="P66" t="str">
            <v>=============</v>
          </cell>
          <cell r="Q66" t="str">
            <v>=============</v>
          </cell>
        </row>
        <row r="67">
          <cell r="A67" t="str">
            <v>% ISR A VENTAS</v>
          </cell>
          <cell r="C67">
            <v>7.7445578121828632E-2</v>
          </cell>
          <cell r="D67">
            <v>7.0925563010326098E-2</v>
          </cell>
          <cell r="E67">
            <v>0.14398675677191269</v>
          </cell>
          <cell r="F67">
            <v>6.3482274881809894E-2</v>
          </cell>
          <cell r="G67">
            <v>6.7060737902180409E-2</v>
          </cell>
          <cell r="H67">
            <v>0.11647622189294869</v>
          </cell>
          <cell r="I67">
            <v>0.11462152885487487</v>
          </cell>
          <cell r="J67">
            <v>7.124697529885396E-2</v>
          </cell>
          <cell r="K67">
            <v>9.8955609429780406E-2</v>
          </cell>
          <cell r="L67">
            <v>5.8921794506993981E-2</v>
          </cell>
          <cell r="M67">
            <v>0.13077103484491384</v>
          </cell>
          <cell r="N67">
            <v>3.4877164106524743E-2</v>
          </cell>
          <cell r="O67">
            <v>8.8266838429831365E-2</v>
          </cell>
          <cell r="P67">
            <v>5.4049316363097913E-2</v>
          </cell>
          <cell r="Q67">
            <v>7.6357208829731002E-2</v>
          </cell>
        </row>
        <row r="71">
          <cell r="A71" t="str">
            <v>DIFERENCIA CONCILIACION</v>
          </cell>
          <cell r="C71">
            <v>1.7521746485726908E-5</v>
          </cell>
          <cell r="D71">
            <v>2.4964967451523989E-5</v>
          </cell>
          <cell r="E71">
            <v>3.0321210215333849E-4</v>
          </cell>
          <cell r="F71">
            <v>2.0314226552727632E-2</v>
          </cell>
          <cell r="G71">
            <v>-1.1660179530736059E-2</v>
          </cell>
          <cell r="H71">
            <v>1.8726679612882435E-2</v>
          </cell>
          <cell r="I71">
            <v>9.0792729461099952E-3</v>
          </cell>
          <cell r="J71">
            <v>-3.8976812473265454E-2</v>
          </cell>
          <cell r="K71">
            <v>1.6202144965063781E-2</v>
          </cell>
          <cell r="L71">
            <v>2.3321672808378935E-2</v>
          </cell>
          <cell r="M71">
            <v>5.2593780099414289E-2</v>
          </cell>
          <cell r="N71">
            <v>96.518951980106067</v>
          </cell>
          <cell r="O71">
            <v>96.518951980106067</v>
          </cell>
          <cell r="P71">
            <v>0</v>
          </cell>
          <cell r="Q71">
            <v>-7.2759576141834259E-12</v>
          </cell>
        </row>
        <row r="72">
          <cell r="A72" t="str">
            <v>DIF MENSUAL CONCILIACION</v>
          </cell>
          <cell r="C72">
            <v>1.7521746485726908E-5</v>
          </cell>
          <cell r="D72">
            <v>7.4432209657970816E-6</v>
          </cell>
          <cell r="E72">
            <v>2.782471347018145E-4</v>
          </cell>
          <cell r="F72">
            <v>2.0011014450574294E-2</v>
          </cell>
          <cell r="G72">
            <v>-3.1974406083463691E-2</v>
          </cell>
          <cell r="H72">
            <v>3.0386859143618494E-2</v>
          </cell>
          <cell r="I72">
            <v>-9.6474066667724401E-3</v>
          </cell>
          <cell r="J72">
            <v>-4.8056085419375449E-2</v>
          </cell>
          <cell r="K72">
            <v>5.5178957438329235E-2</v>
          </cell>
          <cell r="L72">
            <v>7.1195278433151543E-3</v>
          </cell>
          <cell r="M72">
            <v>2.9272107291035354E-2</v>
          </cell>
          <cell r="N72">
            <v>96.466358200006653</v>
          </cell>
          <cell r="O72">
            <v>0</v>
          </cell>
          <cell r="P72">
            <v>0</v>
          </cell>
          <cell r="Q72">
            <v>-7.2759576141834259E-12</v>
          </cell>
        </row>
      </sheetData>
      <sheetData sheetId="16" refreshError="1"/>
      <sheetData sheetId="17" refreshError="1"/>
      <sheetData sheetId="18" refreshError="1"/>
      <sheetData sheetId="19" refreshError="1">
        <row r="1">
          <cell r="A1" t="str">
            <v>PAG 6</v>
          </cell>
          <cell r="C1">
            <v>38008.715940972223</v>
          </cell>
          <cell r="J1" t="str">
            <v>REPORTE:</v>
          </cell>
          <cell r="K1" t="str">
            <v xml:space="preserve"> M8R4F</v>
          </cell>
          <cell r="M1" t="str">
            <v>ARCHIVO:</v>
          </cell>
          <cell r="N1" t="str">
            <v>UM6VELCO2003</v>
          </cell>
        </row>
        <row r="2">
          <cell r="A2" t="str">
            <v>VELCON, S.A. DE C.V.</v>
          </cell>
        </row>
        <row r="3">
          <cell r="A3" t="str">
            <v>PRONÓSTICO 1+6 DICIEMBRE 2003</v>
          </cell>
          <cell r="D3" t="str">
            <v>( MILES DE PESOS)</v>
          </cell>
        </row>
        <row r="5">
          <cell r="A5" t="str">
            <v>***       A  N  E  X  O     6       ***</v>
          </cell>
        </row>
        <row r="6">
          <cell r="A6" t="str">
            <v>***  INTERES ACUMULABLE, PERDIDA INFLACIONARIA DEDUCIBLE  ***</v>
          </cell>
        </row>
        <row r="8">
          <cell r="C8" t="str">
            <v xml:space="preserve">ENERO </v>
          </cell>
          <cell r="D8" t="str">
            <v>FEBRERO</v>
          </cell>
          <cell r="E8" t="str">
            <v>MARZO</v>
          </cell>
          <cell r="F8" t="str">
            <v>ABRIL</v>
          </cell>
          <cell r="G8" t="str">
            <v>MAYO</v>
          </cell>
          <cell r="H8" t="str">
            <v>JUNIO</v>
          </cell>
          <cell r="I8" t="str">
            <v>JULIO</v>
          </cell>
          <cell r="J8" t="str">
            <v>AGOSTO</v>
          </cell>
          <cell r="K8" t="str">
            <v>SEPTIEMBRE</v>
          </cell>
          <cell r="L8" t="str">
            <v>OCTUBRE</v>
          </cell>
          <cell r="M8" t="str">
            <v>NOVIEMBRE</v>
          </cell>
          <cell r="N8" t="str">
            <v>DICIEMBRE</v>
          </cell>
          <cell r="O8" t="str">
            <v>ENERO 2004</v>
          </cell>
          <cell r="P8" t="str">
            <v>FEBRERO 2004</v>
          </cell>
        </row>
        <row r="9">
          <cell r="C9" t="str">
            <v>---------------------</v>
          </cell>
          <cell r="D9" t="str">
            <v>---------------------</v>
          </cell>
          <cell r="E9" t="str">
            <v>---------------------</v>
          </cell>
          <cell r="F9" t="str">
            <v>---------------------</v>
          </cell>
          <cell r="G9" t="str">
            <v>---------------------</v>
          </cell>
          <cell r="H9" t="str">
            <v>---------------------</v>
          </cell>
          <cell r="I9" t="str">
            <v>---------------------</v>
          </cell>
          <cell r="J9" t="str">
            <v>---------------------</v>
          </cell>
          <cell r="K9" t="str">
            <v>---------------------</v>
          </cell>
          <cell r="L9" t="str">
            <v>---------------------</v>
          </cell>
          <cell r="M9" t="str">
            <v>---------------------</v>
          </cell>
          <cell r="N9" t="str">
            <v>---------------------</v>
          </cell>
          <cell r="O9" t="str">
            <v>---------------------</v>
          </cell>
          <cell r="P9" t="str">
            <v>---------------------</v>
          </cell>
        </row>
        <row r="10">
          <cell r="A10" t="str">
            <v>[6A]  RESUMEN DEL COMPONENTE INFLACIONARIO DE LOS ACTIVOS:</v>
          </cell>
        </row>
        <row r="11">
          <cell r="A11" t="str">
            <v>--------------------------------------------------------------------------------------------------------------</v>
          </cell>
        </row>
        <row r="12">
          <cell r="A12" t="str">
            <v>SALDO PROMEDIO DE:</v>
          </cell>
        </row>
        <row r="13">
          <cell r="A13" t="str">
            <v>------------------------------------</v>
          </cell>
        </row>
        <row r="14">
          <cell r="A14" t="str">
            <v>BANCOS</v>
          </cell>
          <cell r="C14">
            <v>1747.3999999999999</v>
          </cell>
          <cell r="D14">
            <v>1234.5499999999997</v>
          </cell>
          <cell r="E14">
            <v>2414.85</v>
          </cell>
          <cell r="F14">
            <v>2452.25</v>
          </cell>
          <cell r="G14">
            <v>924.84999999999991</v>
          </cell>
          <cell r="H14">
            <v>4978.7</v>
          </cell>
          <cell r="I14">
            <v>6457.8</v>
          </cell>
          <cell r="J14">
            <v>2559.65</v>
          </cell>
          <cell r="K14">
            <v>1160.8000000000002</v>
          </cell>
          <cell r="L14">
            <v>999.00149110508767</v>
          </cell>
          <cell r="M14">
            <v>9406.2268024813457</v>
          </cell>
          <cell r="N14">
            <v>10940.02370857439</v>
          </cell>
          <cell r="O14">
            <v>2775.7555447957243</v>
          </cell>
          <cell r="P14">
            <v>1953.2704154209939</v>
          </cell>
        </row>
        <row r="15">
          <cell r="A15" t="str">
            <v>INVERSIONES REALIZABLES ME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A16" t="str">
            <v>INVERSIONES REALIZABLES</v>
          </cell>
          <cell r="C16">
            <v>51934.114404935252</v>
          </cell>
          <cell r="D16">
            <v>5910.9644049352501</v>
          </cell>
          <cell r="E16">
            <v>51075.175470098853</v>
          </cell>
          <cell r="F16">
            <v>53682.777444270323</v>
          </cell>
          <cell r="G16">
            <v>2607.6019741714699</v>
          </cell>
          <cell r="H16">
            <v>10998.673104147892</v>
          </cell>
          <cell r="I16">
            <v>20616.174279038794</v>
          </cell>
          <cell r="J16">
            <v>14229.346740824985</v>
          </cell>
          <cell r="K16">
            <v>28460.428269214579</v>
          </cell>
          <cell r="L16">
            <v>61898.591461532749</v>
          </cell>
          <cell r="M16">
            <v>38050.020370633225</v>
          </cell>
          <cell r="N16">
            <v>1.1612380971200764E-2</v>
          </cell>
          <cell r="O16">
            <v>27378.727606688859</v>
          </cell>
          <cell r="P16">
            <v>56891.646095423144</v>
          </cell>
        </row>
        <row r="17">
          <cell r="A17" t="str">
            <v>FILIALES CON COSTO ACTIVO</v>
          </cell>
          <cell r="C17">
            <v>61.15</v>
          </cell>
          <cell r="D17">
            <v>73.8</v>
          </cell>
          <cell r="E17">
            <v>12.65</v>
          </cell>
          <cell r="F17">
            <v>26056.9</v>
          </cell>
          <cell r="G17">
            <v>46288.800000000003</v>
          </cell>
          <cell r="H17">
            <v>61762.8</v>
          </cell>
          <cell r="I17">
            <v>72108.5</v>
          </cell>
          <cell r="J17">
            <v>54985.2</v>
          </cell>
          <cell r="K17">
            <v>56878.2</v>
          </cell>
          <cell r="L17">
            <v>47690.2</v>
          </cell>
          <cell r="M17">
            <v>60234.65</v>
          </cell>
          <cell r="N17">
            <v>140989.95000000001</v>
          </cell>
          <cell r="O17">
            <v>182352.31</v>
          </cell>
          <cell r="P17">
            <v>164117.07900000003</v>
          </cell>
        </row>
        <row r="18">
          <cell r="A18" t="str">
            <v>FILIALES CON COSTO ACTIVO ME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21">
          <cell r="A21" t="str">
            <v>CUENTAS POR COBRAR MN</v>
          </cell>
          <cell r="C21">
            <v>42804.764303930897</v>
          </cell>
          <cell r="D21">
            <v>100721.4143039309</v>
          </cell>
          <cell r="E21">
            <v>105374.04999999999</v>
          </cell>
          <cell r="F21">
            <v>94829.749999999985</v>
          </cell>
          <cell r="G21">
            <v>120506.59999999999</v>
          </cell>
          <cell r="H21">
            <v>99887.194407457544</v>
          </cell>
          <cell r="I21">
            <v>78709.939644089056</v>
          </cell>
          <cell r="J21">
            <v>98702.522170000404</v>
          </cell>
          <cell r="K21">
            <v>103573.73540213525</v>
          </cell>
          <cell r="L21">
            <v>110563.97489553344</v>
          </cell>
          <cell r="M21">
            <v>126725.22251359325</v>
          </cell>
          <cell r="N21">
            <v>128553.65998275115</v>
          </cell>
          <cell r="O21">
            <v>115640.74310050617</v>
          </cell>
          <cell r="P21">
            <v>124045.68919181878</v>
          </cell>
        </row>
        <row r="22">
          <cell r="A22" t="str">
            <v>CUENTAS POR COBRAR ME</v>
          </cell>
          <cell r="C22">
            <v>54187.54901020835</v>
          </cell>
          <cell r="D22">
            <v>61848.727640950157</v>
          </cell>
          <cell r="E22">
            <v>37624.494364958286</v>
          </cell>
          <cell r="F22">
            <v>45551.143106548632</v>
          </cell>
          <cell r="G22">
            <v>47612.031034761923</v>
          </cell>
          <cell r="H22">
            <v>35260.483619595623</v>
          </cell>
          <cell r="I22">
            <v>35659.262060878289</v>
          </cell>
          <cell r="J22">
            <v>41319.701772348599</v>
          </cell>
          <cell r="K22">
            <v>39826.990313092145</v>
          </cell>
          <cell r="L22">
            <v>35463.789384332696</v>
          </cell>
          <cell r="M22">
            <v>43686.7572147557</v>
          </cell>
          <cell r="N22">
            <v>34817.356588007948</v>
          </cell>
          <cell r="O22">
            <v>29914.66863526087</v>
          </cell>
          <cell r="P22">
            <v>36213.993659679618</v>
          </cell>
        </row>
        <row r="23">
          <cell r="A23" t="str">
            <v>FILIALES SIN COSTO ACTIVO</v>
          </cell>
          <cell r="C23">
            <v>23046.75330573483</v>
          </cell>
          <cell r="D23">
            <v>24682.995990992054</v>
          </cell>
          <cell r="E23">
            <v>19804.242685257224</v>
          </cell>
          <cell r="F23">
            <v>18478.112699243724</v>
          </cell>
          <cell r="G23">
            <v>14641.562699243725</v>
          </cell>
          <cell r="H23">
            <v>12477.338491014187</v>
          </cell>
          <cell r="I23">
            <v>16165.838491014187</v>
          </cell>
          <cell r="J23">
            <v>15597.932640962479</v>
          </cell>
          <cell r="K23">
            <v>13210.756715168087</v>
          </cell>
          <cell r="L23">
            <v>14433.863753533202</v>
          </cell>
          <cell r="M23">
            <v>16037.031305362456</v>
          </cell>
          <cell r="N23">
            <v>13494.794724184374</v>
          </cell>
          <cell r="O23">
            <v>12254.966439164778</v>
          </cell>
          <cell r="P23">
            <v>14905.076211639929</v>
          </cell>
        </row>
        <row r="24">
          <cell r="A24" t="str">
            <v>ANTICIPOS A PROVEEDORES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>OTROS DEUDORES COMPONENTE</v>
          </cell>
          <cell r="C25">
            <v>1140.0999999999999</v>
          </cell>
          <cell r="D25">
            <v>1164.1999999999998</v>
          </cell>
          <cell r="E25">
            <v>1266.5999999999999</v>
          </cell>
          <cell r="F25">
            <v>1780.05</v>
          </cell>
          <cell r="G25">
            <v>2112.6999999999998</v>
          </cell>
          <cell r="H25">
            <v>2223.0500000000002</v>
          </cell>
          <cell r="I25">
            <v>2239.35</v>
          </cell>
          <cell r="J25">
            <v>2523.15</v>
          </cell>
          <cell r="K25">
            <v>3180.2</v>
          </cell>
          <cell r="L25">
            <v>2517.3000000000002</v>
          </cell>
          <cell r="M25">
            <v>1981.6</v>
          </cell>
          <cell r="N25">
            <v>2230.6</v>
          </cell>
          <cell r="O25">
            <v>1923.75</v>
          </cell>
          <cell r="P25">
            <v>1800</v>
          </cell>
        </row>
        <row r="26">
          <cell r="A26" t="str">
            <v>AJUSTE COMP INFL ACTIVOS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C27" t="str">
            <v>-------------------</v>
          </cell>
          <cell r="D27" t="str">
            <v>-------------------</v>
          </cell>
          <cell r="E27" t="str">
            <v>-------------------</v>
          </cell>
          <cell r="F27" t="str">
            <v>-------------------</v>
          </cell>
          <cell r="G27" t="str">
            <v>-------------------</v>
          </cell>
          <cell r="H27" t="str">
            <v>-------------------</v>
          </cell>
          <cell r="I27" t="str">
            <v>-------------------</v>
          </cell>
          <cell r="J27" t="str">
            <v>-------------------</v>
          </cell>
          <cell r="K27" t="str">
            <v>-------------------</v>
          </cell>
          <cell r="L27" t="str">
            <v>-------------------</v>
          </cell>
          <cell r="M27" t="str">
            <v>-------------------</v>
          </cell>
          <cell r="N27" t="str">
            <v>-------------------</v>
          </cell>
          <cell r="O27" t="str">
            <v>-------------------</v>
          </cell>
          <cell r="P27" t="str">
            <v>-------------------</v>
          </cell>
        </row>
        <row r="28">
          <cell r="A28" t="str">
            <v>SUMA SALDOS PROMEDIO</v>
          </cell>
          <cell r="C28">
            <v>174921.83102480933</v>
          </cell>
          <cell r="D28">
            <v>195636.65234080839</v>
          </cell>
          <cell r="E28">
            <v>217572.06252031436</v>
          </cell>
          <cell r="F28">
            <v>242830.98325006265</v>
          </cell>
          <cell r="G28">
            <v>234694.14570817712</v>
          </cell>
          <cell r="H28">
            <v>227588.23962221522</v>
          </cell>
          <cell r="I28">
            <v>231956.86447502032</v>
          </cell>
          <cell r="J28">
            <v>229917.50332413646</v>
          </cell>
          <cell r="K28">
            <v>246291.11069961006</v>
          </cell>
          <cell r="L28">
            <v>273566.72098603717</v>
          </cell>
          <cell r="M28">
            <v>296121.50820682599</v>
          </cell>
          <cell r="N28">
            <v>331026.39661589882</v>
          </cell>
          <cell r="O28">
            <v>372240.92132641637</v>
          </cell>
          <cell r="P28">
            <v>399926.75457398244</v>
          </cell>
        </row>
        <row r="29">
          <cell r="A29" t="str">
            <v>MULTIPLICADO POR:</v>
          </cell>
        </row>
        <row r="30">
          <cell r="A30" t="str">
            <v>% INFLACION DEL MES</v>
          </cell>
          <cell r="C30">
            <v>4.0426028142734882E-3</v>
          </cell>
          <cell r="D30">
            <v>2.7777777777777679E-3</v>
          </cell>
          <cell r="E30">
            <v>6.312314804984176E-3</v>
          </cell>
          <cell r="F30">
            <v>1.7072539108582419E-3</v>
          </cell>
          <cell r="G30">
            <v>-3.2000000000000002E-3</v>
          </cell>
          <cell r="H30">
            <v>2E-3</v>
          </cell>
          <cell r="I30">
            <v>1.5E-3</v>
          </cell>
          <cell r="J30">
            <v>3.0000000000000001E-3</v>
          </cell>
          <cell r="K30">
            <v>6.0000000000000001E-3</v>
          </cell>
          <cell r="L30">
            <v>3.5000000000000001E-3</v>
          </cell>
          <cell r="M30">
            <v>8.2000000000000007E-3</v>
          </cell>
          <cell r="N30">
            <v>3.5999999999999999E-3</v>
          </cell>
          <cell r="O30">
            <v>5.4000000000000003E-3</v>
          </cell>
          <cell r="P30">
            <v>3.2000000000000002E-3</v>
          </cell>
        </row>
        <row r="31">
          <cell r="C31" t="str">
            <v>-------------------</v>
          </cell>
          <cell r="D31" t="str">
            <v>-------------------</v>
          </cell>
          <cell r="E31" t="str">
            <v>-------------------</v>
          </cell>
          <cell r="F31" t="str">
            <v>-------------------</v>
          </cell>
          <cell r="G31" t="str">
            <v>-------------------</v>
          </cell>
          <cell r="H31" t="str">
            <v>-------------------</v>
          </cell>
          <cell r="I31" t="str">
            <v>-------------------</v>
          </cell>
          <cell r="J31" t="str">
            <v>-------------------</v>
          </cell>
          <cell r="K31" t="str">
            <v>-------------------</v>
          </cell>
          <cell r="L31" t="str">
            <v>-------------------</v>
          </cell>
          <cell r="M31" t="str">
            <v>-------------------</v>
          </cell>
          <cell r="N31" t="str">
            <v>-------------------</v>
          </cell>
          <cell r="O31" t="str">
            <v>-------------------</v>
          </cell>
          <cell r="P31" t="str">
            <v>-------------------</v>
          </cell>
        </row>
        <row r="32">
          <cell r="A32" t="str">
            <v>COMP INFL ACTIVOS "REAL"</v>
          </cell>
          <cell r="C32">
            <v>707.13948637876581</v>
          </cell>
          <cell r="D32">
            <v>543.43514539113244</v>
          </cell>
          <cell r="E32">
            <v>1373.383351397923</v>
          </cell>
          <cell r="F32">
            <v>414.5741458312217</v>
          </cell>
          <cell r="G32">
            <v>-751.02126626616678</v>
          </cell>
          <cell r="H32">
            <v>455.17647924443042</v>
          </cell>
          <cell r="I32">
            <v>347.93529671253049</v>
          </cell>
          <cell r="J32">
            <v>689.75250997240937</v>
          </cell>
          <cell r="K32">
            <v>1477.7466641976603</v>
          </cell>
          <cell r="L32">
            <v>957.48352345113005</v>
          </cell>
          <cell r="M32">
            <v>2428.1963672959732</v>
          </cell>
          <cell r="N32">
            <v>1191.6950278172358</v>
          </cell>
          <cell r="O32">
            <v>2010.1009751626484</v>
          </cell>
          <cell r="P32">
            <v>1279.765614636744</v>
          </cell>
        </row>
        <row r="33">
          <cell r="C33" t="str">
            <v>-------------------</v>
          </cell>
          <cell r="D33" t="str">
            <v>-------------------</v>
          </cell>
          <cell r="E33" t="str">
            <v>-------------------</v>
          </cell>
          <cell r="F33" t="str">
            <v>-------------------</v>
          </cell>
          <cell r="G33" t="str">
            <v>-------------------</v>
          </cell>
          <cell r="H33" t="str">
            <v>-------------------</v>
          </cell>
          <cell r="I33" t="str">
            <v>-------------------</v>
          </cell>
          <cell r="J33" t="str">
            <v>-------------------</v>
          </cell>
          <cell r="K33" t="str">
            <v>-------------------</v>
          </cell>
          <cell r="L33" t="str">
            <v>-------------------</v>
          </cell>
          <cell r="M33" t="str">
            <v>-------------------</v>
          </cell>
          <cell r="N33" t="str">
            <v>-------------------</v>
          </cell>
          <cell r="O33" t="str">
            <v>-------------------</v>
          </cell>
          <cell r="P33" t="str">
            <v>-------------------</v>
          </cell>
        </row>
        <row r="35">
          <cell r="A35" t="str">
            <v>[6B]  INTEGRACION DE LOS INTERESES A FAVOR:</v>
          </cell>
        </row>
        <row r="36">
          <cell r="A36" t="str">
            <v>-------------------------------------------------------------------------------</v>
          </cell>
        </row>
        <row r="38">
          <cell r="A38" t="str">
            <v>INT GANADOS DIRECTOS</v>
          </cell>
          <cell r="C38">
            <v>97.594293597306347</v>
          </cell>
          <cell r="D38">
            <v>14.59681685232589</v>
          </cell>
          <cell r="E38">
            <v>93.41677286689665</v>
          </cell>
          <cell r="F38">
            <v>213.84184507943681</v>
          </cell>
          <cell r="G38">
            <v>52.995402223411688</v>
          </cell>
          <cell r="H38">
            <v>35.373229820540359</v>
          </cell>
          <cell r="I38">
            <v>53.308663102136649</v>
          </cell>
          <cell r="J38">
            <v>37.311859340018657</v>
          </cell>
          <cell r="K38">
            <v>19.802569615287439</v>
          </cell>
          <cell r="L38">
            <v>57.871830476889954</v>
          </cell>
          <cell r="M38">
            <v>870.12928719291324</v>
          </cell>
          <cell r="N38">
            <v>12.800075480476314</v>
          </cell>
          <cell r="O38">
            <v>177.96172944347757</v>
          </cell>
          <cell r="P38">
            <v>369.79569962025045</v>
          </cell>
        </row>
        <row r="39">
          <cell r="A39" t="str">
            <v>INT GANADOS INTERCIAS</v>
          </cell>
          <cell r="C39">
            <v>113.84270624999999</v>
          </cell>
          <cell r="D39">
            <v>38.920780000000001</v>
          </cell>
          <cell r="E39">
            <v>15.611138333333333</v>
          </cell>
          <cell r="F39">
            <v>382.00060666666673</v>
          </cell>
          <cell r="G39">
            <v>201.89994000000004</v>
          </cell>
          <cell r="H39">
            <v>215.53838999999999</v>
          </cell>
          <cell r="I39">
            <v>409.79722083333331</v>
          </cell>
          <cell r="J39">
            <v>233.9</v>
          </cell>
          <cell r="K39">
            <v>282.89942500000006</v>
          </cell>
          <cell r="L39">
            <v>310.59845999999999</v>
          </cell>
          <cell r="M39">
            <v>254.99920625000001</v>
          </cell>
          <cell r="N39">
            <v>1336.91563</v>
          </cell>
          <cell r="O39">
            <v>560.01354149999997</v>
          </cell>
          <cell r="P39">
            <v>1077.7021521000001</v>
          </cell>
        </row>
        <row r="40">
          <cell r="A40" t="str">
            <v>UTILIDAD EN CAMBIOS</v>
          </cell>
          <cell r="C40">
            <v>14340.689833875307</v>
          </cell>
          <cell r="D40">
            <v>2779.43</v>
          </cell>
          <cell r="E40">
            <v>2179.2835670834875</v>
          </cell>
          <cell r="F40">
            <v>7328.9702417258595</v>
          </cell>
          <cell r="G40">
            <v>9231.0998116563806</v>
          </cell>
          <cell r="H40">
            <v>9612.1680425717386</v>
          </cell>
          <cell r="I40">
            <v>1011.926330672306</v>
          </cell>
          <cell r="J40">
            <v>7826.8019555844603</v>
          </cell>
          <cell r="K40">
            <v>-817.57646696853817</v>
          </cell>
          <cell r="L40">
            <v>2738.7264487223583</v>
          </cell>
          <cell r="M40">
            <v>3789.8774942866639</v>
          </cell>
          <cell r="N40">
            <v>-2188.743488656271</v>
          </cell>
          <cell r="O40">
            <v>1965.2223642056315</v>
          </cell>
          <cell r="P40">
            <v>-2268.5342503051224</v>
          </cell>
        </row>
        <row r="41">
          <cell r="A41" t="str">
            <v>AJUSTE INTERESES A FAVOR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A42" t="str">
            <v>(-) INT GANADOS VALOR UDI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C43" t="str">
            <v>-------------------</v>
          </cell>
          <cell r="D43" t="str">
            <v>-------------------</v>
          </cell>
          <cell r="E43" t="str">
            <v>-------------------</v>
          </cell>
          <cell r="F43" t="str">
            <v>-------------------</v>
          </cell>
          <cell r="G43" t="str">
            <v>-------------------</v>
          </cell>
          <cell r="H43" t="str">
            <v>-------------------</v>
          </cell>
          <cell r="I43" t="str">
            <v>-------------------</v>
          </cell>
          <cell r="J43" t="str">
            <v>-------------------</v>
          </cell>
          <cell r="K43" t="str">
            <v>-------------------</v>
          </cell>
          <cell r="L43" t="str">
            <v>-------------------</v>
          </cell>
          <cell r="M43" t="str">
            <v>-------------------</v>
          </cell>
          <cell r="N43" t="str">
            <v>-------------------</v>
          </cell>
          <cell r="O43" t="str">
            <v>-------------------</v>
          </cell>
          <cell r="P43" t="str">
            <v>-------------------</v>
          </cell>
        </row>
        <row r="44">
          <cell r="A44" t="str">
            <v>INTERESES A FAVOR</v>
          </cell>
          <cell r="C44">
            <v>14552.126833722614</v>
          </cell>
          <cell r="D44">
            <v>2832.9475968523257</v>
          </cell>
          <cell r="E44">
            <v>2288.3114782837174</v>
          </cell>
          <cell r="F44">
            <v>7924.812693471963</v>
          </cell>
          <cell r="G44">
            <v>9485.9951538797923</v>
          </cell>
          <cell r="H44">
            <v>9863.0796623922797</v>
          </cell>
          <cell r="I44">
            <v>1475.032214607776</v>
          </cell>
          <cell r="J44">
            <v>8098.0138149244794</v>
          </cell>
          <cell r="K44">
            <v>-514.87447235325067</v>
          </cell>
          <cell r="L44">
            <v>3107.1967391992484</v>
          </cell>
          <cell r="M44">
            <v>4915.0059877295771</v>
          </cell>
          <cell r="N44">
            <v>-839.02778317579464</v>
          </cell>
          <cell r="O44">
            <v>2703.1976351491089</v>
          </cell>
          <cell r="P44">
            <v>-821.0363985848719</v>
          </cell>
        </row>
        <row r="45">
          <cell r="C45" t="str">
            <v>-------------------</v>
          </cell>
          <cell r="D45" t="str">
            <v>-------------------</v>
          </cell>
          <cell r="E45" t="str">
            <v>-------------------</v>
          </cell>
          <cell r="F45" t="str">
            <v>-------------------</v>
          </cell>
          <cell r="G45" t="str">
            <v>-------------------</v>
          </cell>
          <cell r="H45" t="str">
            <v>-------------------</v>
          </cell>
          <cell r="I45" t="str">
            <v>-------------------</v>
          </cell>
          <cell r="J45" t="str">
            <v>-------------------</v>
          </cell>
          <cell r="K45" t="str">
            <v>-------------------</v>
          </cell>
          <cell r="L45" t="str">
            <v>-------------------</v>
          </cell>
          <cell r="M45" t="str">
            <v>-------------------</v>
          </cell>
          <cell r="N45" t="str">
            <v>-------------------</v>
          </cell>
          <cell r="O45" t="str">
            <v>-------------------</v>
          </cell>
          <cell r="P45" t="str">
            <v>-------------------</v>
          </cell>
        </row>
        <row r="46">
          <cell r="A46" t="str">
            <v>POR LO TANTO:</v>
          </cell>
        </row>
        <row r="47">
          <cell r="A47" t="str">
            <v>[6C]  INTERES REAL ACUMULABLE= SI "INTERESES A FAVOR" ES MAYOR QUE EL "COMP. INFL."</v>
          </cell>
        </row>
        <row r="48">
          <cell r="A48" t="str">
            <v>PERDIDA INFLACIONARIA DEDUCIBLE = SI "COMP. INFL." ES MAYOR QUE LOS "INTERESES A FAVOR"</v>
          </cell>
        </row>
        <row r="49">
          <cell r="A49" t="str">
            <v>------------------------------------------------------------------------------------------------------------------------------------</v>
          </cell>
        </row>
        <row r="50">
          <cell r="A50" t="str">
            <v>INTERES REAL ACUMULABLE</v>
          </cell>
          <cell r="B50">
            <v>-29.6</v>
          </cell>
          <cell r="C50">
            <v>13844.987347343847</v>
          </cell>
          <cell r="D50">
            <v>2289.5124514611935</v>
          </cell>
          <cell r="E50">
            <v>914.92812688579443</v>
          </cell>
          <cell r="F50">
            <v>7510.2385476407417</v>
          </cell>
          <cell r="G50">
            <v>10237.016420145959</v>
          </cell>
          <cell r="H50">
            <v>9407.9031831478496</v>
          </cell>
          <cell r="I50">
            <v>1127.0969178952455</v>
          </cell>
          <cell r="J50">
            <v>7408.2613049520696</v>
          </cell>
          <cell r="K50">
            <v>0</v>
          </cell>
          <cell r="L50">
            <v>2149.7132157481183</v>
          </cell>
          <cell r="M50">
            <v>2486.8096204336039</v>
          </cell>
          <cell r="N50">
            <v>0</v>
          </cell>
          <cell r="O50">
            <v>693.09665998646051</v>
          </cell>
          <cell r="P50">
            <v>0</v>
          </cell>
        </row>
        <row r="51">
          <cell r="A51" t="str">
            <v xml:space="preserve">PERDIDA INFLACIONARIA DEDUCIBLE </v>
          </cell>
          <cell r="B51">
            <v>8.1999999999999993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1992.6211365509109</v>
          </cell>
          <cell r="L51">
            <v>0</v>
          </cell>
          <cell r="M51">
            <v>0</v>
          </cell>
          <cell r="N51">
            <v>2030.7228109930304</v>
          </cell>
          <cell r="O51">
            <v>0</v>
          </cell>
          <cell r="P51">
            <v>2100.8020132216161</v>
          </cell>
        </row>
        <row r="53">
          <cell r="A53" t="str">
            <v>INTEGRACION DEUDORES DIVERSOS:</v>
          </cell>
        </row>
        <row r="55">
          <cell r="A55" t="str">
            <v>ANTICIPOS A PROVEEDORES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A56" t="str">
            <v>INT DEVENGADOS NO COBRADOS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A57" t="str">
            <v>OTROS DEUDORES COMPONENTE</v>
          </cell>
          <cell r="B57">
            <v>1031.9000000000001</v>
          </cell>
          <cell r="C57">
            <v>1248.3</v>
          </cell>
          <cell r="D57">
            <v>1080.0999999999999</v>
          </cell>
          <cell r="E57">
            <v>1453.1</v>
          </cell>
          <cell r="F57">
            <v>2107</v>
          </cell>
          <cell r="G57">
            <v>2118.4</v>
          </cell>
          <cell r="H57">
            <v>2327.6999999999998</v>
          </cell>
          <cell r="I57">
            <v>2151</v>
          </cell>
          <cell r="J57">
            <v>2895.3</v>
          </cell>
          <cell r="K57">
            <v>3465.1</v>
          </cell>
          <cell r="L57">
            <v>1569.5</v>
          </cell>
          <cell r="M57">
            <v>2393.6999999999998</v>
          </cell>
          <cell r="N57">
            <v>2067.5</v>
          </cell>
          <cell r="O57">
            <v>1780</v>
          </cell>
          <cell r="P57">
            <v>1820</v>
          </cell>
        </row>
        <row r="58">
          <cell r="A58" t="str">
            <v>IVA POR ACREDITAR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 t="str">
            <v>OTRAS CUENTAS POR COBRAR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ISR POR RECUPERAR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A61" t="str">
            <v>OTROS DEUDORES IMPAC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A62" t="str">
            <v>ISR A FAVOR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B63" t="str">
            <v>-------------------</v>
          </cell>
          <cell r="C63" t="str">
            <v>-------------------</v>
          </cell>
          <cell r="D63" t="str">
            <v>-------------------</v>
          </cell>
          <cell r="E63" t="str">
            <v>-------------------</v>
          </cell>
          <cell r="F63" t="str">
            <v>-------------------</v>
          </cell>
          <cell r="G63" t="str">
            <v>-------------------</v>
          </cell>
          <cell r="H63" t="str">
            <v>-------------------</v>
          </cell>
          <cell r="I63" t="str">
            <v>-------------------</v>
          </cell>
          <cell r="J63" t="str">
            <v>-------------------</v>
          </cell>
          <cell r="K63" t="str">
            <v>-------------------</v>
          </cell>
          <cell r="L63" t="str">
            <v>-------------------</v>
          </cell>
          <cell r="M63" t="str">
            <v>-------------------</v>
          </cell>
          <cell r="N63" t="str">
            <v>-------------------</v>
          </cell>
          <cell r="O63" t="str">
            <v>-------------------</v>
          </cell>
          <cell r="P63" t="str">
            <v>-------------------</v>
          </cell>
        </row>
        <row r="64">
          <cell r="A64" t="str">
            <v>DEUDORES DIVERSOS</v>
          </cell>
          <cell r="B64">
            <v>1031.9000000000001</v>
          </cell>
          <cell r="C64">
            <v>1248.3</v>
          </cell>
          <cell r="D64">
            <v>1080.0999999999999</v>
          </cell>
          <cell r="E64">
            <v>1453.1</v>
          </cell>
          <cell r="F64">
            <v>2107</v>
          </cell>
          <cell r="G64">
            <v>2118.4</v>
          </cell>
          <cell r="H64">
            <v>2327.6999999999998</v>
          </cell>
          <cell r="I64">
            <v>2151</v>
          </cell>
          <cell r="J64">
            <v>2895.3</v>
          </cell>
          <cell r="K64">
            <v>3465.1</v>
          </cell>
          <cell r="L64">
            <v>1569.5</v>
          </cell>
          <cell r="M64">
            <v>2393.6999999999998</v>
          </cell>
          <cell r="N64">
            <v>2067.5</v>
          </cell>
          <cell r="O64">
            <v>1780</v>
          </cell>
          <cell r="P64">
            <v>1820</v>
          </cell>
        </row>
        <row r="71">
          <cell r="A71" t="str">
            <v>PAG 7</v>
          </cell>
          <cell r="C71">
            <v>38008.715940972223</v>
          </cell>
          <cell r="J71" t="str">
            <v>REPORTE:</v>
          </cell>
          <cell r="K71" t="str">
            <v xml:space="preserve"> M8R4F</v>
          </cell>
          <cell r="M71" t="str">
            <v>ARCHIVO:</v>
          </cell>
          <cell r="N71" t="str">
            <v>UM6VELCO2003</v>
          </cell>
        </row>
        <row r="72">
          <cell r="A72" t="str">
            <v>VELCON, S.A. DE C.V.</v>
          </cell>
        </row>
        <row r="73">
          <cell r="A73" t="str">
            <v>PRONÓSTICO 1+6 DICIEMBRE 2003</v>
          </cell>
        </row>
        <row r="75">
          <cell r="A75" t="str">
            <v>***      A   N   E   X   O       7       ***</v>
          </cell>
        </row>
        <row r="76">
          <cell r="A76" t="str">
            <v>***  INTERES DEDUCIBLE, GANANCIA INFLACIONARIA ACUMULABLE  ***</v>
          </cell>
        </row>
        <row r="78">
          <cell r="C78" t="str">
            <v xml:space="preserve">ENERO </v>
          </cell>
          <cell r="D78" t="str">
            <v>FEBRERO</v>
          </cell>
          <cell r="E78" t="str">
            <v>MARZO</v>
          </cell>
          <cell r="F78" t="str">
            <v>ABRIL</v>
          </cell>
          <cell r="G78" t="str">
            <v>MAYO</v>
          </cell>
          <cell r="H78" t="str">
            <v>JUNIO</v>
          </cell>
          <cell r="I78" t="str">
            <v>JULIO</v>
          </cell>
          <cell r="J78" t="str">
            <v>AGOSTO</v>
          </cell>
          <cell r="K78" t="str">
            <v>SEPTIEMBRE</v>
          </cell>
          <cell r="L78" t="str">
            <v>OCTUBRE</v>
          </cell>
          <cell r="M78" t="str">
            <v>NOVIEMBRE</v>
          </cell>
          <cell r="N78" t="str">
            <v>DICIEMBRE</v>
          </cell>
          <cell r="O78" t="str">
            <v>ENERO 2004</v>
          </cell>
          <cell r="P78" t="str">
            <v>FEBRERO 2004</v>
          </cell>
        </row>
        <row r="79">
          <cell r="C79" t="str">
            <v>---------------------</v>
          </cell>
          <cell r="D79" t="str">
            <v>---------------------</v>
          </cell>
          <cell r="E79" t="str">
            <v>---------------------</v>
          </cell>
          <cell r="F79" t="str">
            <v>---------------------</v>
          </cell>
          <cell r="G79" t="str">
            <v>---------------------</v>
          </cell>
          <cell r="H79" t="str">
            <v>---------------------</v>
          </cell>
          <cell r="I79" t="str">
            <v>---------------------</v>
          </cell>
          <cell r="J79" t="str">
            <v>---------------------</v>
          </cell>
          <cell r="K79" t="str">
            <v>---------------------</v>
          </cell>
          <cell r="L79" t="str">
            <v>---------------------</v>
          </cell>
          <cell r="M79" t="str">
            <v>---------------------</v>
          </cell>
          <cell r="N79" t="str">
            <v>---------------------</v>
          </cell>
          <cell r="O79" t="str">
            <v>---------------------</v>
          </cell>
          <cell r="P79" t="str">
            <v>---------------------</v>
          </cell>
        </row>
        <row r="80">
          <cell r="A80" t="str">
            <v>[7A]  RESUMEN DEL COMPONENTE INFLACIONARIO DE LOS PASIVOS:</v>
          </cell>
        </row>
        <row r="81">
          <cell r="A81" t="str">
            <v>---------------------------------------------------------------------------------------------------------------</v>
          </cell>
        </row>
        <row r="82">
          <cell r="A82" t="str">
            <v>SALDO PROMEDIO DE:</v>
          </cell>
        </row>
        <row r="83">
          <cell r="A83" t="str">
            <v>------------------------------------</v>
          </cell>
        </row>
        <row r="84">
          <cell r="A84" t="str">
            <v>CREDITOS BANCARIOS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2004.4</v>
          </cell>
          <cell r="N84">
            <v>3797.8500000000004</v>
          </cell>
          <cell r="O84">
            <v>3396.9</v>
          </cell>
          <cell r="P84">
            <v>3281.9</v>
          </cell>
        </row>
        <row r="85">
          <cell r="A85" t="str">
            <v>CREDITOS BANCARIOS ME</v>
          </cell>
          <cell r="C85">
            <v>122263.3</v>
          </cell>
          <cell r="D85">
            <v>129638.29758717534</v>
          </cell>
          <cell r="E85">
            <v>129638.29758717534</v>
          </cell>
          <cell r="F85">
            <v>126259.95869244206</v>
          </cell>
          <cell r="G85">
            <v>123078.67973323811</v>
          </cell>
          <cell r="H85">
            <v>121781.86015750917</v>
          </cell>
          <cell r="I85">
            <v>122927.63978265275</v>
          </cell>
          <cell r="J85">
            <v>123755.99951164429</v>
          </cell>
          <cell r="K85">
            <v>129571.03760918032</v>
          </cell>
          <cell r="L85">
            <v>128940.91781533204</v>
          </cell>
          <cell r="M85">
            <v>131071.99711812224</v>
          </cell>
          <cell r="N85">
            <v>66897.106227500408</v>
          </cell>
          <cell r="O85">
            <v>-66078.863237045545</v>
          </cell>
          <cell r="P85">
            <v>-133340.0436238696</v>
          </cell>
        </row>
        <row r="86">
          <cell r="A86" t="str">
            <v>CREDITOS DE FOMENTO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</row>
        <row r="87">
          <cell r="A87" t="str">
            <v>FILIALES CON COSTO</v>
          </cell>
          <cell r="C87">
            <v>836.1</v>
          </cell>
          <cell r="D87">
            <v>1728.0644899762701</v>
          </cell>
          <cell r="E87">
            <v>1728.0644899762701</v>
          </cell>
          <cell r="F87">
            <v>0</v>
          </cell>
          <cell r="G87">
            <v>6.1829224810935557E-2</v>
          </cell>
          <cell r="H87">
            <v>6.1829224810935557E-2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66089.181807890302</v>
          </cell>
          <cell r="O87">
            <v>66089.181807890302</v>
          </cell>
          <cell r="P87">
            <v>0</v>
          </cell>
        </row>
        <row r="88">
          <cell r="A88" t="str">
            <v>FILIALES CON COSTO ME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66078.819999999992</v>
          </cell>
          <cell r="P88">
            <v>133340</v>
          </cell>
        </row>
        <row r="90">
          <cell r="A90" t="str">
            <v>PROVEEDORES MONEDA EXT (AJ.TC.)</v>
          </cell>
          <cell r="C90">
            <v>75400.237741600795</v>
          </cell>
          <cell r="D90">
            <v>78002.732152336088</v>
          </cell>
          <cell r="E90">
            <v>69876.399999999994</v>
          </cell>
          <cell r="F90">
            <v>60554.002308784584</v>
          </cell>
          <cell r="G90">
            <v>54927.689394392532</v>
          </cell>
          <cell r="H90">
            <v>56635.314368097097</v>
          </cell>
          <cell r="I90">
            <v>57217.962265878596</v>
          </cell>
          <cell r="J90">
            <v>47182.765088671476</v>
          </cell>
          <cell r="K90">
            <v>44476.458112567081</v>
          </cell>
          <cell r="L90">
            <v>42407.656482131453</v>
          </cell>
          <cell r="M90">
            <v>43580.041218604667</v>
          </cell>
          <cell r="N90">
            <v>47552.139248130385</v>
          </cell>
          <cell r="O90">
            <v>51062.268343159798</v>
          </cell>
          <cell r="P90">
            <v>68019.689311574941</v>
          </cell>
        </row>
        <row r="91">
          <cell r="A91" t="str">
            <v>PROVEDORES NACIONALES</v>
          </cell>
          <cell r="C91">
            <v>20613.299999999996</v>
          </cell>
          <cell r="D91">
            <v>19921.949999999997</v>
          </cell>
          <cell r="E91">
            <v>20223.849999999999</v>
          </cell>
          <cell r="F91">
            <v>17679.25</v>
          </cell>
          <cell r="G91">
            <v>16877.299999999996</v>
          </cell>
          <cell r="H91">
            <v>17745.7</v>
          </cell>
          <cell r="I91">
            <v>16081.100000000006</v>
          </cell>
          <cell r="J91">
            <v>15572.979393333335</v>
          </cell>
          <cell r="K91">
            <v>18039.622098952383</v>
          </cell>
          <cell r="L91">
            <v>21655.411143476191</v>
          </cell>
          <cell r="M91">
            <v>14198.539528323192</v>
          </cell>
          <cell r="N91">
            <v>11220.914423593043</v>
          </cell>
          <cell r="O91">
            <v>19053.530109575368</v>
          </cell>
          <cell r="P91">
            <v>24099.98447237107</v>
          </cell>
        </row>
        <row r="92">
          <cell r="A92" t="str">
            <v>FILIALES SIN COSTO</v>
          </cell>
          <cell r="C92">
            <v>5186.8</v>
          </cell>
          <cell r="D92">
            <v>4971.1000000000004</v>
          </cell>
          <cell r="E92">
            <v>4268.8</v>
          </cell>
          <cell r="F92">
            <v>3579.25</v>
          </cell>
          <cell r="G92">
            <v>4375.3</v>
          </cell>
          <cell r="H92">
            <v>4756.8999999999996</v>
          </cell>
          <cell r="I92">
            <v>4271.8</v>
          </cell>
          <cell r="J92">
            <v>4395.7794954761903</v>
          </cell>
          <cell r="K92">
            <v>4237.2710483809533</v>
          </cell>
          <cell r="L92">
            <v>4270.3918368333334</v>
          </cell>
          <cell r="M92">
            <v>3543.3624524853922</v>
          </cell>
          <cell r="N92">
            <v>2874.148170556683</v>
          </cell>
          <cell r="O92">
            <v>4948.3149274826537</v>
          </cell>
          <cell r="P92">
            <v>8033.3281574570246</v>
          </cell>
        </row>
        <row r="93">
          <cell r="A93" t="str">
            <v>GASTOS POR PAGAR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7395.939472830004</v>
          </cell>
          <cell r="N93">
            <v>7395.939472830004</v>
          </cell>
          <cell r="O93">
            <v>0</v>
          </cell>
          <cell r="P93">
            <v>0</v>
          </cell>
        </row>
        <row r="94">
          <cell r="A94" t="str">
            <v>ACREEDORES DIVERSOS</v>
          </cell>
          <cell r="C94">
            <v>16301.3</v>
          </cell>
          <cell r="D94">
            <v>19853.349999999999</v>
          </cell>
          <cell r="E94">
            <v>21007.85</v>
          </cell>
          <cell r="F94">
            <v>39100.449999999997</v>
          </cell>
          <cell r="G94">
            <v>38019.75</v>
          </cell>
          <cell r="H94">
            <v>22181.149999999998</v>
          </cell>
          <cell r="I94">
            <v>19810.999999999996</v>
          </cell>
          <cell r="J94">
            <v>15842.261941205365</v>
          </cell>
          <cell r="K94">
            <v>16199.574401335605</v>
          </cell>
          <cell r="L94">
            <v>16694.496615331656</v>
          </cell>
          <cell r="M94">
            <v>17471.391215396514</v>
          </cell>
          <cell r="N94">
            <v>17407.910901802163</v>
          </cell>
          <cell r="O94">
            <v>15381.464596186597</v>
          </cell>
          <cell r="P94">
            <v>17735.661798901849</v>
          </cell>
        </row>
        <row r="95">
          <cell r="A95" t="str">
            <v>DIVIDENDOS POR PAGAR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7">
          <cell r="A97" t="str">
            <v>CREDITOS BANCARIOS LP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A98" t="str">
            <v>CREDITOS BANCARIOS LP ME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</row>
        <row r="99">
          <cell r="A99" t="str">
            <v>APORTACION FUTUROS AUMENTOS CAP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A100" t="str">
            <v>AJUSTE COMP INFL PASIVOS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</row>
        <row r="101">
          <cell r="C101" t="str">
            <v>-------------------</v>
          </cell>
          <cell r="D101" t="str">
            <v>-------------------</v>
          </cell>
          <cell r="E101" t="str">
            <v>-------------------</v>
          </cell>
          <cell r="F101" t="str">
            <v>-------------------</v>
          </cell>
          <cell r="G101" t="str">
            <v>-------------------</v>
          </cell>
          <cell r="H101" t="str">
            <v>-------------------</v>
          </cell>
          <cell r="I101" t="str">
            <v>-------------------</v>
          </cell>
          <cell r="J101" t="str">
            <v>-------------------</v>
          </cell>
          <cell r="K101" t="str">
            <v>-------------------</v>
          </cell>
          <cell r="L101" t="str">
            <v>-------------------</v>
          </cell>
          <cell r="M101" t="str">
            <v>-------------------</v>
          </cell>
          <cell r="N101" t="str">
            <v>-------------------</v>
          </cell>
          <cell r="O101" t="str">
            <v>-------------------</v>
          </cell>
          <cell r="P101" t="str">
            <v>-------------------</v>
          </cell>
        </row>
        <row r="102">
          <cell r="A102" t="str">
            <v>SUMA SALDO PROMEDIO</v>
          </cell>
          <cell r="C102">
            <v>240601.03774160077</v>
          </cell>
          <cell r="D102">
            <v>254115.49422948773</v>
          </cell>
          <cell r="E102">
            <v>246743.26207715159</v>
          </cell>
          <cell r="F102">
            <v>247172.91100122663</v>
          </cell>
          <cell r="G102">
            <v>237278.78095685542</v>
          </cell>
          <cell r="H102">
            <v>223100.98635483108</v>
          </cell>
          <cell r="I102">
            <v>220309.50204853134</v>
          </cell>
          <cell r="J102">
            <v>206749.78543033067</v>
          </cell>
          <cell r="K102">
            <v>212523.96327041637</v>
          </cell>
          <cell r="L102">
            <v>213968.87389310467</v>
          </cell>
          <cell r="M102">
            <v>219265.67100576201</v>
          </cell>
          <cell r="N102">
            <v>223235.19025230294</v>
          </cell>
          <cell r="O102">
            <v>159931.61654724917</v>
          </cell>
          <cell r="P102">
            <v>121170.52011643528</v>
          </cell>
        </row>
        <row r="103">
          <cell r="A103" t="str">
            <v>MULTIPLICADO POR:</v>
          </cell>
        </row>
        <row r="104">
          <cell r="A104" t="str">
            <v>% INFLACION DEL MES</v>
          </cell>
          <cell r="C104">
            <v>4.0426028142734882E-3</v>
          </cell>
          <cell r="D104">
            <v>2.7777777777777679E-3</v>
          </cell>
          <cell r="E104">
            <v>6.312314804984176E-3</v>
          </cell>
          <cell r="F104">
            <v>1.7072539108582419E-3</v>
          </cell>
          <cell r="G104">
            <v>-3.2000000000000002E-3</v>
          </cell>
          <cell r="H104">
            <v>2E-3</v>
          </cell>
          <cell r="I104">
            <v>1.5E-3</v>
          </cell>
          <cell r="J104">
            <v>3.0000000000000001E-3</v>
          </cell>
          <cell r="K104">
            <v>6.0000000000000001E-3</v>
          </cell>
          <cell r="L104">
            <v>3.5000000000000001E-3</v>
          </cell>
          <cell r="M104">
            <v>8.2000000000000007E-3</v>
          </cell>
          <cell r="N104">
            <v>3.5999999999999999E-3</v>
          </cell>
          <cell r="O104">
            <v>5.4000000000000003E-3</v>
          </cell>
          <cell r="P104">
            <v>3.2000000000000002E-3</v>
          </cell>
        </row>
        <row r="105">
          <cell r="C105" t="str">
            <v>-------------------</v>
          </cell>
          <cell r="D105" t="str">
            <v>-------------------</v>
          </cell>
          <cell r="E105" t="str">
            <v>-------------------</v>
          </cell>
          <cell r="F105" t="str">
            <v>-------------------</v>
          </cell>
          <cell r="G105" t="str">
            <v>-------------------</v>
          </cell>
          <cell r="H105" t="str">
            <v>-------------------</v>
          </cell>
          <cell r="I105" t="str">
            <v>-------------------</v>
          </cell>
          <cell r="J105" t="str">
            <v>-------------------</v>
          </cell>
          <cell r="K105" t="str">
            <v>-------------------</v>
          </cell>
          <cell r="L105" t="str">
            <v>-------------------</v>
          </cell>
          <cell r="M105" t="str">
            <v>-------------------</v>
          </cell>
          <cell r="N105" t="str">
            <v>-------------------</v>
          </cell>
          <cell r="O105" t="str">
            <v>-------------------</v>
          </cell>
          <cell r="P105" t="str">
            <v>-------------------</v>
          </cell>
        </row>
        <row r="106">
          <cell r="A106" t="str">
            <v>COMP INFL PASIVOS "REAL"</v>
          </cell>
          <cell r="C106">
            <v>972.65443229131699</v>
          </cell>
          <cell r="D106">
            <v>705.8763728596856</v>
          </cell>
          <cell r="E106">
            <v>1557.5211462396946</v>
          </cell>
          <cell r="F106">
            <v>421.98691896506034</v>
          </cell>
          <cell r="G106">
            <v>-759.29209906193739</v>
          </cell>
          <cell r="H106">
            <v>446.20197270966219</v>
          </cell>
          <cell r="I106">
            <v>330.46425307279702</v>
          </cell>
          <cell r="J106">
            <v>620.24935629099207</v>
          </cell>
          <cell r="K106">
            <v>1275.1437796224982</v>
          </cell>
          <cell r="L106">
            <v>748.89105862586632</v>
          </cell>
          <cell r="M106">
            <v>1797.9785022472486</v>
          </cell>
          <cell r="N106">
            <v>803.64668490829058</v>
          </cell>
          <cell r="O106">
            <v>863.6307293551456</v>
          </cell>
          <cell r="P106">
            <v>387.7456643725929</v>
          </cell>
        </row>
        <row r="107">
          <cell r="A107" t="str">
            <v>CANC COMPONENTE INFL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759.29209906193739</v>
          </cell>
          <cell r="H107">
            <v>-446.20197270966219</v>
          </cell>
          <cell r="I107">
            <v>-313.09012635227521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</row>
        <row r="108">
          <cell r="C108" t="str">
            <v>-------------------</v>
          </cell>
          <cell r="D108" t="str">
            <v>-------------------</v>
          </cell>
          <cell r="E108" t="str">
            <v>-------------------</v>
          </cell>
          <cell r="F108" t="str">
            <v>-------------------</v>
          </cell>
          <cell r="G108" t="str">
            <v>-------------------</v>
          </cell>
          <cell r="H108" t="str">
            <v>-------------------</v>
          </cell>
          <cell r="I108" t="str">
            <v>-------------------</v>
          </cell>
          <cell r="J108" t="str">
            <v>-------------------</v>
          </cell>
          <cell r="K108" t="str">
            <v>-------------------</v>
          </cell>
          <cell r="L108" t="str">
            <v>-------------------</v>
          </cell>
          <cell r="M108" t="str">
            <v>-------------------</v>
          </cell>
          <cell r="N108" t="str">
            <v>-------------------</v>
          </cell>
          <cell r="O108" t="str">
            <v>-------------------</v>
          </cell>
          <cell r="P108" t="str">
            <v>-------------------</v>
          </cell>
        </row>
        <row r="109">
          <cell r="A109" t="str">
            <v>COMP INFL PASIVOS AJ</v>
          </cell>
          <cell r="C109">
            <v>972.65443229131699</v>
          </cell>
          <cell r="D109">
            <v>705.8763728596856</v>
          </cell>
          <cell r="E109">
            <v>1557.5211462396946</v>
          </cell>
          <cell r="F109">
            <v>421.98691896506034</v>
          </cell>
          <cell r="G109">
            <v>0</v>
          </cell>
          <cell r="H109">
            <v>0</v>
          </cell>
          <cell r="I109">
            <v>17.374126720521815</v>
          </cell>
          <cell r="J109">
            <v>620.24935629099207</v>
          </cell>
          <cell r="K109">
            <v>1275.1437796224982</v>
          </cell>
          <cell r="L109">
            <v>748.89105862586632</v>
          </cell>
          <cell r="M109">
            <v>1797.9785022472486</v>
          </cell>
          <cell r="N109">
            <v>803.64668490829058</v>
          </cell>
          <cell r="O109">
            <v>863.6307293551456</v>
          </cell>
          <cell r="P109">
            <v>387.7456643725929</v>
          </cell>
        </row>
        <row r="111">
          <cell r="A111" t="str">
            <v>[7B]  INTEGRACION DE LOS INTERESES A CARGO:</v>
          </cell>
        </row>
        <row r="113">
          <cell r="A113" t="str">
            <v>INT PAGADOS DIRECTOS</v>
          </cell>
          <cell r="C113">
            <v>221.10159506266103</v>
          </cell>
          <cell r="D113">
            <v>243.00159506266101</v>
          </cell>
          <cell r="E113">
            <v>262.00173453942386</v>
          </cell>
          <cell r="F113">
            <v>319.40317569532783</v>
          </cell>
          <cell r="G113">
            <v>248.50161554337609</v>
          </cell>
          <cell r="H113">
            <v>282.40193848017776</v>
          </cell>
          <cell r="I113">
            <v>293.19918653600615</v>
          </cell>
          <cell r="J113">
            <v>66.297829447288223</v>
          </cell>
          <cell r="K113">
            <v>166.70399922922311</v>
          </cell>
          <cell r="L113">
            <v>207.40066097796</v>
          </cell>
          <cell r="M113">
            <v>295.70428703240964</v>
          </cell>
          <cell r="N113">
            <v>391.49675204770699</v>
          </cell>
          <cell r="O113">
            <v>-131.60388819503424</v>
          </cell>
          <cell r="P113">
            <v>-261.34427300206056</v>
          </cell>
        </row>
        <row r="114">
          <cell r="A114" t="str">
            <v>INT PAGADOS INTERCIAS</v>
          </cell>
          <cell r="C114">
            <v>7.4203874999999995</v>
          </cell>
          <cell r="D114">
            <v>16.877429852101571</v>
          </cell>
          <cell r="E114">
            <v>17.914268546087335</v>
          </cell>
          <cell r="F114">
            <v>0</v>
          </cell>
          <cell r="G114">
            <v>4.2816738181572874E-4</v>
          </cell>
          <cell r="H114">
            <v>3.7664302780661575E-4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489.05994537838825</v>
          </cell>
          <cell r="O114">
            <v>194.45416666666671</v>
          </cell>
          <cell r="P114">
            <v>386.15500000000009</v>
          </cell>
        </row>
        <row r="115">
          <cell r="A115" t="str">
            <v>PERDIDA EN CAMBIOS</v>
          </cell>
          <cell r="C115">
            <v>13857.295521161954</v>
          </cell>
          <cell r="D115">
            <v>3666.96</v>
          </cell>
          <cell r="E115">
            <v>2548.5975320241987</v>
          </cell>
          <cell r="F115">
            <v>7103.4714153036475</v>
          </cell>
          <cell r="G115">
            <v>11199.401868642139</v>
          </cell>
          <cell r="H115">
            <v>9942.6688093225293</v>
          </cell>
          <cell r="I115">
            <v>611.40354640472231</v>
          </cell>
          <cell r="J115">
            <v>13318.013870753308</v>
          </cell>
          <cell r="K115">
            <v>2096.9212557016745</v>
          </cell>
          <cell r="L115">
            <v>2677.1238031698131</v>
          </cell>
          <cell r="M115">
            <v>5732.3737790314281</v>
          </cell>
          <cell r="N115">
            <v>-1777.362539978551</v>
          </cell>
          <cell r="O115">
            <v>232.28580780034642</v>
          </cell>
          <cell r="P115">
            <v>-481.99517962857027</v>
          </cell>
        </row>
        <row r="116">
          <cell r="A116" t="str">
            <v>AJUSTE INTERESES A CARGO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A117" t="str">
            <v>(-) INT PAGADOS VALOR UDI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C118" t="str">
            <v>-------------------</v>
          </cell>
          <cell r="D118" t="str">
            <v>-------------------</v>
          </cell>
          <cell r="E118" t="str">
            <v>-------------------</v>
          </cell>
          <cell r="F118" t="str">
            <v>-------------------</v>
          </cell>
          <cell r="G118" t="str">
            <v>-------------------</v>
          </cell>
          <cell r="H118" t="str">
            <v>-------------------</v>
          </cell>
          <cell r="I118" t="str">
            <v>-------------------</v>
          </cell>
          <cell r="J118" t="str">
            <v>-------------------</v>
          </cell>
          <cell r="K118" t="str">
            <v>-------------------</v>
          </cell>
          <cell r="L118" t="str">
            <v>-------------------</v>
          </cell>
          <cell r="M118" t="str">
            <v>-------------------</v>
          </cell>
          <cell r="N118" t="str">
            <v>-------------------</v>
          </cell>
          <cell r="O118" t="str">
            <v>-------------------</v>
          </cell>
          <cell r="P118" t="str">
            <v>-------------------</v>
          </cell>
        </row>
        <row r="119">
          <cell r="A119" t="str">
            <v>INTERESES A CARGO</v>
          </cell>
          <cell r="C119">
            <v>14085.817503724615</v>
          </cell>
          <cell r="D119">
            <v>3926.8390249147624</v>
          </cell>
          <cell r="E119">
            <v>2828.5135351097097</v>
          </cell>
          <cell r="F119">
            <v>7422.8745909989757</v>
          </cell>
          <cell r="G119">
            <v>11447.903912352896</v>
          </cell>
          <cell r="H119">
            <v>10225.071124445734</v>
          </cell>
          <cell r="I119">
            <v>904.6027329407284</v>
          </cell>
          <cell r="J119">
            <v>13384.311700200597</v>
          </cell>
          <cell r="K119">
            <v>2263.6252549308974</v>
          </cell>
          <cell r="L119">
            <v>2884.524464147773</v>
          </cell>
          <cell r="M119">
            <v>6028.0780660638375</v>
          </cell>
          <cell r="N119">
            <v>-896.80584255245572</v>
          </cell>
          <cell r="O119">
            <v>295.13608627197891</v>
          </cell>
          <cell r="P119">
            <v>-357.18445263063074</v>
          </cell>
        </row>
        <row r="120">
          <cell r="C120" t="str">
            <v>-------------------</v>
          </cell>
          <cell r="D120" t="str">
            <v>-------------------</v>
          </cell>
          <cell r="E120" t="str">
            <v>-------------------</v>
          </cell>
          <cell r="F120" t="str">
            <v>-------------------</v>
          </cell>
          <cell r="G120" t="str">
            <v>-------------------</v>
          </cell>
          <cell r="H120" t="str">
            <v>-------------------</v>
          </cell>
          <cell r="I120" t="str">
            <v>-------------------</v>
          </cell>
          <cell r="J120" t="str">
            <v>-------------------</v>
          </cell>
          <cell r="K120" t="str">
            <v>-------------------</v>
          </cell>
          <cell r="L120" t="str">
            <v>-------------------</v>
          </cell>
          <cell r="M120" t="str">
            <v>-------------------</v>
          </cell>
          <cell r="N120" t="str">
            <v>-------------------</v>
          </cell>
          <cell r="O120" t="str">
            <v>-------------------</v>
          </cell>
          <cell r="P120" t="str">
            <v>-------------------</v>
          </cell>
        </row>
        <row r="121">
          <cell r="A121" t="str">
            <v>POR LO TANTO:</v>
          </cell>
        </row>
        <row r="122">
          <cell r="A122" t="str">
            <v>[7C]  INTERES REAL DEDUCIBLE= SI "NTERESES A CARGO" ES MAYOR QUE EL "COMP. INFL."</v>
          </cell>
        </row>
        <row r="123">
          <cell r="A123" t="str">
            <v>UTILIDAD INFLACIONARIA ACUMULABLE = SI "COMP. INFL." ES MAYOR QUE LOS "INTERESES A CARGO"</v>
          </cell>
        </row>
        <row r="124">
          <cell r="A124" t="str">
            <v>-----------------------------------------------------------------------------------------------------------------------------------------</v>
          </cell>
        </row>
        <row r="125">
          <cell r="A125" t="str">
            <v>INTERES REAL DEDUCIBLE</v>
          </cell>
          <cell r="B125">
            <v>0</v>
          </cell>
          <cell r="C125">
            <v>13113.163071433297</v>
          </cell>
          <cell r="D125">
            <v>3220.9626520550769</v>
          </cell>
          <cell r="E125">
            <v>1270.992388870015</v>
          </cell>
          <cell r="F125">
            <v>7000.8876720339158</v>
          </cell>
          <cell r="G125">
            <v>11447.903912352896</v>
          </cell>
          <cell r="H125">
            <v>10225.071124445734</v>
          </cell>
          <cell r="I125">
            <v>887.22860622020653</v>
          </cell>
          <cell r="J125">
            <v>12764.062343909605</v>
          </cell>
          <cell r="K125">
            <v>988.48147530839924</v>
          </cell>
          <cell r="L125">
            <v>2135.6334055219068</v>
          </cell>
          <cell r="M125">
            <v>4230.0995638165887</v>
          </cell>
          <cell r="N125">
            <v>0</v>
          </cell>
          <cell r="O125">
            <v>0</v>
          </cell>
          <cell r="P125">
            <v>0</v>
          </cell>
        </row>
        <row r="126">
          <cell r="A126" t="str">
            <v>GANANCIA INFLACIONARIA ACUMULABLE</v>
          </cell>
          <cell r="B126">
            <v>118.3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1700.4525274607463</v>
          </cell>
          <cell r="O126">
            <v>568.49464308316669</v>
          </cell>
          <cell r="P126">
            <v>744.93011700322359</v>
          </cell>
        </row>
      </sheetData>
      <sheetData sheetId="20" refreshError="1">
        <row r="1">
          <cell r="A1" t="str">
            <v xml:space="preserve">PAG 8 </v>
          </cell>
          <cell r="C1">
            <v>38008.715940972223</v>
          </cell>
          <cell r="I1" t="str">
            <v>REPORTE:</v>
          </cell>
          <cell r="J1" t="str">
            <v xml:space="preserve">M8R4G      </v>
          </cell>
          <cell r="L1" t="str">
            <v xml:space="preserve"> ARCHIVO:</v>
          </cell>
          <cell r="M1" t="str">
            <v>UM6VELCO2003</v>
          </cell>
        </row>
        <row r="4">
          <cell r="A4" t="str">
            <v>VELCON, S.A. DE C.V.</v>
          </cell>
        </row>
        <row r="5">
          <cell r="A5" t="str">
            <v>PRONÓSTICO 1+6 DICIEMBRE 2003</v>
          </cell>
          <cell r="D5" t="str">
            <v>( MILES DE PESOS)</v>
          </cell>
        </row>
        <row r="8">
          <cell r="A8" t="str">
            <v>*********  A N E X O   8  ********</v>
          </cell>
        </row>
        <row r="9">
          <cell r="A9" t="str">
            <v>*********   PROYECCION DEL "IMPAC" CAUSADO  ********</v>
          </cell>
        </row>
        <row r="11">
          <cell r="B11" t="str">
            <v>DICIEMBRE 02</v>
          </cell>
          <cell r="C11" t="str">
            <v xml:space="preserve">ENERO </v>
          </cell>
          <cell r="D11" t="str">
            <v>FEBRERO</v>
          </cell>
          <cell r="E11" t="str">
            <v>MARZO</v>
          </cell>
          <cell r="F11" t="str">
            <v>ABRIL</v>
          </cell>
          <cell r="G11" t="str">
            <v>MAYO</v>
          </cell>
          <cell r="H11" t="str">
            <v>JUNIO</v>
          </cell>
          <cell r="I11" t="str">
            <v>JULIO</v>
          </cell>
          <cell r="J11" t="str">
            <v>AGOSTO</v>
          </cell>
          <cell r="K11" t="str">
            <v>SEPTIEMBRE</v>
          </cell>
          <cell r="L11" t="str">
            <v>OCTUBRE</v>
          </cell>
          <cell r="M11" t="str">
            <v>NOVIEMBRE</v>
          </cell>
          <cell r="N11" t="str">
            <v>DICIEMBRE</v>
          </cell>
          <cell r="P11" t="str">
            <v>ENERO 2004</v>
          </cell>
          <cell r="Q11" t="str">
            <v>FEBRERO 2004</v>
          </cell>
        </row>
        <row r="12">
          <cell r="B12" t="str">
            <v>----------------------</v>
          </cell>
          <cell r="C12" t="str">
            <v>----------------------</v>
          </cell>
          <cell r="D12" t="str">
            <v>----------------------</v>
          </cell>
          <cell r="E12" t="str">
            <v>----------------------</v>
          </cell>
          <cell r="F12" t="str">
            <v>----------------------</v>
          </cell>
          <cell r="G12" t="str">
            <v>----------------------</v>
          </cell>
          <cell r="H12" t="str">
            <v>----------------------</v>
          </cell>
          <cell r="I12" t="str">
            <v>----------------------</v>
          </cell>
          <cell r="J12" t="str">
            <v>----------------------</v>
          </cell>
          <cell r="K12" t="str">
            <v>----------------------</v>
          </cell>
          <cell r="L12" t="str">
            <v>----------------------</v>
          </cell>
          <cell r="M12" t="str">
            <v>----------------------</v>
          </cell>
          <cell r="N12" t="str">
            <v>----------------------</v>
          </cell>
          <cell r="P12" t="str">
            <v>----------------------</v>
          </cell>
          <cell r="Q12" t="str">
            <v>----------------------</v>
          </cell>
        </row>
        <row r="14">
          <cell r="A14" t="str">
            <v>ACTIVOS FINANCIEROS [1]</v>
          </cell>
          <cell r="C14">
            <v>174921.83102480933</v>
          </cell>
          <cell r="D14">
            <v>185279.24168280885</v>
          </cell>
          <cell r="E14">
            <v>196043.51529531062</v>
          </cell>
          <cell r="F14">
            <v>207740.38228399862</v>
          </cell>
          <cell r="G14">
            <v>213131.13496883435</v>
          </cell>
          <cell r="H14">
            <v>215540.65241106448</v>
          </cell>
          <cell r="I14">
            <v>217885.82556305817</v>
          </cell>
          <cell r="J14">
            <v>219389.78528319296</v>
          </cell>
          <cell r="K14">
            <v>222378.82144057265</v>
          </cell>
          <cell r="L14">
            <v>227497.61139511911</v>
          </cell>
          <cell r="M14">
            <v>233736.14746891064</v>
          </cell>
          <cell r="N14">
            <v>241843.66823115965</v>
          </cell>
          <cell r="P14">
            <v>438319.74132641638</v>
          </cell>
          <cell r="Q14">
            <v>485793.24795019947</v>
          </cell>
        </row>
        <row r="15">
          <cell r="A15" t="str">
            <v>(+) INVENTARIOS</v>
          </cell>
          <cell r="C15">
            <v>130095.88029249271</v>
          </cell>
          <cell r="D15">
            <v>130095.88029249271</v>
          </cell>
          <cell r="E15">
            <v>130095.88029249271</v>
          </cell>
          <cell r="F15">
            <v>130095.88029249271</v>
          </cell>
          <cell r="G15">
            <v>130095.88029249271</v>
          </cell>
          <cell r="H15">
            <v>130095.88029249271</v>
          </cell>
          <cell r="I15">
            <v>130095.88029249271</v>
          </cell>
          <cell r="J15">
            <v>130095.88029249271</v>
          </cell>
          <cell r="K15">
            <v>130095.88029249271</v>
          </cell>
          <cell r="L15">
            <v>130095.88029249271</v>
          </cell>
          <cell r="M15">
            <v>130095.88029249271</v>
          </cell>
          <cell r="N15">
            <v>130095.88029249271</v>
          </cell>
          <cell r="P15">
            <v>130095.88029249271</v>
          </cell>
          <cell r="Q15">
            <v>130095.88029249271</v>
          </cell>
        </row>
        <row r="16">
          <cell r="A16" t="str">
            <v>(+) ACTIVOS FIJOS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P16">
            <v>0</v>
          </cell>
          <cell r="Q16">
            <v>0</v>
          </cell>
        </row>
        <row r="17">
          <cell r="A17" t="str">
            <v>(-) DEPRECIACION FISCAL (50%)</v>
          </cell>
          <cell r="C17">
            <v>14706.05</v>
          </cell>
          <cell r="D17">
            <v>14706.05</v>
          </cell>
          <cell r="E17">
            <v>14706.049999999997</v>
          </cell>
          <cell r="F17">
            <v>14706.05</v>
          </cell>
          <cell r="G17">
            <v>14706.05</v>
          </cell>
          <cell r="H17">
            <v>14706.049999999997</v>
          </cell>
          <cell r="I17">
            <v>14706.050000000001</v>
          </cell>
          <cell r="J17">
            <v>14706.05</v>
          </cell>
          <cell r="K17">
            <v>14706.049999999997</v>
          </cell>
          <cell r="L17">
            <v>14706.049999999997</v>
          </cell>
          <cell r="M17">
            <v>14706.049999999996</v>
          </cell>
          <cell r="N17">
            <v>14831.049999999996</v>
          </cell>
          <cell r="P17">
            <v>18600</v>
          </cell>
          <cell r="Q17">
            <v>18600</v>
          </cell>
        </row>
        <row r="18">
          <cell r="A18" t="str">
            <v>(-) PASIVOS FINANCIEROS [2]</v>
          </cell>
          <cell r="C18">
            <v>26636.199999999993</v>
          </cell>
          <cell r="D18">
            <v>26628.657244988131</v>
          </cell>
          <cell r="E18">
            <v>26492.676326650842</v>
          </cell>
          <cell r="F18">
            <v>25184.132244988134</v>
          </cell>
          <cell r="G18">
            <v>24397.838161835469</v>
          </cell>
          <cell r="H18">
            <v>24081.975439733691</v>
          </cell>
          <cell r="I18">
            <v>23549.250376914599</v>
          </cell>
          <cell r="J18">
            <v>23101.688940901462</v>
          </cell>
          <cell r="K18">
            <v>23010.044963838332</v>
          </cell>
          <cell r="L18">
            <v>23301.620765485452</v>
          </cell>
          <cell r="M18">
            <v>23468.549918953922</v>
          </cell>
          <cell r="N18">
            <v>28811.186081946926</v>
          </cell>
          <cell r="P18">
            <v>156169.84684494833</v>
          </cell>
          <cell r="Q18">
            <v>160821.57973738821</v>
          </cell>
        </row>
        <row r="19">
          <cell r="A19" t="str">
            <v>(-) OTROS IMPAC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P19">
            <v>0</v>
          </cell>
          <cell r="Q19">
            <v>0</v>
          </cell>
        </row>
        <row r="20">
          <cell r="C20" t="str">
            <v>-------------------</v>
          </cell>
          <cell r="D20" t="str">
            <v>-------------------</v>
          </cell>
          <cell r="E20" t="str">
            <v>-------------------</v>
          </cell>
          <cell r="F20" t="str">
            <v>-------------------</v>
          </cell>
          <cell r="G20" t="str">
            <v>-------------------</v>
          </cell>
          <cell r="H20" t="str">
            <v>-------------------</v>
          </cell>
          <cell r="I20" t="str">
            <v>-------------------</v>
          </cell>
          <cell r="J20" t="str">
            <v>-------------------</v>
          </cell>
          <cell r="K20" t="str">
            <v>-------------------</v>
          </cell>
          <cell r="L20" t="str">
            <v>-------------------</v>
          </cell>
          <cell r="M20" t="str">
            <v>-------------------</v>
          </cell>
          <cell r="N20" t="str">
            <v>-------------------</v>
          </cell>
          <cell r="P20" t="str">
            <v>-------------------</v>
          </cell>
          <cell r="Q20" t="str">
            <v>-------------------</v>
          </cell>
        </row>
        <row r="21">
          <cell r="A21" t="str">
            <v>(=) VALOR DEL ACTIVO</v>
          </cell>
          <cell r="C21">
            <v>263675.46131730208</v>
          </cell>
          <cell r="D21">
            <v>274040.41473031341</v>
          </cell>
          <cell r="E21">
            <v>284940.66926115251</v>
          </cell>
          <cell r="F21">
            <v>297946.08033150324</v>
          </cell>
          <cell r="G21">
            <v>304123.1270994916</v>
          </cell>
          <cell r="H21">
            <v>306848.50726382347</v>
          </cell>
          <cell r="I21">
            <v>309726.40547863627</v>
          </cell>
          <cell r="J21">
            <v>311677.92663478421</v>
          </cell>
          <cell r="K21">
            <v>314758.60676922702</v>
          </cell>
          <cell r="L21">
            <v>319585.82092212635</v>
          </cell>
          <cell r="M21">
            <v>325657.42784244946</v>
          </cell>
          <cell r="N21">
            <v>328297.31244170544</v>
          </cell>
          <cell r="P21">
            <v>393645.7747739607</v>
          </cell>
          <cell r="Q21">
            <v>436467.54850530403</v>
          </cell>
        </row>
        <row r="22">
          <cell r="A22" t="str">
            <v>(*)  1.8%</v>
          </cell>
        </row>
        <row r="23">
          <cell r="A23" t="str">
            <v>------------</v>
          </cell>
        </row>
        <row r="24">
          <cell r="A24" t="str">
            <v>IMPAC ANUAL</v>
          </cell>
          <cell r="C24">
            <v>4746.1583037114378</v>
          </cell>
          <cell r="D24">
            <v>4932.7274651456419</v>
          </cell>
          <cell r="E24">
            <v>5128.9320467007456</v>
          </cell>
          <cell r="F24">
            <v>5363.0294459670586</v>
          </cell>
          <cell r="G24">
            <v>5474.2162877908495</v>
          </cell>
          <cell r="H24">
            <v>5523.273130748823</v>
          </cell>
          <cell r="I24">
            <v>5575.0752986154539</v>
          </cell>
          <cell r="J24">
            <v>5610.2026794261164</v>
          </cell>
          <cell r="K24">
            <v>5665.6549218460868</v>
          </cell>
          <cell r="L24">
            <v>5752.5447765982753</v>
          </cell>
          <cell r="M24">
            <v>5861.8337011640906</v>
          </cell>
          <cell r="N24">
            <v>5909.3516239506989</v>
          </cell>
          <cell r="P24">
            <v>7085.6239459312937</v>
          </cell>
          <cell r="Q24">
            <v>7856.4158730954732</v>
          </cell>
        </row>
        <row r="25">
          <cell r="C25" t="str">
            <v>=============</v>
          </cell>
          <cell r="D25" t="str">
            <v>=============</v>
          </cell>
          <cell r="E25" t="str">
            <v>=============</v>
          </cell>
          <cell r="F25" t="str">
            <v>=============</v>
          </cell>
          <cell r="G25" t="str">
            <v>=============</v>
          </cell>
          <cell r="H25" t="str">
            <v>=============</v>
          </cell>
          <cell r="I25" t="str">
            <v>=============</v>
          </cell>
          <cell r="J25" t="str">
            <v>=============</v>
          </cell>
          <cell r="K25" t="str">
            <v>=============</v>
          </cell>
          <cell r="L25" t="str">
            <v>=============</v>
          </cell>
          <cell r="M25" t="str">
            <v>=============</v>
          </cell>
          <cell r="N25" t="str">
            <v>=============</v>
          </cell>
          <cell r="P25" t="str">
            <v>=============</v>
          </cell>
          <cell r="Q25" t="str">
            <v>=============</v>
          </cell>
        </row>
        <row r="28">
          <cell r="A28" t="str">
            <v>[1] ACTIVOS FINANCIEROS:</v>
          </cell>
        </row>
        <row r="29">
          <cell r="A29" t="str">
            <v>------------------------------------------</v>
          </cell>
        </row>
        <row r="30">
          <cell r="A30" t="str">
            <v>BANCOS</v>
          </cell>
          <cell r="C30">
            <v>1747.3999999999999</v>
          </cell>
          <cell r="D30">
            <v>1490.9749999999999</v>
          </cell>
          <cell r="E30">
            <v>1798.9333333333332</v>
          </cell>
          <cell r="F30">
            <v>1962.2624999999998</v>
          </cell>
          <cell r="G30">
            <v>1754.78</v>
          </cell>
          <cell r="H30">
            <v>2292.1</v>
          </cell>
          <cell r="I30">
            <v>2887.2</v>
          </cell>
          <cell r="J30">
            <v>2846.2562499999999</v>
          </cell>
          <cell r="K30">
            <v>2658.9833333333331</v>
          </cell>
          <cell r="L30">
            <v>2492.9851491105087</v>
          </cell>
          <cell r="M30">
            <v>3121.4616630533123</v>
          </cell>
          <cell r="N30">
            <v>3773.0085001800689</v>
          </cell>
          <cell r="P30">
            <v>2775.7555447957243</v>
          </cell>
          <cell r="Q30">
            <v>2364.512980108359</v>
          </cell>
        </row>
        <row r="31">
          <cell r="A31" t="str">
            <v>(+) INVERS MONEDA EXTRANJERA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P31">
            <v>0</v>
          </cell>
          <cell r="Q31">
            <v>0</v>
          </cell>
        </row>
        <row r="32">
          <cell r="A32" t="str">
            <v>(+) OTRAS INVERSIONES REALIZABLES</v>
          </cell>
          <cell r="C32">
            <v>51934.114404935252</v>
          </cell>
          <cell r="D32">
            <v>28922.539404935251</v>
          </cell>
          <cell r="E32">
            <v>36306.751426656447</v>
          </cell>
          <cell r="F32">
            <v>40650.757931059918</v>
          </cell>
          <cell r="G32">
            <v>33042.12673968223</v>
          </cell>
          <cell r="H32">
            <v>29368.217800426504</v>
          </cell>
          <cell r="I32">
            <v>28117.925868799688</v>
          </cell>
          <cell r="J32">
            <v>26381.853477802852</v>
          </cell>
          <cell r="K32">
            <v>26612.806232404153</v>
          </cell>
          <cell r="L32">
            <v>30141.384755317016</v>
          </cell>
          <cell r="M32">
            <v>30860.351629436671</v>
          </cell>
          <cell r="N32">
            <v>28288.656628015364</v>
          </cell>
          <cell r="P32">
            <v>27378.727606688859</v>
          </cell>
          <cell r="Q32">
            <v>42135.186851056002</v>
          </cell>
        </row>
        <row r="33">
          <cell r="A33" t="str">
            <v>(+) FILIALES CON COSTO ACTIVO</v>
          </cell>
          <cell r="C33">
            <v>61.15</v>
          </cell>
          <cell r="D33">
            <v>67.474999999999994</v>
          </cell>
          <cell r="E33">
            <v>49.199999999999996</v>
          </cell>
          <cell r="F33">
            <v>6551.125</v>
          </cell>
          <cell r="G33">
            <v>14498.66</v>
          </cell>
          <cell r="H33">
            <v>22376.016666666666</v>
          </cell>
          <cell r="I33">
            <v>29480.657142857144</v>
          </cell>
          <cell r="J33">
            <v>32668.724999999999</v>
          </cell>
          <cell r="K33">
            <v>35358.666666666664</v>
          </cell>
          <cell r="L33">
            <v>36591.82</v>
          </cell>
          <cell r="M33">
            <v>38741.168181818182</v>
          </cell>
          <cell r="N33">
            <v>47261.9</v>
          </cell>
          <cell r="P33">
            <v>248431.13</v>
          </cell>
          <cell r="Q33">
            <v>272944.10450000002</v>
          </cell>
        </row>
        <row r="34">
          <cell r="A34" t="str">
            <v>(+) CUENTAS POR COBRAR</v>
          </cell>
          <cell r="C34">
            <v>96992.313314139246</v>
          </cell>
          <cell r="D34">
            <v>129781.22762951015</v>
          </cell>
          <cell r="E34">
            <v>134186.99987465949</v>
          </cell>
          <cell r="F34">
            <v>135735.47318263177</v>
          </cell>
          <cell r="G34">
            <v>142212.10475305779</v>
          </cell>
          <cell r="H34">
            <v>141034.70029872368</v>
          </cell>
          <cell r="I34">
            <v>137225.3433567585</v>
          </cell>
          <cell r="J34">
            <v>137574.9534299573</v>
          </cell>
          <cell r="K34">
            <v>138222.26146165398</v>
          </cell>
          <cell r="L34">
            <v>139002.81174347521</v>
          </cell>
          <cell r="M34">
            <v>141858.19065119099</v>
          </cell>
          <cell r="N34">
            <v>143650.92614448833</v>
          </cell>
          <cell r="P34">
            <v>145555.41173576703</v>
          </cell>
          <cell r="Q34">
            <v>152907.5472936327</v>
          </cell>
        </row>
        <row r="35">
          <cell r="A35" t="str">
            <v>(+) FILIALES SIN COSTO ACTIVO</v>
          </cell>
          <cell r="C35">
            <v>23046.75330573483</v>
          </cell>
          <cell r="D35">
            <v>23864.874648363442</v>
          </cell>
          <cell r="E35">
            <v>22511.330660661373</v>
          </cell>
          <cell r="F35">
            <v>21503.026170306959</v>
          </cell>
          <cell r="G35">
            <v>20130.733476094312</v>
          </cell>
          <cell r="H35">
            <v>18855.167645247628</v>
          </cell>
          <cell r="I35">
            <v>18470.977766071421</v>
          </cell>
          <cell r="J35">
            <v>18111.847125432803</v>
          </cell>
          <cell r="K35">
            <v>17567.281524292281</v>
          </cell>
          <cell r="L35">
            <v>17253.939747216373</v>
          </cell>
          <cell r="M35">
            <v>17143.311707047837</v>
          </cell>
          <cell r="N35">
            <v>16839.268625142548</v>
          </cell>
          <cell r="P35">
            <v>12254.966439164778</v>
          </cell>
          <cell r="Q35">
            <v>13580.021325402355</v>
          </cell>
        </row>
        <row r="36">
          <cell r="A36" t="str">
            <v>(+) ANTICIPOS A PROVEEDORES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P36">
            <v>0</v>
          </cell>
          <cell r="Q36">
            <v>0</v>
          </cell>
        </row>
        <row r="37">
          <cell r="A37" t="str">
            <v>(+) OTROS DEUDORES</v>
          </cell>
          <cell r="C37">
            <v>1140.0999999999999</v>
          </cell>
          <cell r="D37">
            <v>1152.1499999999999</v>
          </cell>
          <cell r="E37">
            <v>1190.3</v>
          </cell>
          <cell r="F37">
            <v>1337.7375</v>
          </cell>
          <cell r="G37">
            <v>1492.73</v>
          </cell>
          <cell r="H37">
            <v>1614.45</v>
          </cell>
          <cell r="I37">
            <v>1703.7214285714288</v>
          </cell>
          <cell r="J37">
            <v>1806.15</v>
          </cell>
          <cell r="K37">
            <v>1958.8222222222223</v>
          </cell>
          <cell r="L37">
            <v>2014.67</v>
          </cell>
          <cell r="M37">
            <v>2011.6636363636362</v>
          </cell>
          <cell r="N37">
            <v>2029.9083333333331</v>
          </cell>
          <cell r="P37">
            <v>1923.75</v>
          </cell>
          <cell r="Q37">
            <v>1861.875</v>
          </cell>
        </row>
        <row r="38">
          <cell r="C38" t="str">
            <v>-------------------</v>
          </cell>
          <cell r="D38" t="str">
            <v>-------------------</v>
          </cell>
          <cell r="E38" t="str">
            <v>-------------------</v>
          </cell>
          <cell r="F38" t="str">
            <v>-------------------</v>
          </cell>
          <cell r="G38" t="str">
            <v>-------------------</v>
          </cell>
          <cell r="H38" t="str">
            <v>-------------------</v>
          </cell>
          <cell r="I38" t="str">
            <v>-------------------</v>
          </cell>
          <cell r="J38" t="str">
            <v>-------------------</v>
          </cell>
          <cell r="K38" t="str">
            <v>-------------------</v>
          </cell>
          <cell r="L38" t="str">
            <v>-------------------</v>
          </cell>
          <cell r="M38" t="str">
            <v>-------------------</v>
          </cell>
          <cell r="N38" t="str">
            <v>-------------------</v>
          </cell>
          <cell r="P38" t="str">
            <v>-------------------</v>
          </cell>
          <cell r="Q38" t="str">
            <v>-------------------</v>
          </cell>
        </row>
        <row r="39">
          <cell r="C39">
            <v>174921.83102480933</v>
          </cell>
          <cell r="D39">
            <v>185279.24168280885</v>
          </cell>
          <cell r="E39">
            <v>196043.51529531062</v>
          </cell>
          <cell r="F39">
            <v>207740.38228399862</v>
          </cell>
          <cell r="G39">
            <v>213131.13496883435</v>
          </cell>
          <cell r="H39">
            <v>215540.65241106448</v>
          </cell>
          <cell r="I39">
            <v>217885.82556305817</v>
          </cell>
          <cell r="J39">
            <v>219389.78528319296</v>
          </cell>
          <cell r="K39">
            <v>222378.82144057265</v>
          </cell>
          <cell r="L39">
            <v>227497.61139511911</v>
          </cell>
          <cell r="M39">
            <v>233736.14746891064</v>
          </cell>
          <cell r="N39">
            <v>241843.66823115965</v>
          </cell>
          <cell r="P39">
            <v>438319.74132641638</v>
          </cell>
          <cell r="Q39">
            <v>485793.24795019947</v>
          </cell>
        </row>
        <row r="42">
          <cell r="A42" t="str">
            <v>[2] PASIVOS FINANCIEROS:</v>
          </cell>
        </row>
        <row r="43">
          <cell r="A43" t="str">
            <v>-------------------------------------------</v>
          </cell>
        </row>
        <row r="44">
          <cell r="A44" t="str">
            <v>FILIALES CON COSTO PASIVO</v>
          </cell>
          <cell r="C44">
            <v>836.1</v>
          </cell>
          <cell r="D44">
            <v>1282.082244988135</v>
          </cell>
          <cell r="E44">
            <v>1430.7429933175135</v>
          </cell>
          <cell r="F44">
            <v>1073.0572449881352</v>
          </cell>
          <cell r="G44">
            <v>858.45816183547026</v>
          </cell>
          <cell r="H44">
            <v>715.39210640036038</v>
          </cell>
          <cell r="I44">
            <v>613.19323405745183</v>
          </cell>
          <cell r="J44">
            <v>536.54407980027031</v>
          </cell>
          <cell r="K44">
            <v>476.92807093357362</v>
          </cell>
          <cell r="L44">
            <v>429.23526384021625</v>
          </cell>
          <cell r="M44">
            <v>390.2138762183784</v>
          </cell>
          <cell r="N44">
            <v>5865.1278705243722</v>
          </cell>
          <cell r="P44">
            <v>132168.00180789031</v>
          </cell>
          <cell r="Q44">
            <v>132754.00090394515</v>
          </cell>
        </row>
        <row r="45">
          <cell r="A45" t="str">
            <v>(+) PROVEEDORES NACIONALES</v>
          </cell>
          <cell r="C45">
            <v>20613.299999999996</v>
          </cell>
          <cell r="D45">
            <v>20267.624999999996</v>
          </cell>
          <cell r="E45">
            <v>20253.033333333329</v>
          </cell>
          <cell r="F45">
            <v>19609.587499999998</v>
          </cell>
          <cell r="G45">
            <v>19063.129999999997</v>
          </cell>
          <cell r="H45">
            <v>18843.558333333331</v>
          </cell>
          <cell r="I45">
            <v>18448.92142857143</v>
          </cell>
          <cell r="J45">
            <v>18089.428674166666</v>
          </cell>
          <cell r="K45">
            <v>18083.894610253967</v>
          </cell>
          <cell r="L45">
            <v>18441.046263576191</v>
          </cell>
          <cell r="M45">
            <v>18055.363833098647</v>
          </cell>
          <cell r="N45">
            <v>17485.82638230651</v>
          </cell>
          <cell r="P45">
            <v>19053.530109575368</v>
          </cell>
          <cell r="Q45">
            <v>21576.757290973219</v>
          </cell>
        </row>
        <row r="46">
          <cell r="A46" t="str">
            <v>(+) FILIALES SIN COSTO P</v>
          </cell>
          <cell r="C46">
            <v>5186.8</v>
          </cell>
          <cell r="D46">
            <v>5078.9500000000007</v>
          </cell>
          <cell r="E46">
            <v>4808.9000000000005</v>
          </cell>
          <cell r="F46">
            <v>4501.4875000000002</v>
          </cell>
          <cell r="G46">
            <v>4476.25</v>
          </cell>
          <cell r="H46">
            <v>4523.0250000000005</v>
          </cell>
          <cell r="I46">
            <v>4487.1357142857141</v>
          </cell>
          <cell r="J46">
            <v>4475.7161869345236</v>
          </cell>
          <cell r="K46">
            <v>4449.2222826507932</v>
          </cell>
          <cell r="L46">
            <v>4431.3392380690475</v>
          </cell>
          <cell r="M46">
            <v>4350.6140757432604</v>
          </cell>
          <cell r="N46">
            <v>4227.5752503110461</v>
          </cell>
          <cell r="P46">
            <v>4948.3149274826537</v>
          </cell>
          <cell r="Q46">
            <v>6490.8215424698392</v>
          </cell>
        </row>
        <row r="47">
          <cell r="A47" t="str">
            <v>(+) GASTOS POR PAGAR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672.3581338936367</v>
          </cell>
          <cell r="N47">
            <v>1232.6565788050007</v>
          </cell>
          <cell r="P47">
            <v>0</v>
          </cell>
          <cell r="Q47">
            <v>0</v>
          </cell>
        </row>
        <row r="48">
          <cell r="A48" t="str">
            <v>(+) DIVIDENDOS POR PAGAR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P48">
            <v>0</v>
          </cell>
          <cell r="Q48">
            <v>0</v>
          </cell>
        </row>
        <row r="49">
          <cell r="C49" t="str">
            <v>-------------------</v>
          </cell>
          <cell r="D49" t="str">
            <v>-------------------</v>
          </cell>
          <cell r="E49" t="str">
            <v>-------------------</v>
          </cell>
          <cell r="F49" t="str">
            <v>-------------------</v>
          </cell>
          <cell r="G49" t="str">
            <v>-------------------</v>
          </cell>
          <cell r="H49" t="str">
            <v>-------------------</v>
          </cell>
          <cell r="I49" t="str">
            <v>-------------------</v>
          </cell>
          <cell r="J49" t="str">
            <v>-------------------</v>
          </cell>
          <cell r="K49" t="str">
            <v>-------------------</v>
          </cell>
          <cell r="L49" t="str">
            <v>-------------------</v>
          </cell>
          <cell r="M49" t="str">
            <v>-------------------</v>
          </cell>
          <cell r="N49" t="str">
            <v>-------------------</v>
          </cell>
          <cell r="P49" t="str">
            <v>-------------------</v>
          </cell>
          <cell r="Q49" t="str">
            <v>-------------------</v>
          </cell>
        </row>
        <row r="50">
          <cell r="C50">
            <v>26636.199999999993</v>
          </cell>
          <cell r="D50">
            <v>26628.657244988131</v>
          </cell>
          <cell r="E50">
            <v>26492.676326650842</v>
          </cell>
          <cell r="F50">
            <v>25184.132244988134</v>
          </cell>
          <cell r="G50">
            <v>24397.838161835469</v>
          </cell>
          <cell r="H50">
            <v>24081.975439733691</v>
          </cell>
          <cell r="I50">
            <v>23549.250376914599</v>
          </cell>
          <cell r="J50">
            <v>23101.688940901462</v>
          </cell>
          <cell r="K50">
            <v>23010.044963838332</v>
          </cell>
          <cell r="L50">
            <v>23301.620765485452</v>
          </cell>
          <cell r="M50">
            <v>23468.549918953922</v>
          </cell>
          <cell r="N50">
            <v>28811.186081946926</v>
          </cell>
          <cell r="P50">
            <v>156169.84684494833</v>
          </cell>
          <cell r="Q50">
            <v>160821.57973738821</v>
          </cell>
        </row>
      </sheetData>
      <sheetData sheetId="21" refreshError="1">
        <row r="1">
          <cell r="A1" t="str">
            <v xml:space="preserve">PAG 9    </v>
          </cell>
          <cell r="B1">
            <v>38008.715940972223</v>
          </cell>
          <cell r="G1" t="str">
            <v xml:space="preserve">       </v>
          </cell>
          <cell r="J1" t="str">
            <v>REPORTE: M8R4H</v>
          </cell>
          <cell r="L1" t="str">
            <v>ARCHIVO:</v>
          </cell>
          <cell r="M1" t="str">
            <v>UM6VELCO2003</v>
          </cell>
        </row>
        <row r="2">
          <cell r="A2" t="str">
            <v>VELCON, S.A. DE C.V.</v>
          </cell>
        </row>
        <row r="3">
          <cell r="A3" t="str">
            <v>PRONÓSTICO 1+6 DICIEMBRE 2003</v>
          </cell>
          <cell r="D3" t="str">
            <v>( MILES DE PESOS)</v>
          </cell>
        </row>
        <row r="6">
          <cell r="A6" t="str">
            <v>*********                  A   N   E   X   O       9                  *********</v>
          </cell>
        </row>
        <row r="7">
          <cell r="A7" t="str">
            <v>*********        INVERSION CAPITAL DE TRABAJO       *********</v>
          </cell>
        </row>
        <row r="9">
          <cell r="A9" t="str">
            <v xml:space="preserve">  </v>
          </cell>
          <cell r="C9" t="str">
            <v>ENERO 03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SEPTIEMBRE</v>
          </cell>
          <cell r="L9" t="str">
            <v>OCTUBRE</v>
          </cell>
          <cell r="M9" t="str">
            <v>NOVIEMBRE</v>
          </cell>
          <cell r="N9" t="str">
            <v>DICIEMBRE</v>
          </cell>
          <cell r="P9">
            <v>37987</v>
          </cell>
        </row>
        <row r="10">
          <cell r="C10" t="str">
            <v>---------------------</v>
          </cell>
          <cell r="D10" t="str">
            <v>---------------------</v>
          </cell>
          <cell r="E10" t="str">
            <v>---------------------</v>
          </cell>
          <cell r="F10" t="str">
            <v>---------------------</v>
          </cell>
          <cell r="G10" t="str">
            <v>---------------------</v>
          </cell>
          <cell r="H10" t="str">
            <v>---------------------</v>
          </cell>
          <cell r="I10" t="str">
            <v>---------------------</v>
          </cell>
          <cell r="J10" t="str">
            <v>---------------------</v>
          </cell>
          <cell r="K10" t="str">
            <v>---------------------</v>
          </cell>
          <cell r="L10" t="str">
            <v>---------------------</v>
          </cell>
          <cell r="M10" t="str">
            <v>---------------------</v>
          </cell>
          <cell r="N10" t="str">
            <v>---------------------</v>
          </cell>
          <cell r="P10" t="str">
            <v>---------------------</v>
          </cell>
        </row>
        <row r="12">
          <cell r="A12" t="str">
            <v>CAMBIO A CTAS Y DOCTOS POR COBRAR</v>
          </cell>
          <cell r="C12">
            <v>83752.276811084826</v>
          </cell>
          <cell r="D12">
            <v>44497.011918831733</v>
          </cell>
          <cell r="E12">
            <v>-79722.488729916571</v>
          </cell>
          <cell r="F12">
            <v>75019.260728630237</v>
          </cell>
          <cell r="G12">
            <v>-18281.46072863022</v>
          </cell>
          <cell r="H12">
            <v>-49182.985163871897</v>
          </cell>
          <cell r="I12">
            <v>6930.8756371349155</v>
          </cell>
          <cell r="J12">
            <v>44623.91034164303</v>
          </cell>
          <cell r="K12">
            <v>-40350.027250412561</v>
          </cell>
          <cell r="L12">
            <v>48361.161554224847</v>
          </cell>
          <cell r="M12">
            <v>-528.26508459448814</v>
          </cell>
          <cell r="N12">
            <v>-13464.073250250862</v>
          </cell>
          <cell r="P12">
            <v>-21017.598320122197</v>
          </cell>
        </row>
        <row r="13">
          <cell r="A13" t="str">
            <v>CAMBIO FILIALES SIN COSTO</v>
          </cell>
          <cell r="C13">
            <v>8696.1066114696587</v>
          </cell>
          <cell r="D13">
            <v>-5423.6212409552099</v>
          </cell>
          <cell r="E13">
            <v>-4333.8853705144502</v>
          </cell>
          <cell r="F13">
            <v>1681.6253984874493</v>
          </cell>
          <cell r="G13">
            <v>-9354.7253984874478</v>
          </cell>
          <cell r="H13">
            <v>5026.276982028372</v>
          </cell>
          <cell r="I13">
            <v>2350.723017971628</v>
          </cell>
          <cell r="J13">
            <v>-3486.5347180750432</v>
          </cell>
          <cell r="K13">
            <v>-1287.8171335137413</v>
          </cell>
          <cell r="L13">
            <v>3734.0312102439693</v>
          </cell>
          <cell r="M13">
            <v>-527.69610658545935</v>
          </cell>
          <cell r="N13">
            <v>-4556.7770557707045</v>
          </cell>
          <cell r="P13">
            <v>2077.1204857315115</v>
          </cell>
        </row>
        <row r="14">
          <cell r="A14" t="str">
            <v>CAMBIO DEUDORES DIVERSOS</v>
          </cell>
          <cell r="C14">
            <v>216.39999999999986</v>
          </cell>
          <cell r="D14">
            <v>-168.20000000000005</v>
          </cell>
          <cell r="E14">
            <v>373</v>
          </cell>
          <cell r="F14">
            <v>653.90000000000009</v>
          </cell>
          <cell r="G14">
            <v>11.400000000000091</v>
          </cell>
          <cell r="H14">
            <v>209.29999999999973</v>
          </cell>
          <cell r="I14">
            <v>-176.69999999999982</v>
          </cell>
          <cell r="J14">
            <v>744.30000000000018</v>
          </cell>
          <cell r="K14">
            <v>569.79999999999973</v>
          </cell>
          <cell r="L14">
            <v>-1895.6</v>
          </cell>
          <cell r="M14">
            <v>824.19999999999982</v>
          </cell>
          <cell r="N14">
            <v>-326.19999999999982</v>
          </cell>
          <cell r="P14">
            <v>-287.5</v>
          </cell>
        </row>
        <row r="15">
          <cell r="A15" t="str">
            <v>CAMBIO INVENTARIOS</v>
          </cell>
          <cell r="C15">
            <v>-4661.4000000000115</v>
          </cell>
          <cell r="D15">
            <v>5189.5999999999822</v>
          </cell>
          <cell r="E15">
            <v>-5397.1999999999916</v>
          </cell>
          <cell r="F15">
            <v>1104.8999999999942</v>
          </cell>
          <cell r="G15">
            <v>-8651.1399999999812</v>
          </cell>
          <cell r="H15">
            <v>-4380.8600000000006</v>
          </cell>
          <cell r="I15">
            <v>5518.4999999999909</v>
          </cell>
          <cell r="J15">
            <v>-4940.0999999999858</v>
          </cell>
          <cell r="K15">
            <v>-3396.4000000000174</v>
          </cell>
          <cell r="L15">
            <v>-2467.9999999999973</v>
          </cell>
          <cell r="M15">
            <v>-2387.7709957225425</v>
          </cell>
          <cell r="N15">
            <v>10041.721580707956</v>
          </cell>
          <cell r="P15">
            <v>2275.4620243575191</v>
          </cell>
        </row>
        <row r="16">
          <cell r="A16" t="str">
            <v>CAMBIO PAGOS ANTICIPADOS</v>
          </cell>
          <cell r="C16">
            <v>4430.0999999999995</v>
          </cell>
          <cell r="D16">
            <v>900.30000000000018</v>
          </cell>
          <cell r="E16">
            <v>-860.39999999999964</v>
          </cell>
          <cell r="F16">
            <v>-840.30000000000018</v>
          </cell>
          <cell r="G16">
            <v>-860.55000000000018</v>
          </cell>
          <cell r="H16">
            <v>-809.34999999999991</v>
          </cell>
          <cell r="I16">
            <v>-880.69999999999982</v>
          </cell>
          <cell r="J16">
            <v>1178.5</v>
          </cell>
          <cell r="K16">
            <v>-784.20000000000027</v>
          </cell>
          <cell r="L16">
            <v>-776.49999999999977</v>
          </cell>
          <cell r="M16">
            <v>-775.3</v>
          </cell>
          <cell r="N16">
            <v>-844.60000000000014</v>
          </cell>
          <cell r="P16">
            <v>-200</v>
          </cell>
        </row>
        <row r="17">
          <cell r="A17" t="str">
            <v>CAMBIO OTROS ACTIVOS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P17">
            <v>0</v>
          </cell>
        </row>
        <row r="18">
          <cell r="C18" t="str">
            <v>-------------------</v>
          </cell>
          <cell r="D18" t="str">
            <v>-------------------</v>
          </cell>
          <cell r="E18" t="str">
            <v>-------------------</v>
          </cell>
          <cell r="F18" t="str">
            <v>-------------------</v>
          </cell>
          <cell r="G18" t="str">
            <v>-------------------</v>
          </cell>
          <cell r="H18" t="str">
            <v>-------------------</v>
          </cell>
          <cell r="I18" t="str">
            <v>-------------------</v>
          </cell>
          <cell r="J18" t="str">
            <v>-------------------</v>
          </cell>
          <cell r="K18" t="str">
            <v>-------------------</v>
          </cell>
          <cell r="L18" t="str">
            <v>-------------------</v>
          </cell>
          <cell r="M18" t="str">
            <v>-------------------</v>
          </cell>
          <cell r="N18" t="str">
            <v>-------------------</v>
          </cell>
          <cell r="P18" t="str">
            <v>-------------------</v>
          </cell>
        </row>
        <row r="19">
          <cell r="A19" t="str">
            <v>CAMBIOS AL ACTIVO</v>
          </cell>
          <cell r="C19">
            <v>92433.483422554476</v>
          </cell>
          <cell r="D19">
            <v>44995.090677876513</v>
          </cell>
          <cell r="E19">
            <v>-89940.974100431005</v>
          </cell>
          <cell r="F19">
            <v>77619.386127117672</v>
          </cell>
          <cell r="G19">
            <v>-37136.476127117654</v>
          </cell>
          <cell r="H19">
            <v>-49137.618181843522</v>
          </cell>
          <cell r="I19">
            <v>13742.698655106535</v>
          </cell>
          <cell r="J19">
            <v>38120.075623568009</v>
          </cell>
          <cell r="K19">
            <v>-45248.644383926316</v>
          </cell>
          <cell r="L19">
            <v>46955.09276446882</v>
          </cell>
          <cell r="M19">
            <v>-3394.8321869024903</v>
          </cell>
          <cell r="N19">
            <v>-9149.9287253136117</v>
          </cell>
          <cell r="P19">
            <v>-17152.515810033168</v>
          </cell>
        </row>
        <row r="20">
          <cell r="C20" t="str">
            <v>-------------------</v>
          </cell>
          <cell r="D20" t="str">
            <v>-------------------</v>
          </cell>
          <cell r="E20" t="str">
            <v>-------------------</v>
          </cell>
          <cell r="F20" t="str">
            <v>-------------------</v>
          </cell>
          <cell r="G20" t="str">
            <v>-------------------</v>
          </cell>
          <cell r="H20" t="str">
            <v>-------------------</v>
          </cell>
          <cell r="I20" t="str">
            <v>-------------------</v>
          </cell>
          <cell r="J20" t="str">
            <v>-------------------</v>
          </cell>
          <cell r="K20" t="str">
            <v>-------------------</v>
          </cell>
          <cell r="L20" t="str">
            <v>-------------------</v>
          </cell>
          <cell r="M20" t="str">
            <v>-------------------</v>
          </cell>
          <cell r="N20" t="str">
            <v>-------------------</v>
          </cell>
          <cell r="P20" t="str">
            <v>-------------------</v>
          </cell>
        </row>
        <row r="22">
          <cell r="A22" t="str">
            <v>CAMBIO PROVEEDORES MONEDA EXT</v>
          </cell>
          <cell r="C22">
            <v>-3609.3000000000029</v>
          </cell>
          <cell r="D22">
            <v>6249</v>
          </cell>
          <cell r="E22">
            <v>-18117.199999999997</v>
          </cell>
          <cell r="F22">
            <v>1057.3000000000029</v>
          </cell>
          <cell r="G22">
            <v>-12335.800000000003</v>
          </cell>
          <cell r="H22">
            <v>14713.999999999993</v>
          </cell>
          <cell r="I22">
            <v>-14675.199999999997</v>
          </cell>
          <cell r="J22">
            <v>-5124.7566200000001</v>
          </cell>
          <cell r="K22">
            <v>-2042.5410699317072</v>
          </cell>
          <cell r="L22">
            <v>199.95725979192503</v>
          </cell>
          <cell r="M22">
            <v>1234.3112312398443</v>
          </cell>
          <cell r="N22">
            <v>6503.5103222990219</v>
          </cell>
          <cell r="P22">
            <v>2043.2714454583256</v>
          </cell>
        </row>
        <row r="23">
          <cell r="A23" t="str">
            <v>CAMBIO PROVEEDORES NACIONALES</v>
          </cell>
          <cell r="C23">
            <v>-2732.1999999999971</v>
          </cell>
          <cell r="D23">
            <v>1349.5</v>
          </cell>
          <cell r="E23">
            <v>-745.69999999999709</v>
          </cell>
          <cell r="F23">
            <v>-4343.5</v>
          </cell>
          <cell r="G23">
            <v>2739.5999999999913</v>
          </cell>
          <cell r="H23">
            <v>-1002.7999999999811</v>
          </cell>
          <cell r="I23">
            <v>-2326.4000000000069</v>
          </cell>
          <cell r="J23">
            <v>1310.158786666665</v>
          </cell>
          <cell r="K23">
            <v>3623.1266245714287</v>
          </cell>
          <cell r="L23">
            <v>3608.4514644761875</v>
          </cell>
          <cell r="M23">
            <v>-18522.194694782185</v>
          </cell>
          <cell r="N23">
            <v>12566.94448532189</v>
          </cell>
          <cell r="P23">
            <v>3098.2868866427561</v>
          </cell>
        </row>
        <row r="24">
          <cell r="A24" t="str">
            <v>CAMBIO FILIALES SIN COSTO P</v>
          </cell>
          <cell r="C24">
            <v>172.39999999999964</v>
          </cell>
          <cell r="D24">
            <v>-603.80000000000018</v>
          </cell>
          <cell r="E24">
            <v>-800.79999999999973</v>
          </cell>
          <cell r="F24">
            <v>-578.30000000000018</v>
          </cell>
          <cell r="G24">
            <v>2170.4</v>
          </cell>
          <cell r="H24">
            <v>-1407.1999999999998</v>
          </cell>
          <cell r="I24">
            <v>437</v>
          </cell>
          <cell r="J24">
            <v>-189.0410090476189</v>
          </cell>
          <cell r="K24">
            <v>-127.9758851428569</v>
          </cell>
          <cell r="L24">
            <v>194.21746204761803</v>
          </cell>
          <cell r="M24">
            <v>-1648.2762307435009</v>
          </cell>
          <cell r="N24">
            <v>309.84766688608261</v>
          </cell>
          <cell r="P24">
            <v>3838.4858469658584</v>
          </cell>
        </row>
        <row r="25">
          <cell r="A25" t="str">
            <v>CAMBIO IMP Y PROV POR PAGAR</v>
          </cell>
          <cell r="C25">
            <v>-5779.2000000000007</v>
          </cell>
          <cell r="D25">
            <v>4245.7000000000007</v>
          </cell>
          <cell r="E25">
            <v>1533.9999999999982</v>
          </cell>
          <cell r="F25">
            <v>3318.7000000000025</v>
          </cell>
          <cell r="G25">
            <v>12366.900000000001</v>
          </cell>
          <cell r="H25">
            <v>-3479.8000000000065</v>
          </cell>
          <cell r="I25">
            <v>-1777.7999999999956</v>
          </cell>
          <cell r="J25">
            <v>1366.7258372815704</v>
          </cell>
          <cell r="K25">
            <v>-928.80713405011556</v>
          </cell>
          <cell r="L25">
            <v>3589.0204518609498</v>
          </cell>
          <cell r="M25">
            <v>-15430.597527755703</v>
          </cell>
          <cell r="N25">
            <v>4136.8585981684246</v>
          </cell>
          <cell r="P25">
            <v>-7183.7001591388307</v>
          </cell>
        </row>
        <row r="26">
          <cell r="A26" t="str">
            <v>CAMBIO GASTOS POR PAGAR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14791.878945660008</v>
          </cell>
          <cell r="N26">
            <v>-14791.878945660008</v>
          </cell>
          <cell r="P26">
            <v>0</v>
          </cell>
        </row>
        <row r="27">
          <cell r="A27" t="str">
            <v>CAMBIO ACREEDORES DIVERSOS</v>
          </cell>
          <cell r="C27">
            <v>8045.5999999999985</v>
          </cell>
          <cell r="D27">
            <v>-941.5</v>
          </cell>
          <cell r="E27">
            <v>3250.4999999999964</v>
          </cell>
          <cell r="F27">
            <v>32934.700000000012</v>
          </cell>
          <cell r="G27">
            <v>-35096.100000000006</v>
          </cell>
          <cell r="H27">
            <v>3418.8999999999942</v>
          </cell>
          <cell r="I27">
            <v>-8159.1999999999971</v>
          </cell>
          <cell r="J27">
            <v>221.72388241073168</v>
          </cell>
          <cell r="K27">
            <v>492.90103784975327</v>
          </cell>
          <cell r="L27">
            <v>496.94339014234356</v>
          </cell>
          <cell r="M27">
            <v>1056.8458099873751</v>
          </cell>
          <cell r="N27">
            <v>-1183.8064371760775</v>
          </cell>
          <cell r="P27">
            <v>-2869.0861740550517</v>
          </cell>
        </row>
        <row r="28">
          <cell r="A28" t="str">
            <v>CAMBIO ISR</v>
          </cell>
          <cell r="C28">
            <v>1184.5</v>
          </cell>
          <cell r="D28">
            <v>-2913.9513321356571</v>
          </cell>
          <cell r="E28">
            <v>871.94056923189783</v>
          </cell>
          <cell r="F28">
            <v>-6723.8841070107701</v>
          </cell>
          <cell r="G28">
            <v>-9718.448416258927</v>
          </cell>
          <cell r="H28">
            <v>1618.3413597611652</v>
          </cell>
          <cell r="I28">
            <v>-576.411236096621</v>
          </cell>
          <cell r="J28">
            <v>-1579.6911973491533</v>
          </cell>
          <cell r="K28">
            <v>-250.10683027985215</v>
          </cell>
          <cell r="L28">
            <v>6034.6272686859666</v>
          </cell>
          <cell r="M28">
            <v>-190.23017689400513</v>
          </cell>
          <cell r="N28">
            <v>2372.1100000000006</v>
          </cell>
          <cell r="P28">
            <v>4434.2445467049038</v>
          </cell>
        </row>
        <row r="29">
          <cell r="A29" t="str">
            <v>CAMBIO PTU</v>
          </cell>
          <cell r="C29">
            <v>2147.4999982478257</v>
          </cell>
          <cell r="D29">
            <v>2345.3999992556746</v>
          </cell>
          <cell r="E29">
            <v>4105.2999721752858</v>
          </cell>
          <cell r="F29">
            <v>2159.8974577758054</v>
          </cell>
          <cell r="G29">
            <v>-26450.219222346466</v>
          </cell>
          <cell r="H29">
            <v>-1311.7004976237713</v>
          </cell>
          <cell r="I29">
            <v>1869.7024353289016</v>
          </cell>
          <cell r="J29">
            <v>2777.89880560854</v>
          </cell>
          <cell r="K29">
            <v>3711.4044821042626</v>
          </cell>
          <cell r="L29">
            <v>2267.5032880472136</v>
          </cell>
          <cell r="M29">
            <v>1727.3933180568893</v>
          </cell>
          <cell r="N29">
            <v>2226.8342095222979</v>
          </cell>
          <cell r="P29">
            <v>1308.1859573228285</v>
          </cell>
        </row>
        <row r="30">
          <cell r="A30" t="str">
            <v>CAMBIO OTROS PASIVOS LP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P30">
            <v>0</v>
          </cell>
        </row>
        <row r="31">
          <cell r="A31" t="str">
            <v>CAMBIO ISR DIFERIDO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P31">
            <v>0</v>
          </cell>
        </row>
        <row r="32">
          <cell r="A32" t="str">
            <v>CAMBIO PTU DIFERIDO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P32">
            <v>0</v>
          </cell>
        </row>
        <row r="33">
          <cell r="C33" t="str">
            <v>-------------------</v>
          </cell>
          <cell r="D33" t="str">
            <v>-------------------</v>
          </cell>
          <cell r="E33" t="str">
            <v>-------------------</v>
          </cell>
          <cell r="F33" t="str">
            <v>-------------------</v>
          </cell>
          <cell r="G33" t="str">
            <v>-------------------</v>
          </cell>
          <cell r="H33" t="str">
            <v>-------------------</v>
          </cell>
          <cell r="I33" t="str">
            <v>-------------------</v>
          </cell>
          <cell r="J33" t="str">
            <v>-------------------</v>
          </cell>
          <cell r="K33" t="str">
            <v>-------------------</v>
          </cell>
          <cell r="L33" t="str">
            <v>-------------------</v>
          </cell>
          <cell r="M33" t="str">
            <v>-------------------</v>
          </cell>
          <cell r="N33" t="str">
            <v>-------------------</v>
          </cell>
          <cell r="P33" t="str">
            <v>-------------------</v>
          </cell>
        </row>
        <row r="34">
          <cell r="A34" t="str">
            <v>CAMBIOS AL PASIVO</v>
          </cell>
          <cell r="C34">
            <v>-570.70000175217683</v>
          </cell>
          <cell r="D34">
            <v>9730.3486671200189</v>
          </cell>
          <cell r="E34">
            <v>-9901.9594585928171</v>
          </cell>
          <cell r="F34">
            <v>27824.913350765051</v>
          </cell>
          <cell r="G34">
            <v>-66323.667638605402</v>
          </cell>
          <cell r="H34">
            <v>12549.740862137392</v>
          </cell>
          <cell r="I34">
            <v>-25208.308800767718</v>
          </cell>
          <cell r="J34">
            <v>-1216.9815144292652</v>
          </cell>
          <cell r="K34">
            <v>4478.0012251209127</v>
          </cell>
          <cell r="L34">
            <v>16390.720585052204</v>
          </cell>
          <cell r="M34">
            <v>-16980.869325231281</v>
          </cell>
          <cell r="N34">
            <v>12140.419899361628</v>
          </cell>
          <cell r="P34">
            <v>4669.688349900789</v>
          </cell>
        </row>
        <row r="35">
          <cell r="C35" t="str">
            <v>-------------------</v>
          </cell>
          <cell r="D35" t="str">
            <v>-------------------</v>
          </cell>
          <cell r="E35" t="str">
            <v>-------------------</v>
          </cell>
          <cell r="F35" t="str">
            <v>-------------------</v>
          </cell>
          <cell r="G35" t="str">
            <v>-------------------</v>
          </cell>
          <cell r="H35" t="str">
            <v>-------------------</v>
          </cell>
          <cell r="I35" t="str">
            <v>-------------------</v>
          </cell>
          <cell r="J35" t="str">
            <v>-------------------</v>
          </cell>
          <cell r="K35" t="str">
            <v>-------------------</v>
          </cell>
          <cell r="L35" t="str">
            <v>-------------------</v>
          </cell>
          <cell r="M35" t="str">
            <v>-------------------</v>
          </cell>
          <cell r="N35" t="str">
            <v>-------------------</v>
          </cell>
          <cell r="P35" t="str">
            <v>-------------------</v>
          </cell>
        </row>
        <row r="37">
          <cell r="A37" t="str">
            <v>CAMBIOS AL CAPITAL DE TRABAJO</v>
          </cell>
          <cell r="C37">
            <v>93004.183424306655</v>
          </cell>
          <cell r="D37">
            <v>35264.742010756498</v>
          </cell>
          <cell r="E37">
            <v>-80039.014641838192</v>
          </cell>
          <cell r="F37">
            <v>49794.472776352617</v>
          </cell>
          <cell r="G37">
            <v>29187.191511487748</v>
          </cell>
          <cell r="H37">
            <v>-61687.359043980912</v>
          </cell>
          <cell r="I37">
            <v>38951.007455874249</v>
          </cell>
          <cell r="J37">
            <v>39337.057137997275</v>
          </cell>
          <cell r="K37">
            <v>-49726.645609047227</v>
          </cell>
          <cell r="L37">
            <v>30564.372179416616</v>
          </cell>
          <cell r="M37">
            <v>13586.037138328789</v>
          </cell>
          <cell r="N37">
            <v>-21290.34862467524</v>
          </cell>
          <cell r="P37">
            <v>-21822.204159933957</v>
          </cell>
        </row>
        <row r="38">
          <cell r="C38" t="str">
            <v>=============</v>
          </cell>
          <cell r="D38" t="str">
            <v>=============</v>
          </cell>
          <cell r="E38" t="str">
            <v>=============</v>
          </cell>
          <cell r="F38" t="str">
            <v>=============</v>
          </cell>
          <cell r="G38" t="str">
            <v>=============</v>
          </cell>
          <cell r="H38" t="str">
            <v>============</v>
          </cell>
          <cell r="I38" t="str">
            <v>=============</v>
          </cell>
          <cell r="J38" t="str">
            <v>=============</v>
          </cell>
          <cell r="K38" t="str">
            <v>=============</v>
          </cell>
          <cell r="L38" t="str">
            <v>=============</v>
          </cell>
          <cell r="M38" t="str">
            <v>=============</v>
          </cell>
          <cell r="N38" t="str">
            <v>============</v>
          </cell>
          <cell r="P38" t="str">
            <v>============</v>
          </cell>
        </row>
      </sheetData>
      <sheetData sheetId="22" refreshError="1">
        <row r="1">
          <cell r="A1" t="str">
            <v xml:space="preserve">PAG 10    </v>
          </cell>
          <cell r="C1">
            <v>38008.715940972223</v>
          </cell>
        </row>
        <row r="2">
          <cell r="A2" t="str">
            <v>VELCON, S.A. DE C.V.</v>
          </cell>
          <cell r="K2" t="str">
            <v>REPORTE: M8R4I</v>
          </cell>
          <cell r="M2" t="str">
            <v>ARCHIVO:</v>
          </cell>
          <cell r="N2" t="str">
            <v>UM6VELCO2003</v>
          </cell>
        </row>
        <row r="3">
          <cell r="A3" t="str">
            <v>PRONÓSTICO 1+6 DICIEMBRE 2003</v>
          </cell>
          <cell r="D3" t="str">
            <v>( MILES DE PESOS)</v>
          </cell>
        </row>
        <row r="7">
          <cell r="A7" t="str">
            <v>*********            A   N   E   X   O       1  0            *********</v>
          </cell>
        </row>
        <row r="8">
          <cell r="A8" t="str">
            <v>*********          RAZONES FINANCIERAS           *********</v>
          </cell>
        </row>
        <row r="10">
          <cell r="B10" t="str">
            <v>DICIEMBRE</v>
          </cell>
          <cell r="C10" t="str">
            <v xml:space="preserve">ENERO </v>
          </cell>
          <cell r="D10" t="str">
            <v>FEBRERO</v>
          </cell>
          <cell r="E10" t="str">
            <v>MARZO</v>
          </cell>
          <cell r="F10" t="str">
            <v>ABRIL</v>
          </cell>
          <cell r="G10" t="str">
            <v>MAYO</v>
          </cell>
          <cell r="H10" t="str">
            <v>JUNIO</v>
          </cell>
          <cell r="I10" t="str">
            <v>JULIO</v>
          </cell>
          <cell r="J10" t="str">
            <v>AGOSTO</v>
          </cell>
          <cell r="K10" t="str">
            <v>SEPTIEMBRE</v>
          </cell>
          <cell r="L10" t="str">
            <v>OCTUBRE</v>
          </cell>
          <cell r="M10" t="str">
            <v>NOVIEMBRE</v>
          </cell>
          <cell r="N10" t="str">
            <v>DICIEMBRE</v>
          </cell>
          <cell r="O10" t="str">
            <v>ENERO 2004</v>
          </cell>
          <cell r="P10" t="str">
            <v>FEBRERO 2004</v>
          </cell>
        </row>
        <row r="11">
          <cell r="B11" t="str">
            <v>----------------------</v>
          </cell>
          <cell r="C11" t="str">
            <v>----------------------</v>
          </cell>
          <cell r="D11" t="str">
            <v>----------------------</v>
          </cell>
          <cell r="E11" t="str">
            <v>----------------------</v>
          </cell>
          <cell r="F11" t="str">
            <v>----------------------</v>
          </cell>
          <cell r="G11" t="str">
            <v>----------------------</v>
          </cell>
          <cell r="H11" t="str">
            <v>----------------------</v>
          </cell>
          <cell r="I11" t="str">
            <v>----------------------</v>
          </cell>
          <cell r="J11" t="str">
            <v>----------------------</v>
          </cell>
          <cell r="K11" t="str">
            <v>----------------------</v>
          </cell>
          <cell r="L11" t="str">
            <v>----------------------</v>
          </cell>
          <cell r="M11" t="str">
            <v>----------------------</v>
          </cell>
          <cell r="N11" t="str">
            <v>----------------------</v>
          </cell>
          <cell r="O11" t="str">
            <v>----------------------</v>
          </cell>
          <cell r="P11" t="str">
            <v>----------------------</v>
          </cell>
        </row>
        <row r="13">
          <cell r="A13" t="str">
            <v>FLUJO OPERATIVO A VENTAS</v>
          </cell>
          <cell r="C13">
            <v>-0.89329563495304287</v>
          </cell>
          <cell r="D13">
            <v>-0.1282427341123375</v>
          </cell>
          <cell r="E13">
            <v>0.84818581329521825</v>
          </cell>
          <cell r="F13">
            <v>-0.54257527233453506</v>
          </cell>
          <cell r="G13">
            <v>-0.1218694441613779</v>
          </cell>
          <cell r="H13">
            <v>0.69863933301801506</v>
          </cell>
          <cell r="I13">
            <v>-0.34676328508256882</v>
          </cell>
          <cell r="J13">
            <v>-0.27057734895590291</v>
          </cell>
          <cell r="K13">
            <v>0.58491485733958215</v>
          </cell>
          <cell r="L13">
            <v>-8.1381385097614944E-2</v>
          </cell>
          <cell r="M13">
            <v>-6.7472376121664429E-2</v>
          </cell>
          <cell r="N13">
            <v>0.49341993479310003</v>
          </cell>
          <cell r="O13">
            <v>0.36462667855395858</v>
          </cell>
          <cell r="P13">
            <v>-0.1011011708243935</v>
          </cell>
        </row>
        <row r="14">
          <cell r="A14" t="str">
            <v>FLUJO OPERATIVO A VENTAS ACUM</v>
          </cell>
          <cell r="C14">
            <v>-0.89329563495304287</v>
          </cell>
          <cell r="D14">
            <v>-0.50099749084204892</v>
          </cell>
          <cell r="E14">
            <v>-3.6629290961503566E-2</v>
          </cell>
          <cell r="F14">
            <v>-0.14181951069904869</v>
          </cell>
          <cell r="G14">
            <v>-0.13751882850129604</v>
          </cell>
          <cell r="H14">
            <v>1.1400235509972276E-2</v>
          </cell>
          <cell r="I14">
            <v>-3.4398102229298386E-2</v>
          </cell>
          <cell r="J14">
            <v>-6.4687549895371788E-2</v>
          </cell>
          <cell r="K14">
            <v>1.2115982065347041E-2</v>
          </cell>
          <cell r="L14">
            <v>1.5630654723609414E-3</v>
          </cell>
          <cell r="M14">
            <v>-3.7797658989353546E-3</v>
          </cell>
          <cell r="N14">
            <v>2.6448649791011178E-2</v>
          </cell>
          <cell r="O14">
            <v>0.36462667855395858</v>
          </cell>
          <cell r="P14">
            <v>9.4512530918436047E-2</v>
          </cell>
        </row>
        <row r="16">
          <cell r="A16" t="str">
            <v>ROTACION DE ACTIVOS</v>
          </cell>
          <cell r="C16">
            <v>0.8944899447172675</v>
          </cell>
          <cell r="D16">
            <v>0.88529185242554587</v>
          </cell>
          <cell r="E16">
            <v>0.93081940279201991</v>
          </cell>
          <cell r="F16">
            <v>0.86990545208484626</v>
          </cell>
          <cell r="G16">
            <v>0.88459859348769643</v>
          </cell>
          <cell r="H16">
            <v>0.93271418324628619</v>
          </cell>
          <cell r="I16">
            <v>0.90770618826584837</v>
          </cell>
          <cell r="J16">
            <v>0.89869150748820359</v>
          </cell>
          <cell r="K16">
            <v>0.90639964051255295</v>
          </cell>
          <cell r="L16">
            <v>0.89032880603578679</v>
          </cell>
          <cell r="M16">
            <v>0.85782938554907762</v>
          </cell>
          <cell r="N16">
            <v>0.84957094406472389</v>
          </cell>
          <cell r="O16">
            <v>0.73567644659657838</v>
          </cell>
          <cell r="P16">
            <v>0.84342787896291671</v>
          </cell>
        </row>
        <row r="17">
          <cell r="A17" t="str">
            <v>ROTACION DE PASIVOS</v>
          </cell>
          <cell r="C17">
            <v>2.0815662576762404</v>
          </cell>
          <cell r="D17">
            <v>2.1084900898078986</v>
          </cell>
          <cell r="E17">
            <v>2.1909281463947443</v>
          </cell>
          <cell r="F17">
            <v>2.0321480215808387</v>
          </cell>
          <cell r="G17">
            <v>2.2094017340861396</v>
          </cell>
          <cell r="H17">
            <v>2.2207514515214721</v>
          </cell>
          <cell r="I17">
            <v>2.2458725552161991</v>
          </cell>
          <cell r="J17">
            <v>2.2463177377466108</v>
          </cell>
          <cell r="K17">
            <v>2.2659244223842161</v>
          </cell>
          <cell r="L17">
            <v>2.2638215990156634</v>
          </cell>
          <cell r="M17">
            <v>2.2796233246407405</v>
          </cell>
          <cell r="N17">
            <v>2.1595413098064231</v>
          </cell>
          <cell r="O17">
            <v>1.9515267563850689</v>
          </cell>
          <cell r="P17">
            <v>2.1767650237415292</v>
          </cell>
        </row>
        <row r="19">
          <cell r="A19" t="str">
            <v>PASIVO CON COSTO NETO A CAPITAL</v>
          </cell>
          <cell r="C19">
            <v>0.16424677992853184</v>
          </cell>
          <cell r="D19">
            <v>0.17119156368809241</v>
          </cell>
          <cell r="E19">
            <v>3.8831082129753815E-2</v>
          </cell>
          <cell r="F19">
            <v>9.3723351793171678E-2</v>
          </cell>
          <cell r="G19">
            <v>0.11222905551574129</v>
          </cell>
          <cell r="H19">
            <v>2.3817229233244582E-2</v>
          </cell>
          <cell r="I19">
            <v>5.7952240178564894E-2</v>
          </cell>
          <cell r="J19">
            <v>9.483556517002599E-2</v>
          </cell>
          <cell r="K19">
            <v>2.9108341997840279E-2</v>
          </cell>
          <cell r="L19">
            <v>3.8006399500447513E-2</v>
          </cell>
          <cell r="M19">
            <v>4.0296552469710409E-2</v>
          </cell>
          <cell r="N19">
            <v>-5.6583414193215588E-2</v>
          </cell>
          <cell r="O19">
            <v>-8.9033152766581802E-2</v>
          </cell>
          <cell r="P19">
            <v>-7.181216881637123E-2</v>
          </cell>
        </row>
        <row r="20">
          <cell r="A20" t="str">
            <v>TOTAL PASIVO NETO A CAPITAL</v>
          </cell>
          <cell r="C20">
            <v>0.71732440122821162</v>
          </cell>
          <cell r="D20">
            <v>0.72758570606743755</v>
          </cell>
          <cell r="E20">
            <v>0.57665719273242777</v>
          </cell>
          <cell r="F20">
            <v>0.66232523559573209</v>
          </cell>
          <cell r="G20">
            <v>0.57647328310012325</v>
          </cell>
          <cell r="H20">
            <v>0.49488733960802728</v>
          </cell>
          <cell r="I20">
            <v>0.4846761731648388</v>
          </cell>
          <cell r="J20">
            <v>0.50906498096086883</v>
          </cell>
          <cell r="K20">
            <v>0.42842140533726641</v>
          </cell>
          <cell r="L20">
            <v>0.43859131183102223</v>
          </cell>
          <cell r="M20">
            <v>0.39369836690847504</v>
          </cell>
          <cell r="N20">
            <v>0.33134706399854214</v>
          </cell>
          <cell r="O20">
            <v>0.30033451825591961</v>
          </cell>
          <cell r="P20">
            <v>0.38578787773600992</v>
          </cell>
        </row>
        <row r="21">
          <cell r="A21" t="str">
            <v>TOTAL PASIVO A CAPITAL</v>
          </cell>
          <cell r="C21">
            <v>0.72312638580042665</v>
          </cell>
          <cell r="D21">
            <v>0.72758570606743755</v>
          </cell>
          <cell r="E21">
            <v>0.70134803408126334</v>
          </cell>
          <cell r="F21">
            <v>0.72724659909215272</v>
          </cell>
          <cell r="G21">
            <v>0.61556096287009143</v>
          </cell>
          <cell r="H21">
            <v>0.62282969085999396</v>
          </cell>
          <cell r="I21">
            <v>0.57711622510454941</v>
          </cell>
          <cell r="J21">
            <v>0.56804814231847167</v>
          </cell>
          <cell r="K21">
            <v>0.5468858906200541</v>
          </cell>
          <cell r="L21">
            <v>0.54539453347608036</v>
          </cell>
          <cell r="M21">
            <v>0.49941953440381015</v>
          </cell>
          <cell r="N21">
            <v>0.53169026288231425</v>
          </cell>
          <cell r="O21">
            <v>0.53295649168632819</v>
          </cell>
          <cell r="P21">
            <v>0.59913147200461636</v>
          </cell>
        </row>
        <row r="23">
          <cell r="A23" t="str">
            <v>INVENTARIOS A VENTAS</v>
          </cell>
          <cell r="C23">
            <v>0.11660488438523482</v>
          </cell>
          <cell r="D23">
            <v>0.11842869546092448</v>
          </cell>
          <cell r="E23">
            <v>0.10976515684422164</v>
          </cell>
          <cell r="F23">
            <v>0.11503088930302442</v>
          </cell>
          <cell r="G23">
            <v>0.10625031589929486</v>
          </cell>
          <cell r="H23">
            <v>0.1009639480248202</v>
          </cell>
          <cell r="I23">
            <v>0.10742903341251388</v>
          </cell>
          <cell r="J23">
            <v>0.10568147413250294</v>
          </cell>
          <cell r="K23">
            <v>0.1025858033119664</v>
          </cell>
          <cell r="L23">
            <v>0.10051078797995867</v>
          </cell>
          <cell r="M23">
            <v>0.10243557552946188</v>
          </cell>
          <cell r="N23">
            <v>0.11384055859872594</v>
          </cell>
          <cell r="O23">
            <v>0.13317363518149467</v>
          </cell>
          <cell r="P23">
            <v>0.14985052001936106</v>
          </cell>
        </row>
        <row r="24">
          <cell r="A24" t="str">
            <v>CTAS X COBRAR A VENTAS</v>
          </cell>
          <cell r="C24">
            <v>0.12115891528653119</v>
          </cell>
          <cell r="D24">
            <v>0.15603285122623325</v>
          </cell>
          <cell r="E24">
            <v>8.6573787399826865E-2</v>
          </cell>
          <cell r="F24">
            <v>0.15793807494788406</v>
          </cell>
          <cell r="G24">
            <v>0.13897246808575284</v>
          </cell>
          <cell r="H24">
            <v>9.4899800188105052E-2</v>
          </cell>
          <cell r="I24">
            <v>0.10260508614188833</v>
          </cell>
          <cell r="J24">
            <v>0.14100617307052787</v>
          </cell>
          <cell r="K24">
            <v>0.10508998653551045</v>
          </cell>
          <cell r="L24">
            <v>0.14468444086273993</v>
          </cell>
          <cell r="M24">
            <v>0.14638003992642756</v>
          </cell>
          <cell r="N24">
            <v>0.13808145967964588</v>
          </cell>
          <cell r="O24">
            <v>0.13737904289331554</v>
          </cell>
          <cell r="P24">
            <v>0.15787805006709557</v>
          </cell>
        </row>
        <row r="25">
          <cell r="A25" t="str">
            <v>PROVEEDORES A INVENTARIOS</v>
          </cell>
          <cell r="C25">
            <v>0.69038562774242818</v>
          </cell>
          <cell r="D25">
            <v>0.71713657222442784</v>
          </cell>
          <cell r="E25">
            <v>0.61689571500783469</v>
          </cell>
          <cell r="F25">
            <v>0.59636735241213168</v>
          </cell>
          <cell r="G25">
            <v>0.55457499170015911</v>
          </cell>
          <cell r="H25">
            <v>0.69203348351892835</v>
          </cell>
          <cell r="I25">
            <v>0.52370628405316966</v>
          </cell>
          <cell r="J25">
            <v>0.4990205850829077</v>
          </cell>
          <cell r="K25">
            <v>0.52324427753505176</v>
          </cell>
          <cell r="L25">
            <v>0.55860966840897808</v>
          </cell>
          <cell r="M25">
            <v>0.41071181404946938</v>
          </cell>
          <cell r="N25">
            <v>0.52667602156750937</v>
          </cell>
          <cell r="O25">
            <v>0.55675145078191079</v>
          </cell>
          <cell r="P25">
            <v>0.63077455696819895</v>
          </cell>
        </row>
        <row r="27">
          <cell r="A27" t="str">
            <v>RAZON DE LIQUIDEZ</v>
          </cell>
          <cell r="C27">
            <v>-1.7255141620914936</v>
          </cell>
          <cell r="D27">
            <v>-1.6065762768900955</v>
          </cell>
          <cell r="E27">
            <v>-1.4839990504896328</v>
          </cell>
          <cell r="F27">
            <v>-1.4377979728908163</v>
          </cell>
          <cell r="G27">
            <v>-1.4584943700144477</v>
          </cell>
          <cell r="H27">
            <v>-1.3897530592816352</v>
          </cell>
          <cell r="I27">
            <v>-1.3687991087876841</v>
          </cell>
          <cell r="J27">
            <v>-1.3170307941760686</v>
          </cell>
          <cell r="K27">
            <v>-1.2795409798417694</v>
          </cell>
          <cell r="L27">
            <v>-1.1874065685064064</v>
          </cell>
          <cell r="M27">
            <v>-1.1333942459002084</v>
          </cell>
          <cell r="N27">
            <v>-1.0152563819357199</v>
          </cell>
          <cell r="O27">
            <v>-0.99236693802470155</v>
          </cell>
          <cell r="P27">
            <v>-0.96370690172871643</v>
          </cell>
        </row>
        <row r="28">
          <cell r="A28" t="str">
            <v>PRUEBA DE ACIDO</v>
          </cell>
          <cell r="C28">
            <v>0.3379876572284693</v>
          </cell>
          <cell r="D28">
            <v>0.37708522619516804</v>
          </cell>
          <cell r="E28">
            <v>0.43238572489162419</v>
          </cell>
          <cell r="F28">
            <v>0.46552775666190055</v>
          </cell>
          <cell r="G28">
            <v>0.43891244971520121</v>
          </cell>
          <cell r="H28">
            <v>0.48612320205906995</v>
          </cell>
          <cell r="I28">
            <v>0.47124440118914307</v>
          </cell>
          <cell r="J28">
            <v>0.50515524502862985</v>
          </cell>
          <cell r="K28">
            <v>0.53250862993923287</v>
          </cell>
          <cell r="L28">
            <v>0.60257794026524614</v>
          </cell>
          <cell r="M28">
            <v>0.63030109870068152</v>
          </cell>
          <cell r="N28">
            <v>0.72839728476544363</v>
          </cell>
          <cell r="O28">
            <v>0.74900396432153293</v>
          </cell>
          <cell r="P28">
            <v>0.73205978090304014</v>
          </cell>
        </row>
        <row r="30">
          <cell r="A30" t="str">
            <v>ACTIVO FIJO A TOTAL ACTIVO</v>
          </cell>
          <cell r="C30">
            <v>0.67564969871953584</v>
          </cell>
          <cell r="D30">
            <v>0.65817835796641844</v>
          </cell>
          <cell r="E30">
            <v>0.66159487536661821</v>
          </cell>
          <cell r="F30">
            <v>0.64676477147013878</v>
          </cell>
          <cell r="G30">
            <v>0.67806460964250659</v>
          </cell>
          <cell r="H30">
            <v>0.66468653060629335</v>
          </cell>
          <cell r="I30">
            <v>0.67384870026570953</v>
          </cell>
          <cell r="J30">
            <v>0.66837836284863206</v>
          </cell>
          <cell r="K30">
            <v>0.66827196106889364</v>
          </cell>
          <cell r="L30">
            <v>0.65041672054036115</v>
          </cell>
          <cell r="M30">
            <v>0.65606563246770533</v>
          </cell>
          <cell r="N30">
            <v>0.64907150669130242</v>
          </cell>
          <cell r="O30">
            <v>0.6412923595862916</v>
          </cell>
          <cell r="P30">
            <v>0.60387478126009231</v>
          </cell>
        </row>
        <row r="32">
          <cell r="A32" t="str">
            <v>CAPITAL DE TRABAJO</v>
          </cell>
          <cell r="C32">
            <v>-231793.58535299811</v>
          </cell>
          <cell r="D32">
            <v>-213572.7011320648</v>
          </cell>
          <cell r="E32">
            <v>-176621.29695901944</v>
          </cell>
          <cell r="F32">
            <v>-171796.69221531757</v>
          </cell>
          <cell r="G32">
            <v>-155738.64873489342</v>
          </cell>
          <cell r="H32">
            <v>-141486.37753727258</v>
          </cell>
          <cell r="I32">
            <v>-127954.07366890385</v>
          </cell>
          <cell r="J32">
            <v>-115183.26584635623</v>
          </cell>
          <cell r="K32">
            <v>-104393.31738686236</v>
          </cell>
          <cell r="L32">
            <v>-77912.769418082258</v>
          </cell>
          <cell r="M32">
            <v>-55472.138040331833</v>
          </cell>
          <cell r="N32">
            <v>-7545.4611064055352</v>
          </cell>
          <cell r="O32">
            <v>3898.3378504993743</v>
          </cell>
          <cell r="P32">
            <v>21642.002554926439</v>
          </cell>
        </row>
        <row r="34">
          <cell r="A34" t="str">
            <v>ROTACION MENSUAL</v>
          </cell>
          <cell r="C34">
            <v>9.0721557108437531E-2</v>
          </cell>
          <cell r="D34">
            <v>9.3757172626163995E-2</v>
          </cell>
          <cell r="E34">
            <v>0.10401641799735682</v>
          </cell>
          <cell r="F34">
            <v>7.6031653023382426E-2</v>
          </cell>
          <cell r="G34">
            <v>9.6148947028109139E-2</v>
          </cell>
          <cell r="H34">
            <v>0.103437720340408</v>
          </cell>
          <cell r="I34">
            <v>8.2344176717833673E-2</v>
          </cell>
          <cell r="J34">
            <v>9.0280574196654834E-2</v>
          </cell>
          <cell r="K34">
            <v>9.6820176723859105E-2</v>
          </cell>
          <cell r="L34">
            <v>0.1005810230190711</v>
          </cell>
          <cell r="M34">
            <v>7.28802954342887E-2</v>
          </cell>
          <cell r="N34">
            <v>6.1482578045530319E-2</v>
          </cell>
          <cell r="O34">
            <v>7.4938109560141172E-2</v>
          </cell>
          <cell r="P34">
            <v>0.10256870118632934</v>
          </cell>
        </row>
        <row r="35">
          <cell r="A35" t="str">
            <v>MARGEN DE OPERACION</v>
          </cell>
          <cell r="C35">
            <v>0.22617294935617416</v>
          </cell>
          <cell r="D35">
            <v>0.24995717239049708</v>
          </cell>
          <cell r="E35">
            <v>0.210774113746825</v>
          </cell>
          <cell r="F35">
            <v>0.14230140492463539</v>
          </cell>
          <cell r="G35">
            <v>0.20079531325231492</v>
          </cell>
          <cell r="H35">
            <v>0.20274105395879483</v>
          </cell>
          <cell r="I35">
            <v>0.18348846004429528</v>
          </cell>
          <cell r="J35">
            <v>0.20681602663448634</v>
          </cell>
          <cell r="K35">
            <v>0.21243857523877061</v>
          </cell>
          <cell r="L35">
            <v>0.21686808346364156</v>
          </cell>
          <cell r="M35">
            <v>0.14733585198422536</v>
          </cell>
          <cell r="N35">
            <v>0.1551066056620686</v>
          </cell>
          <cell r="O35">
            <v>0.1195202735341246</v>
          </cell>
          <cell r="P35">
            <v>0.21398987769769537</v>
          </cell>
        </row>
        <row r="36">
          <cell r="A36" t="str">
            <v>INDICE DE PRODUCTIVIDAD</v>
          </cell>
          <cell r="C36">
            <v>2.0518762141399902</v>
          </cell>
          <cell r="D36">
            <v>2.3435277760963666</v>
          </cell>
          <cell r="E36">
            <v>2.1923968318512181</v>
          </cell>
          <cell r="F36">
            <v>1.081941104396972</v>
          </cell>
          <cell r="G36">
            <v>1.9306257937389406</v>
          </cell>
          <cell r="H36">
            <v>2.0971072440909388</v>
          </cell>
          <cell r="I36">
            <v>1.5109206179570613</v>
          </cell>
          <cell r="J36">
            <v>1.8671469637632085</v>
          </cell>
          <cell r="K36">
            <v>2.056834039758261</v>
          </cell>
          <cell r="L36">
            <v>2.1812813694958364</v>
          </cell>
          <cell r="M36">
            <v>1.0737880420672974</v>
          </cell>
          <cell r="N36">
            <v>0.95363539879954284</v>
          </cell>
          <cell r="O36">
            <v>0.89566233527582706</v>
          </cell>
          <cell r="P36">
            <v>2.1948663822474077</v>
          </cell>
        </row>
        <row r="37">
          <cell r="A37" t="str">
            <v>CONSERVACION DEL PATRIMONIO</v>
          </cell>
          <cell r="C37">
            <v>1.0739786676025456</v>
          </cell>
          <cell r="D37">
            <v>1.0922162311008072</v>
          </cell>
          <cell r="E37">
            <v>1.0779458060361369</v>
          </cell>
          <cell r="F37">
            <v>1.0812216386204951</v>
          </cell>
          <cell r="G37">
            <v>1.1252410358003226</v>
          </cell>
          <cell r="H37">
            <v>1.1302517403974932</v>
          </cell>
          <cell r="I37">
            <v>1.1464932141801072</v>
          </cell>
          <cell r="J37">
            <v>1.1701151356357544</v>
          </cell>
          <cell r="K37">
            <v>1.2064701672493905</v>
          </cell>
          <cell r="L37">
            <v>1.2758014170396865</v>
          </cell>
          <cell r="M37">
            <v>1.3194021106640057</v>
          </cell>
          <cell r="N37">
            <v>1.3155715971212567</v>
          </cell>
          <cell r="O37">
            <v>1.001546417619823</v>
          </cell>
          <cell r="P37">
            <v>1.0069747419074517</v>
          </cell>
        </row>
        <row r="39">
          <cell r="A39" t="str">
            <v>GENERACION OPERATIVA</v>
          </cell>
          <cell r="B39">
            <v>352344.00000000006</v>
          </cell>
          <cell r="C39">
            <v>-63075.082283302901</v>
          </cell>
          <cell r="D39">
            <v>-2208.0214542272879</v>
          </cell>
          <cell r="E39">
            <v>110218.19172697043</v>
          </cell>
          <cell r="F39">
            <v>-30131.94951137164</v>
          </cell>
          <cell r="G39">
            <v>199.96323174980353</v>
          </cell>
          <cell r="H39">
            <v>91351.479156510701</v>
          </cell>
          <cell r="I39">
            <v>-14769.313471514586</v>
          </cell>
          <cell r="J39">
            <v>-10474.776086060832</v>
          </cell>
          <cell r="K39">
            <v>80460.807989851863</v>
          </cell>
          <cell r="L39">
            <v>2393.23218140881</v>
          </cell>
          <cell r="M39">
            <v>7833.7409393074995</v>
          </cell>
          <cell r="N39">
            <v>41284.351203071485</v>
          </cell>
          <cell r="O39">
            <v>40819.661259864224</v>
          </cell>
          <cell r="P39">
            <v>5172.8016339740643</v>
          </cell>
        </row>
        <row r="40">
          <cell r="A40" t="str">
            <v>FLUJO OPERATIVO NETO</v>
          </cell>
          <cell r="B40">
            <v>133488.20000000007</v>
          </cell>
          <cell r="C40">
            <v>-85011.535107302872</v>
          </cell>
          <cell r="D40">
            <v>-12844.241854227279</v>
          </cell>
          <cell r="E40">
            <v>86946.452429970392</v>
          </cell>
          <cell r="F40">
            <v>-42415.533494171563</v>
          </cell>
          <cell r="G40">
            <v>-12592.983955750271</v>
          </cell>
          <cell r="H40">
            <v>72566.518668510733</v>
          </cell>
          <cell r="I40">
            <v>-29651.153643954589</v>
          </cell>
          <cell r="J40">
            <v>-26618.776086060832</v>
          </cell>
          <cell r="K40">
            <v>60161.507989851933</v>
          </cell>
          <cell r="L40">
            <v>-9007.468292341222</v>
          </cell>
          <cell r="M40">
            <v>-5550.2553661324946</v>
          </cell>
          <cell r="N40">
            <v>33949.196679821536</v>
          </cell>
          <cell r="O40">
            <v>29914.233329043745</v>
          </cell>
          <cell r="P40">
            <v>-11453.380276089436</v>
          </cell>
        </row>
        <row r="41">
          <cell r="A41" t="str">
            <v>FLUJO NETO TOTAL</v>
          </cell>
          <cell r="B41">
            <v>-95528.499999999942</v>
          </cell>
          <cell r="C41">
            <v>-80219.66619012953</v>
          </cell>
          <cell r="D41">
            <v>-12827.037143203837</v>
          </cell>
          <cell r="E41">
            <v>105393.77594019743</v>
          </cell>
          <cell r="F41">
            <v>-48015.271991854308</v>
          </cell>
          <cell r="G41">
            <v>-16726.128948343034</v>
          </cell>
          <cell r="H41">
            <v>72563.937874962285</v>
          </cell>
          <cell r="I41">
            <v>-29679.35219184708</v>
          </cell>
          <cell r="J41">
            <v>-25137.219551247472</v>
          </cell>
          <cell r="K41">
            <v>54587.665941359461</v>
          </cell>
          <cell r="L41">
            <v>-6410.9032411795743</v>
          </cell>
          <cell r="M41">
            <v>617.2053239877423</v>
          </cell>
          <cell r="N41">
            <v>87861.024613548652</v>
          </cell>
          <cell r="O41">
            <v>33292.592714176782</v>
          </cell>
          <cell r="P41">
            <v>-12382.187995457425</v>
          </cell>
        </row>
        <row r="43">
          <cell r="A43" t="str">
            <v>PUNTO DE EQUILIBRIO</v>
          </cell>
          <cell r="B43">
            <v>627953.30091050791</v>
          </cell>
          <cell r="C43">
            <v>53154.626739389423</v>
          </cell>
          <cell r="D43">
            <v>54615.957694541437</v>
          </cell>
          <cell r="E43">
            <v>59432.159898426791</v>
          </cell>
          <cell r="F43">
            <v>54289.490976613546</v>
          </cell>
          <cell r="G43">
            <v>67572.275316839834</v>
          </cell>
          <cell r="H43">
            <v>66060.154907436241</v>
          </cell>
          <cell r="I43">
            <v>59419.11320551626</v>
          </cell>
          <cell r="J43">
            <v>70882.217911084561</v>
          </cell>
          <cell r="K43">
            <v>67558.810642522032</v>
          </cell>
          <cell r="L43">
            <v>68570.059052450859</v>
          </cell>
          <cell r="M43">
            <v>62140.659357151642</v>
          </cell>
          <cell r="N43">
            <v>50608.789253927367</v>
          </cell>
          <cell r="O43">
            <v>57851.842418851222</v>
          </cell>
          <cell r="P43">
            <v>65078.77440443408</v>
          </cell>
        </row>
        <row r="44">
          <cell r="A44" t="str">
            <v>PUNTO EQUILIBRIO UNIDADES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6">
          <cell r="A46" t="str">
            <v>TOTAL PERSONAL</v>
          </cell>
          <cell r="B46">
            <v>736</v>
          </cell>
          <cell r="C46">
            <v>736</v>
          </cell>
          <cell r="D46">
            <v>725</v>
          </cell>
          <cell r="E46">
            <v>724</v>
          </cell>
          <cell r="F46">
            <v>716</v>
          </cell>
          <cell r="G46">
            <v>719</v>
          </cell>
          <cell r="H46">
            <v>706</v>
          </cell>
          <cell r="I46">
            <v>712</v>
          </cell>
          <cell r="J46">
            <v>698</v>
          </cell>
          <cell r="K46">
            <v>687</v>
          </cell>
          <cell r="L46">
            <v>685</v>
          </cell>
          <cell r="M46">
            <v>686</v>
          </cell>
          <cell r="N46">
            <v>685</v>
          </cell>
          <cell r="O46">
            <v>681</v>
          </cell>
          <cell r="P46">
            <v>681</v>
          </cell>
        </row>
      </sheetData>
      <sheetData sheetId="23" refreshError="1">
        <row r="1">
          <cell r="A1" t="str">
            <v xml:space="preserve">PAG 11    </v>
          </cell>
          <cell r="D1">
            <v>38008.715940972223</v>
          </cell>
        </row>
        <row r="2">
          <cell r="A2" t="str">
            <v>VELCON, S.A. DE C.V.</v>
          </cell>
          <cell r="J2" t="str">
            <v xml:space="preserve">REPORTE: </v>
          </cell>
          <cell r="K2" t="str">
            <v>M8R4J</v>
          </cell>
          <cell r="M2" t="str">
            <v>ARCHIVO:</v>
          </cell>
          <cell r="N2" t="str">
            <v>UM6VELCO2003</v>
          </cell>
        </row>
        <row r="3">
          <cell r="A3" t="str">
            <v>PRONÓSTICO 1+6 DICIEMBRE 2003</v>
          </cell>
          <cell r="D3" t="str">
            <v>( MILES DE PESOS)</v>
          </cell>
        </row>
        <row r="5">
          <cell r="A5" t="str">
            <v>*********             A   N   E   X   O       1  1              *********</v>
          </cell>
        </row>
        <row r="6">
          <cell r="A6" t="str">
            <v>*********                   ROI OPERATIVO                 *********</v>
          </cell>
        </row>
        <row r="8">
          <cell r="B8" t="str">
            <v>DICIEMBRE 02</v>
          </cell>
          <cell r="C8" t="str">
            <v xml:space="preserve">ENERO </v>
          </cell>
          <cell r="D8" t="str">
            <v>FEBRERO</v>
          </cell>
          <cell r="E8" t="str">
            <v>MARZO</v>
          </cell>
          <cell r="F8" t="str">
            <v>ABRIL</v>
          </cell>
          <cell r="G8" t="str">
            <v>MAYO</v>
          </cell>
          <cell r="H8" t="str">
            <v>JUNIO</v>
          </cell>
          <cell r="I8" t="str">
            <v>JULIO</v>
          </cell>
          <cell r="J8" t="str">
            <v>AGOSTO</v>
          </cell>
          <cell r="K8" t="str">
            <v>SEPTIEMBRE</v>
          </cell>
          <cell r="L8" t="str">
            <v>OCTUBRE</v>
          </cell>
          <cell r="M8" t="str">
            <v>NOVIEMBRE</v>
          </cell>
          <cell r="N8" t="str">
            <v>DICIEMBRE</v>
          </cell>
          <cell r="O8" t="str">
            <v>ENERO 2002</v>
          </cell>
          <cell r="P8" t="str">
            <v>FEBRERO 2002</v>
          </cell>
          <cell r="Q8" t="str">
            <v>PROM ANUAL</v>
          </cell>
        </row>
        <row r="9">
          <cell r="B9" t="str">
            <v>----------------------</v>
          </cell>
          <cell r="C9" t="str">
            <v>----------------------</v>
          </cell>
          <cell r="D9" t="str">
            <v>----------------------</v>
          </cell>
          <cell r="E9" t="str">
            <v>----------------------</v>
          </cell>
          <cell r="F9" t="str">
            <v>----------------------</v>
          </cell>
          <cell r="G9" t="str">
            <v>----------------------</v>
          </cell>
          <cell r="H9" t="str">
            <v>----------------------</v>
          </cell>
          <cell r="I9" t="str">
            <v>----------------------</v>
          </cell>
          <cell r="J9" t="str">
            <v>----------------------</v>
          </cell>
          <cell r="K9" t="str">
            <v>----------------------</v>
          </cell>
          <cell r="L9" t="str">
            <v>----------------------</v>
          </cell>
          <cell r="M9" t="str">
            <v>----------------------</v>
          </cell>
          <cell r="N9" t="str">
            <v>----------------------</v>
          </cell>
          <cell r="O9" t="str">
            <v>----------------------</v>
          </cell>
          <cell r="P9" t="str">
            <v>----------------------</v>
          </cell>
          <cell r="Q9" t="str">
            <v>----------------------</v>
          </cell>
        </row>
        <row r="11">
          <cell r="A11" t="str">
            <v>CAJA Y BANCOS</v>
          </cell>
          <cell r="B11">
            <v>1806.2</v>
          </cell>
          <cell r="C11">
            <v>1688.5999999999997</v>
          </cell>
          <cell r="D11">
            <v>780.5</v>
          </cell>
          <cell r="E11">
            <v>4049.2</v>
          </cell>
          <cell r="F11">
            <v>855.29999999999984</v>
          </cell>
          <cell r="G11">
            <v>994.4</v>
          </cell>
          <cell r="H11">
            <v>8963</v>
          </cell>
          <cell r="I11">
            <v>3952.6</v>
          </cell>
          <cell r="J11">
            <v>1166.7</v>
          </cell>
          <cell r="K11">
            <v>1154.9000000000001</v>
          </cell>
          <cell r="L11">
            <v>843.10298221017524</v>
          </cell>
          <cell r="M11">
            <v>17969.350622752518</v>
          </cell>
          <cell r="N11">
            <v>3910.6967943962636</v>
          </cell>
          <cell r="O11">
            <v>1640.814295195185</v>
          </cell>
          <cell r="P11">
            <v>2265.7265356468029</v>
          </cell>
          <cell r="Q11">
            <v>3860.6958666132464</v>
          </cell>
        </row>
        <row r="12">
          <cell r="A12" t="str">
            <v>INVERSIONES REALIZABLES</v>
          </cell>
          <cell r="B12">
            <v>92046.3</v>
          </cell>
          <cell r="C12">
            <v>11821.9288098705</v>
          </cell>
          <cell r="D12">
            <v>0</v>
          </cell>
          <cell r="E12">
            <v>102150.35094019771</v>
          </cell>
          <cell r="F12">
            <v>5215.2039483429398</v>
          </cell>
          <cell r="G12">
            <v>0</v>
          </cell>
          <cell r="H12">
            <v>21997.346208295785</v>
          </cell>
          <cell r="I12">
            <v>19235.002349781804</v>
          </cell>
          <cell r="J12">
            <v>9223.6911318681668</v>
          </cell>
          <cell r="K12">
            <v>47697.165406560991</v>
          </cell>
          <cell r="L12">
            <v>76100.017516504508</v>
          </cell>
          <cell r="M12">
            <v>2.3224761942401528E-2</v>
          </cell>
          <cell r="N12">
            <v>0</v>
          </cell>
          <cell r="O12">
            <v>54757.455213377718</v>
          </cell>
          <cell r="P12">
            <v>59025.836977468571</v>
          </cell>
          <cell r="Q12">
            <v>24453.394128015363</v>
          </cell>
        </row>
        <row r="13">
          <cell r="A13" t="str">
            <v>FILIALES CON COSTO ACTIVO</v>
          </cell>
          <cell r="B13">
            <v>0</v>
          </cell>
          <cell r="C13">
            <v>122.3</v>
          </cell>
          <cell r="D13">
            <v>25.3</v>
          </cell>
          <cell r="E13">
            <v>0</v>
          </cell>
          <cell r="F13">
            <v>52113.8</v>
          </cell>
          <cell r="G13">
            <v>40463.800000000003</v>
          </cell>
          <cell r="H13">
            <v>83061.8</v>
          </cell>
          <cell r="I13">
            <v>61155.199999999997</v>
          </cell>
          <cell r="J13">
            <v>48815.199999999997</v>
          </cell>
          <cell r="K13">
            <v>64941.2</v>
          </cell>
          <cell r="L13">
            <v>30439.200000000001</v>
          </cell>
          <cell r="M13">
            <v>90030.1</v>
          </cell>
          <cell r="N13">
            <v>191949.8</v>
          </cell>
          <cell r="O13">
            <v>172754.82</v>
          </cell>
          <cell r="P13">
            <v>155479.33800000002</v>
          </cell>
          <cell r="Q13">
            <v>55259.808333333327</v>
          </cell>
        </row>
        <row r="14">
          <cell r="A14" t="str">
            <v>CUENTAS POR COBRAR</v>
          </cell>
          <cell r="B14">
            <v>54610.5</v>
          </cell>
          <cell r="C14">
            <v>138362.77681108483</v>
          </cell>
          <cell r="D14">
            <v>182859.78872991656</v>
          </cell>
          <cell r="E14">
            <v>103137.29999999999</v>
          </cell>
          <cell r="F14">
            <v>178156.56072863023</v>
          </cell>
          <cell r="G14">
            <v>159875.1</v>
          </cell>
          <cell r="H14">
            <v>110692.11483612811</v>
          </cell>
          <cell r="I14">
            <v>117622.99047326302</v>
          </cell>
          <cell r="J14">
            <v>162246.90081490605</v>
          </cell>
          <cell r="K14">
            <v>121896.87356449349</v>
          </cell>
          <cell r="L14">
            <v>170258.03511871834</v>
          </cell>
          <cell r="M14">
            <v>169729.77003412385</v>
          </cell>
          <cell r="N14">
            <v>156265.69678387299</v>
          </cell>
          <cell r="O14">
            <v>135248.09846375079</v>
          </cell>
          <cell r="P14">
            <v>185027.11466424735</v>
          </cell>
          <cell r="Q14">
            <v>147591.99232459479</v>
          </cell>
        </row>
        <row r="15">
          <cell r="A15" t="str">
            <v>FILIALES SIN COSTO ACTIVO</v>
          </cell>
          <cell r="B15">
            <v>18698.7</v>
          </cell>
          <cell r="C15">
            <v>27394.806611469659</v>
          </cell>
          <cell r="D15">
            <v>21971.185370514449</v>
          </cell>
          <cell r="E15">
            <v>17637.3</v>
          </cell>
          <cell r="F15">
            <v>19318.925398487449</v>
          </cell>
          <cell r="G15">
            <v>9964.2000000000007</v>
          </cell>
          <cell r="H15">
            <v>14990.476982028373</v>
          </cell>
          <cell r="I15">
            <v>17341.2</v>
          </cell>
          <cell r="J15">
            <v>13854.665281924958</v>
          </cell>
          <cell r="K15">
            <v>12566.848148411216</v>
          </cell>
          <cell r="L15">
            <v>16300.879358655186</v>
          </cell>
          <cell r="M15">
            <v>15773.183252069726</v>
          </cell>
          <cell r="N15">
            <v>11216.406196299022</v>
          </cell>
          <cell r="O15">
            <v>13293.526682030533</v>
          </cell>
          <cell r="P15">
            <v>16516.625741249325</v>
          </cell>
          <cell r="Q15">
            <v>16527.50638332167</v>
          </cell>
        </row>
        <row r="16">
          <cell r="A16" t="str">
            <v>DEUDORES DIVERSOS</v>
          </cell>
          <cell r="B16">
            <v>1031.9000000000001</v>
          </cell>
          <cell r="C16">
            <v>1248.3</v>
          </cell>
          <cell r="D16">
            <v>1080.0999999999999</v>
          </cell>
          <cell r="E16">
            <v>1453.1</v>
          </cell>
          <cell r="F16">
            <v>2107</v>
          </cell>
          <cell r="G16">
            <v>2118.4</v>
          </cell>
          <cell r="H16">
            <v>2327.6999999999998</v>
          </cell>
          <cell r="I16">
            <v>2151</v>
          </cell>
          <cell r="J16">
            <v>2895.3</v>
          </cell>
          <cell r="K16">
            <v>3465.1</v>
          </cell>
          <cell r="L16">
            <v>1569.5</v>
          </cell>
          <cell r="M16">
            <v>2393.6999999999998</v>
          </cell>
          <cell r="N16">
            <v>2067.5</v>
          </cell>
          <cell r="O16">
            <v>1780</v>
          </cell>
          <cell r="P16">
            <v>1820</v>
          </cell>
          <cell r="Q16">
            <v>2073.0583333333329</v>
          </cell>
        </row>
        <row r="17">
          <cell r="A17" t="str">
            <v>INVENTARIOS NETOS</v>
          </cell>
          <cell r="B17">
            <v>131359.30000000002</v>
          </cell>
          <cell r="C17">
            <v>133162.1</v>
          </cell>
          <cell r="D17">
            <v>138790.29999999999</v>
          </cell>
          <cell r="E17">
            <v>130765.7</v>
          </cell>
          <cell r="F17">
            <v>129756.59999999999</v>
          </cell>
          <cell r="G17">
            <v>122231.26000000001</v>
          </cell>
          <cell r="H17">
            <v>117765.40000000001</v>
          </cell>
          <cell r="I17">
            <v>123153</v>
          </cell>
          <cell r="J17">
            <v>121601.00000000001</v>
          </cell>
          <cell r="K17">
            <v>118992.2</v>
          </cell>
          <cell r="L17">
            <v>118276.5</v>
          </cell>
          <cell r="M17">
            <v>118775.52900427746</v>
          </cell>
          <cell r="N17">
            <v>128832.46058498541</v>
          </cell>
          <cell r="O17">
            <v>131107.92260934293</v>
          </cell>
          <cell r="P17">
            <v>175619.15249356162</v>
          </cell>
          <cell r="Q17">
            <v>125175.17079910524</v>
          </cell>
        </row>
        <row r="18">
          <cell r="A18" t="str">
            <v>PAGOS ANTICIPADOS</v>
          </cell>
          <cell r="B18">
            <v>1257.8</v>
          </cell>
          <cell r="C18">
            <v>5687.9</v>
          </cell>
          <cell r="D18">
            <v>6588.2</v>
          </cell>
          <cell r="E18">
            <v>5727.8</v>
          </cell>
          <cell r="F18">
            <v>4887.5</v>
          </cell>
          <cell r="G18">
            <v>4026.95</v>
          </cell>
          <cell r="H18">
            <v>3217.6</v>
          </cell>
          <cell r="I18">
            <v>2336.9</v>
          </cell>
          <cell r="J18">
            <v>3515.4</v>
          </cell>
          <cell r="K18">
            <v>2731.2</v>
          </cell>
          <cell r="L18">
            <v>1954.7</v>
          </cell>
          <cell r="M18">
            <v>1179.4000000000001</v>
          </cell>
          <cell r="N18">
            <v>334.8</v>
          </cell>
          <cell r="O18">
            <v>134.80000000000001</v>
          </cell>
          <cell r="P18">
            <v>558</v>
          </cell>
          <cell r="Q18">
            <v>3515.6958333333332</v>
          </cell>
        </row>
        <row r="19">
          <cell r="B19" t="str">
            <v>-----------------------</v>
          </cell>
          <cell r="C19" t="str">
            <v>-----------------------</v>
          </cell>
          <cell r="D19" t="str">
            <v>-----------------------</v>
          </cell>
          <cell r="E19" t="str">
            <v>-----------------------</v>
          </cell>
          <cell r="F19" t="str">
            <v>-----------------------</v>
          </cell>
          <cell r="G19" t="str">
            <v>-----------------------</v>
          </cell>
          <cell r="H19" t="str">
            <v>-----------------------</v>
          </cell>
          <cell r="I19" t="str">
            <v>-----------------------</v>
          </cell>
          <cell r="J19" t="str">
            <v>-----------------------</v>
          </cell>
          <cell r="K19" t="str">
            <v>-----------------------</v>
          </cell>
          <cell r="L19" t="str">
            <v>-----------------------</v>
          </cell>
          <cell r="M19" t="str">
            <v>-----------------------</v>
          </cell>
          <cell r="N19" t="str">
            <v>-----------------------</v>
          </cell>
          <cell r="O19" t="str">
            <v>-----------------------</v>
          </cell>
          <cell r="P19" t="str">
            <v>-----------------------</v>
          </cell>
          <cell r="Q19" t="str">
            <v>-----------------------</v>
          </cell>
        </row>
        <row r="20">
          <cell r="A20" t="str">
            <v>(=) ACTIVO CIRCULANTE</v>
          </cell>
          <cell r="B20">
            <v>300810.7</v>
          </cell>
          <cell r="C20">
            <v>319488.71223242499</v>
          </cell>
          <cell r="D20">
            <v>352095.37410043104</v>
          </cell>
          <cell r="E20">
            <v>364920.75094019767</v>
          </cell>
          <cell r="F20">
            <v>392410.8900754606</v>
          </cell>
          <cell r="G20">
            <v>339674.11000000004</v>
          </cell>
          <cell r="H20">
            <v>363015.43802645226</v>
          </cell>
          <cell r="I20">
            <v>346947.89282304485</v>
          </cell>
          <cell r="J20">
            <v>363318.8572286992</v>
          </cell>
          <cell r="K20">
            <v>373445.48711946572</v>
          </cell>
          <cell r="L20">
            <v>415741.93497608823</v>
          </cell>
          <cell r="M20">
            <v>415851.05613798555</v>
          </cell>
          <cell r="N20">
            <v>494577.36035955366</v>
          </cell>
          <cell r="O20">
            <v>510717.43726369721</v>
          </cell>
          <cell r="P20">
            <v>596311.79441217368</v>
          </cell>
          <cell r="Q20">
            <v>378457.32200165029</v>
          </cell>
        </row>
        <row r="22">
          <cell r="A22" t="str">
            <v>(-) CAJA REAL</v>
          </cell>
          <cell r="B22">
            <v>93852.5</v>
          </cell>
          <cell r="C22">
            <v>13632.8288098705</v>
          </cell>
          <cell r="D22">
            <v>805.8</v>
          </cell>
          <cell r="E22">
            <v>106199.5509401977</v>
          </cell>
          <cell r="F22">
            <v>58184.303948342946</v>
          </cell>
          <cell r="G22">
            <v>41458.200000000004</v>
          </cell>
          <cell r="H22">
            <v>114022.14620829579</v>
          </cell>
          <cell r="I22">
            <v>84342.802349781792</v>
          </cell>
          <cell r="J22">
            <v>59205.591131868161</v>
          </cell>
          <cell r="K22">
            <v>113793.265406561</v>
          </cell>
          <cell r="L22">
            <v>107382.32049871467</v>
          </cell>
          <cell r="M22">
            <v>107999.47384751447</v>
          </cell>
          <cell r="N22">
            <v>195860.49679439625</v>
          </cell>
          <cell r="O22">
            <v>229153.08950857291</v>
          </cell>
          <cell r="P22">
            <v>216770.90151311539</v>
          </cell>
          <cell r="Q22">
            <v>83573.898327961928</v>
          </cell>
        </row>
        <row r="23">
          <cell r="A23" t="str">
            <v>(+) CAJA OPERATIVA</v>
          </cell>
          <cell r="B23">
            <v>14619.927777777777</v>
          </cell>
          <cell r="C23">
            <v>13632.8288098705</v>
          </cell>
          <cell r="D23">
            <v>805.8</v>
          </cell>
          <cell r="E23">
            <v>16533.666491297001</v>
          </cell>
          <cell r="F23">
            <v>13029.078070486124</v>
          </cell>
          <cell r="G23">
            <v>16666.412638973386</v>
          </cell>
          <cell r="H23">
            <v>17311.392597721457</v>
          </cell>
          <cell r="I23">
            <v>13791.668097108222</v>
          </cell>
          <cell r="J23">
            <v>15867.370266542228</v>
          </cell>
          <cell r="K23">
            <v>17142.525741122285</v>
          </cell>
          <cell r="L23">
            <v>17851.962887631249</v>
          </cell>
          <cell r="M23">
            <v>13709.94493144972</v>
          </cell>
          <cell r="N23">
            <v>11097.396958917427</v>
          </cell>
          <cell r="O23">
            <v>13232.373348348267</v>
          </cell>
          <cell r="P23">
            <v>20229.701211132167</v>
          </cell>
          <cell r="Q23">
            <v>15717.945803957478</v>
          </cell>
        </row>
        <row r="24">
          <cell r="A24" t="str">
            <v>(-) PASIVO SIN COSTO</v>
          </cell>
          <cell r="B24">
            <v>184921.8</v>
          </cell>
          <cell r="C24">
            <v>184351.09999824781</v>
          </cell>
          <cell r="D24">
            <v>194081.34866536787</v>
          </cell>
          <cell r="E24">
            <v>184179.489206775</v>
          </cell>
          <cell r="F24">
            <v>212004.40255754004</v>
          </cell>
          <cell r="G24">
            <v>145680.73491893467</v>
          </cell>
          <cell r="H24">
            <v>158230.47578107208</v>
          </cell>
          <cell r="I24">
            <v>133022.16698030435</v>
          </cell>
          <cell r="J24">
            <v>131805.18546587508</v>
          </cell>
          <cell r="K24">
            <v>136283.18669099599</v>
          </cell>
          <cell r="L24">
            <v>152673.90727604821</v>
          </cell>
          <cell r="M24">
            <v>135693.03795081691</v>
          </cell>
          <cell r="N24">
            <v>147833.45785017856</v>
          </cell>
          <cell r="O24">
            <v>152503.14620007933</v>
          </cell>
          <cell r="P24">
            <v>222218.12046407306</v>
          </cell>
          <cell r="Q24">
            <v>159653.20777851302</v>
          </cell>
        </row>
        <row r="25">
          <cell r="B25" t="str">
            <v>-------------------</v>
          </cell>
          <cell r="C25" t="str">
            <v>-------------------</v>
          </cell>
          <cell r="D25" t="str">
            <v>-------------------</v>
          </cell>
          <cell r="E25" t="str">
            <v>-------------------</v>
          </cell>
          <cell r="F25" t="str">
            <v>-------------------</v>
          </cell>
          <cell r="G25" t="str">
            <v>-------------------</v>
          </cell>
          <cell r="H25" t="str">
            <v>-------------------</v>
          </cell>
          <cell r="I25" t="str">
            <v>-------------------</v>
          </cell>
          <cell r="J25" t="str">
            <v>-------------------</v>
          </cell>
          <cell r="K25" t="str">
            <v>-------------------</v>
          </cell>
          <cell r="L25" t="str">
            <v>-------------------</v>
          </cell>
          <cell r="M25" t="str">
            <v>-------------------</v>
          </cell>
          <cell r="N25" t="str">
            <v>-------------------</v>
          </cell>
          <cell r="O25" t="str">
            <v>-------------------</v>
          </cell>
          <cell r="P25" t="str">
            <v>-------------------</v>
          </cell>
          <cell r="Q25" t="str">
            <v>-------------------</v>
          </cell>
        </row>
        <row r="26">
          <cell r="A26" t="str">
            <v>CAPITAL DE TRABAJO OPERATIVO</v>
          </cell>
          <cell r="B26">
            <v>36656.327777777798</v>
          </cell>
          <cell r="C26">
            <v>135137.61223417718</v>
          </cell>
          <cell r="D26">
            <v>158014.02543506317</v>
          </cell>
          <cell r="E26">
            <v>91075.377284521965</v>
          </cell>
          <cell r="F26">
            <v>135251.26164006372</v>
          </cell>
          <cell r="G26">
            <v>169201.58772003875</v>
          </cell>
          <cell r="H26">
            <v>108074.20863480589</v>
          </cell>
          <cell r="I26">
            <v>143374.59159006691</v>
          </cell>
          <cell r="J26">
            <v>188175.45089749823</v>
          </cell>
          <cell r="K26">
            <v>140511.56076303101</v>
          </cell>
          <cell r="L26">
            <v>173537.6700889566</v>
          </cell>
          <cell r="M26">
            <v>185868.48927110387</v>
          </cell>
          <cell r="N26">
            <v>161980.80267389628</v>
          </cell>
          <cell r="O26">
            <v>142293.57490339325</v>
          </cell>
          <cell r="P26">
            <v>177552.4736461174</v>
          </cell>
          <cell r="Q26">
            <v>150948.16169913282</v>
          </cell>
        </row>
        <row r="28">
          <cell r="A28" t="str">
            <v>(+) ACTIVO FIJO AL COSTO NETO</v>
          </cell>
          <cell r="B28">
            <v>658414.4</v>
          </cell>
          <cell r="C28">
            <v>658414.4</v>
          </cell>
          <cell r="D28">
            <v>680935.8</v>
          </cell>
          <cell r="E28">
            <v>680935.8</v>
          </cell>
          <cell r="F28">
            <v>680935.8</v>
          </cell>
          <cell r="G28">
            <v>680935.8</v>
          </cell>
          <cell r="H28">
            <v>680935.8</v>
          </cell>
          <cell r="I28">
            <v>680935.8</v>
          </cell>
          <cell r="J28">
            <v>709584</v>
          </cell>
          <cell r="K28">
            <v>709584</v>
          </cell>
          <cell r="L28">
            <v>736939.2</v>
          </cell>
          <cell r="M28">
            <v>736939.2</v>
          </cell>
          <cell r="N28">
            <v>754310.29999999993</v>
          </cell>
          <cell r="O28">
            <v>754310.29999999993</v>
          </cell>
          <cell r="P28">
            <v>754310.29999999993</v>
          </cell>
          <cell r="Q28">
            <v>699282.15833333333</v>
          </cell>
        </row>
        <row r="29">
          <cell r="A29" t="str">
            <v>(+) CONSTRUCCIONES EN PROCESO</v>
          </cell>
          <cell r="B29">
            <v>94780.4</v>
          </cell>
          <cell r="C29">
            <v>107199.15282399999</v>
          </cell>
          <cell r="D29">
            <v>85864.973223999987</v>
          </cell>
          <cell r="E29">
            <v>90271.512520999982</v>
          </cell>
          <cell r="F29">
            <v>95432.496503799979</v>
          </cell>
          <cell r="G29">
            <v>99258.443691299981</v>
          </cell>
          <cell r="H29">
            <v>105531.30417929999</v>
          </cell>
          <cell r="I29">
            <v>108742.34435173999</v>
          </cell>
          <cell r="J29">
            <v>86451.144351739989</v>
          </cell>
          <cell r="K29">
            <v>92860.944351739992</v>
          </cell>
          <cell r="L29">
            <v>68117.344825489999</v>
          </cell>
          <cell r="M29">
            <v>69016.741130929993</v>
          </cell>
          <cell r="N29">
            <v>54314.795654179994</v>
          </cell>
          <cell r="O29">
            <v>59477.79308097277</v>
          </cell>
          <cell r="P29">
            <v>64904.534084442974</v>
          </cell>
          <cell r="Q29">
            <v>88588.433134101666</v>
          </cell>
        </row>
        <row r="30">
          <cell r="A30" t="str">
            <v>(+) REVALUACION NETA</v>
          </cell>
          <cell r="B30">
            <v>91805</v>
          </cell>
          <cell r="C30">
            <v>121948.1577931291</v>
          </cell>
          <cell r="D30">
            <v>117216.41758497397</v>
          </cell>
          <cell r="E30">
            <v>97920.995025914861</v>
          </cell>
          <cell r="F30">
            <v>90310.001715751365</v>
          </cell>
          <cell r="G30">
            <v>101444.15441380395</v>
          </cell>
          <cell r="H30">
            <v>87274.969365640078</v>
          </cell>
          <cell r="I30">
            <v>84835.879695766605</v>
          </cell>
          <cell r="J30">
            <v>86801.801432788954</v>
          </cell>
          <cell r="K30">
            <v>100780.60546694428</v>
          </cell>
          <cell r="L30">
            <v>104738.50270030496</v>
          </cell>
          <cell r="M30">
            <v>122419.70564781979</v>
          </cell>
          <cell r="N30">
            <v>130264.98271576723</v>
          </cell>
          <cell r="O30">
            <v>121073.05428485852</v>
          </cell>
          <cell r="P30">
            <v>107033.19935757061</v>
          </cell>
          <cell r="Q30">
            <v>103829.68112988379</v>
          </cell>
        </row>
        <row r="31">
          <cell r="A31" t="str">
            <v>(+) OTROS ACTIVOS (ROI)</v>
          </cell>
          <cell r="B31">
            <v>27387.300000000003</v>
          </cell>
          <cell r="C31">
            <v>26292.616666666669</v>
          </cell>
          <cell r="D31">
            <v>26214.608333333337</v>
          </cell>
          <cell r="E31">
            <v>25301.624999999993</v>
          </cell>
          <cell r="F31">
            <v>26253.64166666667</v>
          </cell>
          <cell r="G31">
            <v>23865.058333333334</v>
          </cell>
          <cell r="H31">
            <v>22346.949999999997</v>
          </cell>
          <cell r="I31">
            <v>20537.483333333323</v>
          </cell>
          <cell r="J31">
            <v>18676.01666666667</v>
          </cell>
          <cell r="K31">
            <v>18594.708333333328</v>
          </cell>
          <cell r="L31">
            <v>17095.241666666654</v>
          </cell>
          <cell r="M31">
            <v>14451.474999999999</v>
          </cell>
          <cell r="N31">
            <v>13045.10833333333</v>
          </cell>
          <cell r="O31">
            <v>12198.152083333331</v>
          </cell>
          <cell r="P31">
            <v>11281.395833333328</v>
          </cell>
          <cell r="Q31">
            <v>21056.211111111108</v>
          </cell>
        </row>
        <row r="32">
          <cell r="B32" t="str">
            <v>-------------------</v>
          </cell>
          <cell r="C32" t="str">
            <v>-------------------</v>
          </cell>
          <cell r="D32" t="str">
            <v>-------------------</v>
          </cell>
          <cell r="E32" t="str">
            <v>-------------------</v>
          </cell>
          <cell r="F32" t="str">
            <v>-------------------</v>
          </cell>
          <cell r="G32" t="str">
            <v>-------------------</v>
          </cell>
          <cell r="H32" t="str">
            <v>-------------------</v>
          </cell>
          <cell r="I32" t="str">
            <v>-------------------</v>
          </cell>
          <cell r="J32" t="str">
            <v>-------------------</v>
          </cell>
          <cell r="K32" t="str">
            <v>-------------------</v>
          </cell>
          <cell r="L32" t="str">
            <v>-------------------</v>
          </cell>
          <cell r="M32" t="str">
            <v>-------------------</v>
          </cell>
          <cell r="N32" t="str">
            <v>-------------------</v>
          </cell>
          <cell r="O32" t="str">
            <v>-------------------</v>
          </cell>
          <cell r="P32" t="str">
            <v>-------------------</v>
          </cell>
          <cell r="Q32" t="str">
            <v>-------------------</v>
          </cell>
        </row>
        <row r="33">
          <cell r="A33" t="str">
            <v>ACTIVO NETO OPERATIVO</v>
          </cell>
          <cell r="B33">
            <v>909043.42777777789</v>
          </cell>
          <cell r="C33">
            <v>1048991.939517973</v>
          </cell>
          <cell r="D33">
            <v>1068245.8245773704</v>
          </cell>
          <cell r="E33">
            <v>985505.30983143684</v>
          </cell>
          <cell r="F33">
            <v>1028183.2015262818</v>
          </cell>
          <cell r="G33">
            <v>1074705.0441584762</v>
          </cell>
          <cell r="H33">
            <v>1004163.2321797459</v>
          </cell>
          <cell r="I33">
            <v>1038426.0989709068</v>
          </cell>
          <cell r="J33">
            <v>1089688.4133486939</v>
          </cell>
          <cell r="K33">
            <v>1062331.8189150486</v>
          </cell>
          <cell r="L33">
            <v>1100427.9592814182</v>
          </cell>
          <cell r="M33">
            <v>1128695.6110498537</v>
          </cell>
          <cell r="N33">
            <v>1113915.9893771769</v>
          </cell>
          <cell r="O33">
            <v>1089352.8743525578</v>
          </cell>
          <cell r="P33">
            <v>1115081.9029214641</v>
          </cell>
          <cell r="Q33">
            <v>1063704.6454075628</v>
          </cell>
        </row>
        <row r="36">
          <cell r="A36" t="str">
            <v>TOTAL VENTAS</v>
          </cell>
          <cell r="B36">
            <v>1052634.8</v>
          </cell>
          <cell r="C36">
            <v>95166.182147270432</v>
          </cell>
          <cell r="D36">
            <v>100155.70818207944</v>
          </cell>
          <cell r="E36">
            <v>102508.7322460414</v>
          </cell>
          <cell r="F36">
            <v>78174.468422916747</v>
          </cell>
          <cell r="G36">
            <v>103331.758361635</v>
          </cell>
          <cell r="H36">
            <v>103868.35558632875</v>
          </cell>
          <cell r="I36">
            <v>85508.342202070984</v>
          </cell>
          <cell r="J36">
            <v>98377.695652561815</v>
          </cell>
          <cell r="K36">
            <v>102855.15444673369</v>
          </cell>
          <cell r="L36">
            <v>110682.16990331374</v>
          </cell>
          <cell r="M36">
            <v>82259.669588698322</v>
          </cell>
          <cell r="N36">
            <v>68803.861145288043</v>
          </cell>
          <cell r="O36">
            <v>82040.714759759256</v>
          </cell>
          <cell r="P36">
            <v>113286.32678234014</v>
          </cell>
          <cell r="Q36">
            <v>94307.674823744863</v>
          </cell>
        </row>
        <row r="38">
          <cell r="A38" t="str">
            <v>UTILIDAD DE OPERACION</v>
          </cell>
          <cell r="B38">
            <v>239366.70000000007</v>
          </cell>
          <cell r="C38">
            <v>21524.01609521504</v>
          </cell>
          <cell r="D38">
            <v>25034.63761596035</v>
          </cell>
          <cell r="E38">
            <v>21606.187190469958</v>
          </cell>
          <cell r="F38">
            <v>11124.3366858176</v>
          </cell>
          <cell r="G38">
            <v>20748.532789137011</v>
          </cell>
          <cell r="H38">
            <v>21058.379884539165</v>
          </cell>
          <cell r="I38">
            <v>15689.794031598631</v>
          </cell>
          <cell r="J38">
            <v>20346.084124319616</v>
          </cell>
          <cell r="K38">
            <v>21850.402466627806</v>
          </cell>
          <cell r="L38">
            <v>24003.430060528801</v>
          </cell>
          <cell r="M38">
            <v>12119.79850279174</v>
          </cell>
          <cell r="N38">
            <v>10671.933358689916</v>
          </cell>
          <cell r="O38">
            <v>9805.5286690215198</v>
          </cell>
          <cell r="P38">
            <v>24242.127212974119</v>
          </cell>
          <cell r="Q38">
            <v>18814.794400474635</v>
          </cell>
        </row>
        <row r="40">
          <cell r="A40" t="str">
            <v>ROI OPERATIVO</v>
          </cell>
          <cell r="B40">
            <v>26.331712290704218</v>
          </cell>
          <cell r="C40">
            <v>2.0518762141399907</v>
          </cell>
          <cell r="D40">
            <v>2.3435277760963671</v>
          </cell>
          <cell r="E40">
            <v>2.1923968318512186</v>
          </cell>
          <cell r="F40">
            <v>1.0819411043969722</v>
          </cell>
          <cell r="G40">
            <v>1.9306257937389406</v>
          </cell>
          <cell r="H40">
            <v>2.0971072440909388</v>
          </cell>
          <cell r="I40">
            <v>1.5109206179570613</v>
          </cell>
          <cell r="J40">
            <v>1.8671469637632083</v>
          </cell>
          <cell r="K40">
            <v>2.056834039758261</v>
          </cell>
          <cell r="L40">
            <v>2.1812813694958364</v>
          </cell>
          <cell r="M40">
            <v>1.0737880420672969</v>
          </cell>
          <cell r="N40">
            <v>0.95805549614714736</v>
          </cell>
          <cell r="O40">
            <v>0.9001241838049312</v>
          </cell>
          <cell r="P40">
            <v>2.174022118865067</v>
          </cell>
          <cell r="Q40">
            <v>1.7687987433077035</v>
          </cell>
        </row>
        <row r="41">
          <cell r="B41" t="str">
            <v>=============</v>
          </cell>
          <cell r="C41" t="str">
            <v>=============</v>
          </cell>
          <cell r="D41" t="str">
            <v>=============</v>
          </cell>
          <cell r="E41" t="str">
            <v>=============</v>
          </cell>
          <cell r="F41" t="str">
            <v>=============</v>
          </cell>
          <cell r="G41" t="str">
            <v>=============</v>
          </cell>
          <cell r="H41" t="str">
            <v>=============</v>
          </cell>
          <cell r="I41" t="str">
            <v>=============</v>
          </cell>
          <cell r="J41" t="str">
            <v>=============</v>
          </cell>
          <cell r="K41" t="str">
            <v>=============</v>
          </cell>
          <cell r="L41" t="str">
            <v>=============</v>
          </cell>
          <cell r="M41" t="str">
            <v>=============</v>
          </cell>
          <cell r="N41" t="str">
            <v>=============</v>
          </cell>
          <cell r="O41" t="str">
            <v>=============</v>
          </cell>
          <cell r="P41" t="str">
            <v>=============</v>
          </cell>
          <cell r="Q41" t="str">
            <v>=============</v>
          </cell>
        </row>
      </sheetData>
      <sheetData sheetId="24" refreshError="1">
        <row r="1">
          <cell r="A1" t="str">
            <v xml:space="preserve">PAG 11    </v>
          </cell>
          <cell r="D1">
            <v>38008.715940972223</v>
          </cell>
        </row>
        <row r="2">
          <cell r="A2" t="str">
            <v>VELCON, S.A. DE C.V.</v>
          </cell>
          <cell r="J2" t="str">
            <v xml:space="preserve">REPORTE: </v>
          </cell>
          <cell r="K2" t="str">
            <v>M8R4K</v>
          </cell>
          <cell r="M2" t="str">
            <v>ARCHIVO:</v>
          </cell>
          <cell r="N2" t="str">
            <v>UM6VELCO2003</v>
          </cell>
        </row>
        <row r="3">
          <cell r="A3" t="str">
            <v>PRONÓSTICO 1+6 DICIEMBRE 2003</v>
          </cell>
          <cell r="D3" t="str">
            <v>( MILES DE PESOS)</v>
          </cell>
        </row>
        <row r="5">
          <cell r="A5" t="str">
            <v>*********             A   N   E   X   O       1  2              *********</v>
          </cell>
        </row>
        <row r="6">
          <cell r="A6" t="str">
            <v>*********     DIAS CUENTAS POR COBRAR E INVENTARIOS     *********</v>
          </cell>
        </row>
        <row r="8">
          <cell r="B8" t="str">
            <v>DICIEMBRE</v>
          </cell>
          <cell r="C8" t="str">
            <v xml:space="preserve">ENERO </v>
          </cell>
          <cell r="D8" t="str">
            <v>FEBRERO</v>
          </cell>
          <cell r="E8" t="str">
            <v>MARZO</v>
          </cell>
          <cell r="F8" t="str">
            <v>ABRIL</v>
          </cell>
          <cell r="G8" t="str">
            <v>MAYO</v>
          </cell>
          <cell r="H8" t="str">
            <v>JUNIO</v>
          </cell>
          <cell r="I8" t="str">
            <v>JULIO</v>
          </cell>
          <cell r="J8" t="str">
            <v>AGOSTO</v>
          </cell>
          <cell r="K8" t="str">
            <v>SEPTIEMBRE</v>
          </cell>
          <cell r="L8" t="str">
            <v>OCTUBRE</v>
          </cell>
          <cell r="M8" t="str">
            <v>NOVIEMBRE</v>
          </cell>
          <cell r="N8" t="str">
            <v>DICIEMBRE</v>
          </cell>
          <cell r="O8" t="str">
            <v>TOTAL  ANUAL</v>
          </cell>
        </row>
        <row r="9">
          <cell r="B9" t="str">
            <v>----------------------</v>
          </cell>
          <cell r="C9" t="str">
            <v>----------------------</v>
          </cell>
          <cell r="D9" t="str">
            <v>----------------------</v>
          </cell>
          <cell r="E9" t="str">
            <v>----------------------</v>
          </cell>
          <cell r="F9" t="str">
            <v>----------------------</v>
          </cell>
          <cell r="G9" t="str">
            <v>----------------------</v>
          </cell>
          <cell r="H9" t="str">
            <v>----------------------</v>
          </cell>
          <cell r="I9" t="str">
            <v>----------------------</v>
          </cell>
          <cell r="J9" t="str">
            <v>----------------------</v>
          </cell>
          <cell r="K9" t="str">
            <v>----------------------</v>
          </cell>
          <cell r="L9" t="str">
            <v>----------------------</v>
          </cell>
          <cell r="M9" t="str">
            <v>----------------------</v>
          </cell>
          <cell r="N9" t="str">
            <v>----------------------</v>
          </cell>
          <cell r="O9" t="str">
            <v>----------------------</v>
          </cell>
        </row>
        <row r="10">
          <cell r="A10" t="str">
            <v>TOTAL VENTAS</v>
          </cell>
          <cell r="B10">
            <v>1052634.8</v>
          </cell>
          <cell r="C10">
            <v>95166.182147270432</v>
          </cell>
          <cell r="D10">
            <v>100155.70818207944</v>
          </cell>
          <cell r="E10">
            <v>102508.7322460414</v>
          </cell>
          <cell r="F10">
            <v>78174.468422916747</v>
          </cell>
          <cell r="G10">
            <v>103331.758361635</v>
          </cell>
          <cell r="H10">
            <v>103868.35558632875</v>
          </cell>
          <cell r="I10">
            <v>85508.342202070984</v>
          </cell>
          <cell r="J10">
            <v>98377.695652561815</v>
          </cell>
          <cell r="K10">
            <v>102855.15444673369</v>
          </cell>
          <cell r="L10">
            <v>110682.16990331374</v>
          </cell>
          <cell r="M10">
            <v>82259.669588698322</v>
          </cell>
          <cell r="N10">
            <v>68803.861145288043</v>
          </cell>
          <cell r="O10">
            <v>1131692.0978849384</v>
          </cell>
        </row>
        <row r="11">
          <cell r="A11" t="str">
            <v>VENTA DIARIA</v>
          </cell>
          <cell r="B11">
            <v>2923.9855555555555</v>
          </cell>
          <cell r="C11">
            <v>3069.8768434603367</v>
          </cell>
          <cell r="D11">
            <v>3576.9895779314088</v>
          </cell>
          <cell r="E11">
            <v>3306.7332982593998</v>
          </cell>
          <cell r="F11">
            <v>2605.8156140972251</v>
          </cell>
          <cell r="G11">
            <v>3333.2825277946777</v>
          </cell>
          <cell r="H11">
            <v>3462.2785195442916</v>
          </cell>
          <cell r="I11">
            <v>2758.3336194216445</v>
          </cell>
          <cell r="J11">
            <v>3173.4740533084455</v>
          </cell>
          <cell r="K11">
            <v>3428.5051482244567</v>
          </cell>
          <cell r="L11">
            <v>3570.3925775262496</v>
          </cell>
          <cell r="M11">
            <v>2741.988986289944</v>
          </cell>
          <cell r="N11">
            <v>2219.4793917834854</v>
          </cell>
        </row>
        <row r="14">
          <cell r="A14" t="str">
            <v>CTAS POR COBRAR (NETO)</v>
          </cell>
          <cell r="B14">
            <v>54610.5</v>
          </cell>
          <cell r="C14">
            <v>138362.77681108483</v>
          </cell>
          <cell r="D14">
            <v>182859.78872991656</v>
          </cell>
          <cell r="E14">
            <v>103137.29999999999</v>
          </cell>
          <cell r="F14">
            <v>178156.56072863023</v>
          </cell>
          <cell r="G14">
            <v>159875.1</v>
          </cell>
          <cell r="H14">
            <v>110692.11483612811</v>
          </cell>
          <cell r="I14">
            <v>117622.99047326302</v>
          </cell>
          <cell r="J14">
            <v>162246.90081490605</v>
          </cell>
          <cell r="K14">
            <v>121896.87356449349</v>
          </cell>
          <cell r="L14">
            <v>170258.03511871834</v>
          </cell>
          <cell r="M14">
            <v>169729.77003412385</v>
          </cell>
          <cell r="N14">
            <v>156265.69678387299</v>
          </cell>
        </row>
        <row r="15">
          <cell r="A15" t="str">
            <v xml:space="preserve">FILIALES </v>
          </cell>
          <cell r="B15">
            <v>18698.7</v>
          </cell>
          <cell r="C15">
            <v>27394.806611469659</v>
          </cell>
          <cell r="D15">
            <v>21971.185370514449</v>
          </cell>
          <cell r="E15">
            <v>17637.3</v>
          </cell>
          <cell r="F15">
            <v>19318.925398487449</v>
          </cell>
          <cell r="G15">
            <v>9964.2000000000007</v>
          </cell>
          <cell r="H15">
            <v>14990.476982028373</v>
          </cell>
          <cell r="I15">
            <v>17341.2</v>
          </cell>
          <cell r="J15">
            <v>13854.665281924958</v>
          </cell>
          <cell r="K15">
            <v>12566.848148411216</v>
          </cell>
          <cell r="L15">
            <v>16300.879358655186</v>
          </cell>
          <cell r="M15">
            <v>15773.183252069726</v>
          </cell>
          <cell r="N15">
            <v>11216.406196299022</v>
          </cell>
        </row>
        <row r="16">
          <cell r="A16" t="str">
            <v>DEUDORES DIVERSOS</v>
          </cell>
          <cell r="B16">
            <v>1031.9000000000001</v>
          </cell>
          <cell r="C16">
            <v>1248.3</v>
          </cell>
          <cell r="D16">
            <v>1080.0999999999999</v>
          </cell>
          <cell r="E16">
            <v>1453.1</v>
          </cell>
          <cell r="F16">
            <v>2107</v>
          </cell>
          <cell r="G16">
            <v>2118.4</v>
          </cell>
          <cell r="H16">
            <v>2327.6999999999998</v>
          </cell>
          <cell r="I16">
            <v>2151</v>
          </cell>
          <cell r="J16">
            <v>2895.3</v>
          </cell>
          <cell r="K16">
            <v>3465.1</v>
          </cell>
          <cell r="L16">
            <v>1569.5</v>
          </cell>
          <cell r="M16">
            <v>2393.6999999999998</v>
          </cell>
          <cell r="N16">
            <v>2067.5</v>
          </cell>
        </row>
        <row r="17">
          <cell r="B17" t="str">
            <v>-------------------</v>
          </cell>
          <cell r="C17" t="str">
            <v>-------------------</v>
          </cell>
          <cell r="D17" t="str">
            <v>-------------------</v>
          </cell>
          <cell r="E17" t="str">
            <v>-------------------</v>
          </cell>
          <cell r="F17" t="str">
            <v>-------------------</v>
          </cell>
          <cell r="G17" t="str">
            <v>-------------------</v>
          </cell>
          <cell r="H17" t="str">
            <v>-------------------</v>
          </cell>
          <cell r="I17" t="str">
            <v>-------------------</v>
          </cell>
          <cell r="J17" t="str">
            <v>-------------------</v>
          </cell>
          <cell r="K17" t="str">
            <v>-------------------</v>
          </cell>
          <cell r="L17" t="str">
            <v>-------------------</v>
          </cell>
          <cell r="M17" t="str">
            <v>-------------------</v>
          </cell>
          <cell r="N17" t="str">
            <v>-------------------</v>
          </cell>
          <cell r="O17" t="str">
            <v>-------------------</v>
          </cell>
        </row>
        <row r="18">
          <cell r="A18" t="str">
            <v>SUMA CTAS POR COBRAR</v>
          </cell>
          <cell r="B18">
            <v>74341.099999999991</v>
          </cell>
          <cell r="C18">
            <v>167005.88342255447</v>
          </cell>
          <cell r="D18">
            <v>205911.07410043103</v>
          </cell>
          <cell r="E18">
            <v>122227.7</v>
          </cell>
          <cell r="F18">
            <v>199582.48612711768</v>
          </cell>
          <cell r="G18">
            <v>171957.7</v>
          </cell>
          <cell r="H18">
            <v>128010.29181815647</v>
          </cell>
          <cell r="I18">
            <v>137115.19047326304</v>
          </cell>
          <cell r="J18">
            <v>178996.86609683099</v>
          </cell>
          <cell r="K18">
            <v>137928.82171290473</v>
          </cell>
          <cell r="L18">
            <v>188128.41447737353</v>
          </cell>
          <cell r="M18">
            <v>187896.65328619358</v>
          </cell>
          <cell r="N18">
            <v>169549.602980172</v>
          </cell>
          <cell r="O18">
            <v>166192.55704124979</v>
          </cell>
        </row>
        <row r="20">
          <cell r="A20" t="str">
            <v xml:space="preserve">DIAS CTAS POR COBRAR </v>
          </cell>
          <cell r="C20">
            <v>54.401492938819977</v>
          </cell>
          <cell r="D20">
            <v>57.565466606562062</v>
          </cell>
          <cell r="E20">
            <v>36.963277342124414</v>
          </cell>
          <cell r="F20">
            <v>76.591177459907215</v>
          </cell>
          <cell r="G20">
            <v>51.588096288306048</v>
          </cell>
          <cell r="H20">
            <v>36.972846377190159</v>
          </cell>
          <cell r="I20">
            <v>49.709429456909845</v>
          </cell>
          <cell r="J20">
            <v>56.404074238521403</v>
          </cell>
          <cell r="K20">
            <v>40.230017383621217</v>
          </cell>
          <cell r="L20">
            <v>52.691240638786702</v>
          </cell>
          <cell r="M20">
            <v>68.525677610553672</v>
          </cell>
          <cell r="N20">
            <v>76.391609495382014</v>
          </cell>
          <cell r="O20">
            <v>52.867136429305447</v>
          </cell>
        </row>
        <row r="22">
          <cell r="A22" t="str">
            <v>INVENTARIOS</v>
          </cell>
          <cell r="B22">
            <v>131359.30000000002</v>
          </cell>
          <cell r="C22">
            <v>133162.1</v>
          </cell>
          <cell r="D22">
            <v>138790.29999999999</v>
          </cell>
          <cell r="E22">
            <v>130765.7</v>
          </cell>
          <cell r="F22">
            <v>129756.59999999999</v>
          </cell>
          <cell r="G22">
            <v>122231.26000000001</v>
          </cell>
          <cell r="H22">
            <v>117765.40000000001</v>
          </cell>
          <cell r="I22">
            <v>123153</v>
          </cell>
          <cell r="J22">
            <v>121601.00000000001</v>
          </cell>
          <cell r="K22">
            <v>118992.2</v>
          </cell>
          <cell r="L22">
            <v>118276.5</v>
          </cell>
          <cell r="M22">
            <v>118775.52900427746</v>
          </cell>
          <cell r="N22">
            <v>128832.46058498541</v>
          </cell>
        </row>
        <row r="23">
          <cell r="A23" t="str">
            <v>PAGOS ANTICIPADOS</v>
          </cell>
          <cell r="B23">
            <v>1257.8</v>
          </cell>
          <cell r="C23">
            <v>5687.9</v>
          </cell>
          <cell r="D23">
            <v>6588.2</v>
          </cell>
          <cell r="E23">
            <v>5727.8</v>
          </cell>
          <cell r="F23">
            <v>4887.5</v>
          </cell>
          <cell r="G23">
            <v>4026.95</v>
          </cell>
          <cell r="H23">
            <v>3217.6</v>
          </cell>
          <cell r="I23">
            <v>2336.9</v>
          </cell>
          <cell r="J23">
            <v>3515.4</v>
          </cell>
          <cell r="K23">
            <v>2731.2</v>
          </cell>
          <cell r="L23">
            <v>1954.7</v>
          </cell>
          <cell r="M23">
            <v>1179.4000000000001</v>
          </cell>
          <cell r="N23">
            <v>334.8</v>
          </cell>
        </row>
        <row r="24">
          <cell r="B24" t="str">
            <v>-------------------</v>
          </cell>
          <cell r="C24" t="str">
            <v>-------------------</v>
          </cell>
          <cell r="D24" t="str">
            <v>-------------------</v>
          </cell>
          <cell r="E24" t="str">
            <v>-------------------</v>
          </cell>
          <cell r="F24" t="str">
            <v>-------------------</v>
          </cell>
          <cell r="G24" t="str">
            <v>-------------------</v>
          </cell>
          <cell r="H24" t="str">
            <v>-------------------</v>
          </cell>
          <cell r="I24" t="str">
            <v>-------------------</v>
          </cell>
          <cell r="J24" t="str">
            <v>-------------------</v>
          </cell>
          <cell r="K24" t="str">
            <v>-------------------</v>
          </cell>
          <cell r="L24" t="str">
            <v>-------------------</v>
          </cell>
          <cell r="M24" t="str">
            <v>-------------------</v>
          </cell>
          <cell r="N24" t="str">
            <v>-------------------</v>
          </cell>
          <cell r="O24" t="str">
            <v>-------------------</v>
          </cell>
        </row>
        <row r="25">
          <cell r="B25">
            <v>132617.1</v>
          </cell>
          <cell r="C25">
            <v>138850</v>
          </cell>
          <cell r="D25">
            <v>145378.5</v>
          </cell>
          <cell r="E25">
            <v>136493.5</v>
          </cell>
          <cell r="F25">
            <v>134644.09999999998</v>
          </cell>
          <cell r="G25">
            <v>126258.21</v>
          </cell>
          <cell r="H25">
            <v>120983.00000000001</v>
          </cell>
          <cell r="I25">
            <v>125489.9</v>
          </cell>
          <cell r="J25">
            <v>125116.40000000001</v>
          </cell>
          <cell r="K25">
            <v>121723.4</v>
          </cell>
          <cell r="L25">
            <v>120231.2</v>
          </cell>
          <cell r="M25">
            <v>119954.92900427745</v>
          </cell>
          <cell r="N25">
            <v>129167.26058498542</v>
          </cell>
          <cell r="O25">
            <v>128690.86663243854</v>
          </cell>
        </row>
        <row r="27">
          <cell r="A27" t="str">
            <v>DIAS INVENTARIOS</v>
          </cell>
          <cell r="B27">
            <v>45.354909413977197</v>
          </cell>
          <cell r="C27">
            <v>45.229827475257792</v>
          </cell>
          <cell r="D27">
            <v>40.64269599691513</v>
          </cell>
          <cell r="E27">
            <v>41.277444440967628</v>
          </cell>
          <cell r="F27">
            <v>51.670616781781362</v>
          </cell>
          <cell r="G27">
            <v>37.878040324272568</v>
          </cell>
          <cell r="H27">
            <v>34.94317378485308</v>
          </cell>
          <cell r="I27">
            <v>45.494823075938207</v>
          </cell>
          <cell r="J27">
            <v>39.425688661157402</v>
          </cell>
          <cell r="K27">
            <v>35.503344675751102</v>
          </cell>
          <cell r="L27">
            <v>33.674504242696557</v>
          </cell>
          <cell r="M27">
            <v>43.747414597234695</v>
          </cell>
          <cell r="N27">
            <v>58.197098411079068</v>
          </cell>
          <cell r="O27">
            <v>40.937558965255064</v>
          </cell>
        </row>
      </sheetData>
      <sheetData sheetId="25" refreshError="1">
        <row r="1">
          <cell r="A1" t="str">
            <v>PAG 12</v>
          </cell>
          <cell r="C1">
            <v>38008.715940972223</v>
          </cell>
          <cell r="I1" t="str">
            <v>REPORTE:</v>
          </cell>
          <cell r="J1" t="str">
            <v>M8R6</v>
          </cell>
          <cell r="L1" t="str">
            <v>ARCHIVO:</v>
          </cell>
          <cell r="M1" t="str">
            <v>UM6VELCO2003</v>
          </cell>
        </row>
        <row r="3">
          <cell r="A3" t="str">
            <v>VELCON, S.A. DE C.V.</v>
          </cell>
        </row>
        <row r="4">
          <cell r="A4" t="str">
            <v>PRONÓSTICO 1+6 DICIEMBRE 2003</v>
          </cell>
          <cell r="D4" t="str">
            <v>( MILES DE PESOS)</v>
          </cell>
        </row>
        <row r="7">
          <cell r="B7" t="str">
            <v>ENE</v>
          </cell>
          <cell r="C7" t="str">
            <v>FEB</v>
          </cell>
          <cell r="D7" t="str">
            <v>MZO</v>
          </cell>
          <cell r="E7" t="str">
            <v>ABR</v>
          </cell>
          <cell r="F7" t="str">
            <v>MAY</v>
          </cell>
          <cell r="G7" t="str">
            <v>JUN</v>
          </cell>
          <cell r="H7" t="str">
            <v>JUL</v>
          </cell>
          <cell r="I7" t="str">
            <v>AGO</v>
          </cell>
          <cell r="J7" t="str">
            <v>SEP</v>
          </cell>
          <cell r="K7" t="str">
            <v>OCT</v>
          </cell>
          <cell r="L7" t="str">
            <v>NOV</v>
          </cell>
          <cell r="M7" t="str">
            <v>DIC</v>
          </cell>
          <cell r="N7" t="str">
            <v>ENE 04</v>
          </cell>
          <cell r="O7" t="str">
            <v>FEB 04</v>
          </cell>
          <cell r="P7" t="str">
            <v>TOTAL</v>
          </cell>
        </row>
        <row r="8">
          <cell r="B8" t="str">
            <v>-------------------</v>
          </cell>
          <cell r="C8" t="str">
            <v>-------------------</v>
          </cell>
          <cell r="D8" t="str">
            <v>-------------------</v>
          </cell>
          <cell r="E8" t="str">
            <v>-------------------</v>
          </cell>
          <cell r="F8" t="str">
            <v>-------------------</v>
          </cell>
          <cell r="G8" t="str">
            <v>-------------------</v>
          </cell>
          <cell r="H8" t="str">
            <v>-------------------</v>
          </cell>
          <cell r="I8" t="str">
            <v>-------------------</v>
          </cell>
          <cell r="J8" t="str">
            <v>-------------------</v>
          </cell>
          <cell r="K8" t="str">
            <v>-------------------</v>
          </cell>
          <cell r="L8" t="str">
            <v>-------------------</v>
          </cell>
          <cell r="M8" t="str">
            <v>-------------------</v>
          </cell>
          <cell r="N8" t="str">
            <v>-------------------</v>
          </cell>
          <cell r="O8" t="str">
            <v>-------------------</v>
          </cell>
          <cell r="P8" t="str">
            <v>-------------------</v>
          </cell>
        </row>
        <row r="9">
          <cell r="A9" t="str">
            <v>R E S U L T A D O S :</v>
          </cell>
        </row>
        <row r="10">
          <cell r="A10" t="str">
            <v>---------------------------------</v>
          </cell>
        </row>
        <row r="11">
          <cell r="A11" t="str">
            <v>TOTAL VENTAS</v>
          </cell>
          <cell r="B11">
            <v>95166.182147270432</v>
          </cell>
          <cell r="C11">
            <v>100155.70818207944</v>
          </cell>
          <cell r="D11">
            <v>102508.7322460414</v>
          </cell>
          <cell r="E11">
            <v>78174.468422916747</v>
          </cell>
          <cell r="F11">
            <v>103331.758361635</v>
          </cell>
          <cell r="G11">
            <v>103868.35558632875</v>
          </cell>
          <cell r="H11">
            <v>85508.342202070984</v>
          </cell>
          <cell r="I11">
            <v>98377.695652561815</v>
          </cell>
          <cell r="J11">
            <v>102855.15444673369</v>
          </cell>
          <cell r="K11">
            <v>110682.16990331374</v>
          </cell>
          <cell r="L11">
            <v>82259.669588698322</v>
          </cell>
          <cell r="M11">
            <v>68803.861145288043</v>
          </cell>
          <cell r="N11">
            <v>82040.714759759256</v>
          </cell>
          <cell r="O11">
            <v>113286.32678234014</v>
          </cell>
          <cell r="P11">
            <v>1131692.0978849384</v>
          </cell>
        </row>
        <row r="12">
          <cell r="A12" t="str">
            <v>COSTO TOTAL</v>
          </cell>
          <cell r="B12">
            <v>44762.088567524159</v>
          </cell>
          <cell r="C12">
            <v>47737.196353564606</v>
          </cell>
          <cell r="D12">
            <v>49723.282518526423</v>
          </cell>
          <cell r="E12">
            <v>38093.283861038712</v>
          </cell>
          <cell r="F12">
            <v>51560.344645344019</v>
          </cell>
          <cell r="G12">
            <v>51469.653416330497</v>
          </cell>
          <cell r="H12">
            <v>42608.185937926246</v>
          </cell>
          <cell r="I12">
            <v>47936.40720804649</v>
          </cell>
          <cell r="J12">
            <v>51902.765973344598</v>
          </cell>
          <cell r="K12">
            <v>54895.890839853309</v>
          </cell>
          <cell r="L12">
            <v>42701.417176936389</v>
          </cell>
          <cell r="M12">
            <v>34938.402248040104</v>
          </cell>
          <cell r="N12">
            <v>44592.03768364172</v>
          </cell>
          <cell r="O12">
            <v>59562.150249170038</v>
          </cell>
          <cell r="P12">
            <v>558328.9187464756</v>
          </cell>
        </row>
        <row r="13">
          <cell r="A13" t="str">
            <v>%</v>
          </cell>
          <cell r="B13">
            <v>0.47035709069692916</v>
          </cell>
          <cell r="C13">
            <v>0.47662981192025639</v>
          </cell>
          <cell r="D13">
            <v>0.48506387142883234</v>
          </cell>
          <cell r="E13">
            <v>0.48728548629147717</v>
          </cell>
          <cell r="F13">
            <v>0.49897868247722893</v>
          </cell>
          <cell r="G13">
            <v>0.49552775843796049</v>
          </cell>
          <cell r="H13">
            <v>0.4982927377686231</v>
          </cell>
          <cell r="I13">
            <v>0.48726905921177871</v>
          </cell>
          <cell r="J13">
            <v>0.50461997993716334</v>
          </cell>
          <cell r="K13">
            <v>0.4959777251187571</v>
          </cell>
          <cell r="L13">
            <v>0.51910513852590467</v>
          </cell>
          <cell r="M13">
            <v>0.50779711583719489</v>
          </cell>
          <cell r="N13">
            <v>0.54353546058467539</v>
          </cell>
          <cell r="O13">
            <v>0.52576645338327799</v>
          </cell>
          <cell r="P13">
            <v>0.49335761890531654</v>
          </cell>
        </row>
        <row r="14">
          <cell r="A14" t="str">
            <v>GASTOS DE OPERAC</v>
          </cell>
          <cell r="B14">
            <v>28880.177484531239</v>
          </cell>
          <cell r="C14">
            <v>27383.874212554478</v>
          </cell>
          <cell r="D14">
            <v>31179.262537045026</v>
          </cell>
          <cell r="E14">
            <v>28956.847876060434</v>
          </cell>
          <cell r="F14">
            <v>31022.880927153979</v>
          </cell>
          <cell r="G14">
            <v>31340.322285459086</v>
          </cell>
          <cell r="H14">
            <v>27210.362232546107</v>
          </cell>
          <cell r="I14">
            <v>30095.204320195709</v>
          </cell>
          <cell r="J14">
            <v>29101.98600676129</v>
          </cell>
          <cell r="K14">
            <v>31782.849002931638</v>
          </cell>
          <cell r="L14">
            <v>27438.453908970194</v>
          </cell>
          <cell r="M14">
            <v>23193.525538558028</v>
          </cell>
          <cell r="N14">
            <v>27643.148407096014</v>
          </cell>
          <cell r="O14">
            <v>29482.049320195983</v>
          </cell>
          <cell r="P14">
            <v>347585.74633276719</v>
          </cell>
        </row>
        <row r="15">
          <cell r="A15" t="str">
            <v>RESULTADO DE OP</v>
          </cell>
          <cell r="B15">
            <v>21524.01609521504</v>
          </cell>
          <cell r="C15">
            <v>25034.63761596035</v>
          </cell>
          <cell r="D15">
            <v>21606.187190469958</v>
          </cell>
          <cell r="E15">
            <v>11124.3366858176</v>
          </cell>
          <cell r="F15">
            <v>20748.532789137011</v>
          </cell>
          <cell r="G15">
            <v>21058.379884539165</v>
          </cell>
          <cell r="H15">
            <v>15689.794031598631</v>
          </cell>
          <cell r="I15">
            <v>20346.084124319616</v>
          </cell>
          <cell r="J15">
            <v>21850.402466627806</v>
          </cell>
          <cell r="K15">
            <v>24003.430060528801</v>
          </cell>
          <cell r="L15">
            <v>12119.79850279174</v>
          </cell>
          <cell r="M15">
            <v>10671.933358689916</v>
          </cell>
          <cell r="N15">
            <v>9805.5286690215198</v>
          </cell>
          <cell r="O15">
            <v>24242.127212974119</v>
          </cell>
          <cell r="P15">
            <v>225777.53280569561</v>
          </cell>
        </row>
        <row r="16">
          <cell r="A16" t="str">
            <v>%</v>
          </cell>
          <cell r="B16">
            <v>0.22617294935617416</v>
          </cell>
          <cell r="C16">
            <v>0.24995717239049708</v>
          </cell>
          <cell r="D16">
            <v>0.210774113746825</v>
          </cell>
          <cell r="E16">
            <v>0.14230140492463539</v>
          </cell>
          <cell r="F16">
            <v>0.20079531325231492</v>
          </cell>
          <cell r="G16">
            <v>0.20274105395879483</v>
          </cell>
          <cell r="H16">
            <v>0.18348846004429528</v>
          </cell>
          <cell r="I16">
            <v>0.20681602663448634</v>
          </cell>
          <cell r="J16">
            <v>0.21243857523877061</v>
          </cell>
          <cell r="K16">
            <v>0.21686808346364156</v>
          </cell>
          <cell r="L16">
            <v>0.14733585198422536</v>
          </cell>
          <cell r="M16">
            <v>0.1551066056620686</v>
          </cell>
          <cell r="N16">
            <v>0.1195202735341246</v>
          </cell>
          <cell r="O16">
            <v>0.21398987769769537</v>
          </cell>
          <cell r="P16">
            <v>0.19950438217926914</v>
          </cell>
        </row>
        <row r="17">
          <cell r="A17" t="str">
            <v>C INTEGRAL FINAN</v>
          </cell>
          <cell r="B17">
            <v>-727.20633536222169</v>
          </cell>
          <cell r="C17">
            <v>1200.4898381929979</v>
          </cell>
          <cell r="D17">
            <v>-575.49620632653159</v>
          </cell>
          <cell r="E17">
            <v>-1121.8379105027791</v>
          </cell>
          <cell r="F17">
            <v>2832.2694801005323</v>
          </cell>
          <cell r="G17">
            <v>1985.1921386308422</v>
          </cell>
          <cell r="H17">
            <v>2600.6383780097067</v>
          </cell>
          <cell r="I17">
            <v>6248.3019545103853</v>
          </cell>
          <cell r="J17">
            <v>4365.298964752651</v>
          </cell>
          <cell r="K17">
            <v>2777.9881494258061</v>
          </cell>
          <cell r="L17">
            <v>2444.6698644961889</v>
          </cell>
          <cell r="M17">
            <v>1716.2664962125982</v>
          </cell>
          <cell r="N17">
            <v>-1235.8338030471489</v>
          </cell>
          <cell r="O17">
            <v>1380.4886750883375</v>
          </cell>
          <cell r="P17">
            <v>23746.574812140178</v>
          </cell>
        </row>
        <row r="18">
          <cell r="A18" t="str">
            <v>ISR IMPAC Y PTU</v>
          </cell>
          <cell r="B18">
            <v>9705.0999999999985</v>
          </cell>
          <cell r="C18">
            <v>10648.4</v>
          </cell>
          <cell r="D18">
            <v>11472.9</v>
          </cell>
          <cell r="E18">
            <v>5147.1000000000004</v>
          </cell>
          <cell r="F18">
            <v>7792.5</v>
          </cell>
          <cell r="G18">
            <v>7905.8</v>
          </cell>
          <cell r="H18">
            <v>6450.9000000000005</v>
          </cell>
          <cell r="I18">
            <v>8789.1</v>
          </cell>
          <cell r="J18">
            <v>9378.2000000000007</v>
          </cell>
          <cell r="K18">
            <v>6083.3</v>
          </cell>
          <cell r="L18">
            <v>402.90000000000009</v>
          </cell>
          <cell r="M18">
            <v>-18610.099999999999</v>
          </cell>
          <cell r="N18">
            <v>4987.3837171462392</v>
          </cell>
          <cell r="O18">
            <v>10129.159086648931</v>
          </cell>
          <cell r="P18">
            <v>65166.100000000006</v>
          </cell>
        </row>
        <row r="19">
          <cell r="A19" t="str">
            <v>UTILIDAD NETA</v>
          </cell>
          <cell r="B19">
            <v>12546.122430577261</v>
          </cell>
          <cell r="C19">
            <v>13185.747777767352</v>
          </cell>
          <cell r="D19">
            <v>10708.783396796494</v>
          </cell>
          <cell r="E19">
            <v>7099.074596320379</v>
          </cell>
          <cell r="F19">
            <v>10123.76330903648</v>
          </cell>
          <cell r="G19">
            <v>11167.387745908321</v>
          </cell>
          <cell r="H19">
            <v>6638.2556535889244</v>
          </cell>
          <cell r="I19">
            <v>5308.6821698092299</v>
          </cell>
          <cell r="J19">
            <v>8106.9035018751547</v>
          </cell>
          <cell r="K19">
            <v>15142.141911102994</v>
          </cell>
          <cell r="L19">
            <v>9272.2286382955517</v>
          </cell>
          <cell r="M19">
            <v>27565.766862477314</v>
          </cell>
          <cell r="N19">
            <v>6053.9787549224302</v>
          </cell>
          <cell r="O19">
            <v>12732.47945123685</v>
          </cell>
          <cell r="P19">
            <v>136864.85799355543</v>
          </cell>
        </row>
        <row r="20">
          <cell r="A20" t="str">
            <v>%</v>
          </cell>
          <cell r="B20">
            <v>0.13183383159326531</v>
          </cell>
          <cell r="C20">
            <v>0.13165248408803762</v>
          </cell>
          <cell r="D20">
            <v>0.10446703575548352</v>
          </cell>
          <cell r="E20">
            <v>9.0810653907040753E-2</v>
          </cell>
          <cell r="F20">
            <v>9.7973396268027008E-2</v>
          </cell>
          <cell r="G20">
            <v>0.10751482184221836</v>
          </cell>
          <cell r="H20">
            <v>7.7632842394506726E-2</v>
          </cell>
          <cell r="I20">
            <v>5.3962253685609564E-2</v>
          </cell>
          <cell r="J20">
            <v>7.8818641083014784E-2</v>
          </cell>
          <cell r="K20">
            <v>0.13680741825291637</v>
          </cell>
          <cell r="L20">
            <v>0.11271901145065462</v>
          </cell>
          <cell r="M20">
            <v>0.40064273143434082</v>
          </cell>
          <cell r="N20">
            <v>7.3792369711189909E-2</v>
          </cell>
          <cell r="O20">
            <v>0.11239202305235019</v>
          </cell>
          <cell r="P20">
            <v>0.12093824658610525</v>
          </cell>
        </row>
        <row r="22">
          <cell r="A22" t="str">
            <v>B A L A N C E :</v>
          </cell>
        </row>
        <row r="23">
          <cell r="A23" t="str">
            <v>------------------------</v>
          </cell>
        </row>
        <row r="24">
          <cell r="A24" t="str">
            <v>CAJA BCOS E INV</v>
          </cell>
          <cell r="B24">
            <v>13632.8288098705</v>
          </cell>
          <cell r="C24">
            <v>805.8</v>
          </cell>
          <cell r="D24">
            <v>106199.5509401977</v>
          </cell>
          <cell r="E24">
            <v>58184.303948342946</v>
          </cell>
          <cell r="F24">
            <v>41458.200000000004</v>
          </cell>
          <cell r="G24">
            <v>114022.14620829579</v>
          </cell>
          <cell r="H24">
            <v>84342.802349781792</v>
          </cell>
          <cell r="I24">
            <v>59205.591131868161</v>
          </cell>
          <cell r="J24">
            <v>113793.265406561</v>
          </cell>
          <cell r="K24">
            <v>107382.32049871467</v>
          </cell>
          <cell r="L24">
            <v>107999.47384751447</v>
          </cell>
          <cell r="M24">
            <v>195860.49679439625</v>
          </cell>
          <cell r="N24">
            <v>229153.08950857291</v>
          </cell>
          <cell r="O24">
            <v>216770.90151311539</v>
          </cell>
        </row>
        <row r="25">
          <cell r="A25" t="str">
            <v>CUENTAS POR COB</v>
          </cell>
          <cell r="B25">
            <v>138362.77681108483</v>
          </cell>
          <cell r="C25">
            <v>182859.78872991656</v>
          </cell>
          <cell r="D25">
            <v>103137.29999999999</v>
          </cell>
          <cell r="E25">
            <v>178156.56072863023</v>
          </cell>
          <cell r="F25">
            <v>159875.1</v>
          </cell>
          <cell r="G25">
            <v>110692.11483612811</v>
          </cell>
          <cell r="H25">
            <v>117622.99047326302</v>
          </cell>
          <cell r="I25">
            <v>162246.90081490605</v>
          </cell>
          <cell r="J25">
            <v>121896.87356449349</v>
          </cell>
          <cell r="K25">
            <v>170258.03511871834</v>
          </cell>
          <cell r="L25">
            <v>169729.77003412385</v>
          </cell>
          <cell r="M25">
            <v>156265.69678387299</v>
          </cell>
          <cell r="N25">
            <v>135248.09846375079</v>
          </cell>
          <cell r="O25">
            <v>185027.11466424735</v>
          </cell>
        </row>
        <row r="26">
          <cell r="A26" t="str">
            <v>FILIALES S COSTO</v>
          </cell>
          <cell r="B26">
            <v>27394.806611469659</v>
          </cell>
          <cell r="C26">
            <v>21971.185370514449</v>
          </cell>
          <cell r="D26">
            <v>17637.3</v>
          </cell>
          <cell r="E26">
            <v>19318.925398487449</v>
          </cell>
          <cell r="F26">
            <v>9964.2000000000007</v>
          </cell>
          <cell r="G26">
            <v>14990.476982028373</v>
          </cell>
          <cell r="H26">
            <v>17341.2</v>
          </cell>
          <cell r="I26">
            <v>13854.665281924958</v>
          </cell>
          <cell r="J26">
            <v>12566.848148411216</v>
          </cell>
          <cell r="K26">
            <v>16300.879358655186</v>
          </cell>
          <cell r="L26">
            <v>15773.183252069726</v>
          </cell>
          <cell r="M26">
            <v>11216.406196299022</v>
          </cell>
          <cell r="N26">
            <v>13293.526682030533</v>
          </cell>
          <cell r="O26">
            <v>16516.625741249325</v>
          </cell>
        </row>
        <row r="27">
          <cell r="A27" t="str">
            <v>OTRAS CTAS POR C</v>
          </cell>
          <cell r="B27">
            <v>6936.2</v>
          </cell>
          <cell r="C27">
            <v>7668.2999999999993</v>
          </cell>
          <cell r="D27">
            <v>7180.9</v>
          </cell>
          <cell r="E27">
            <v>6994.5</v>
          </cell>
          <cell r="F27">
            <v>6145.35</v>
          </cell>
          <cell r="G27">
            <v>5545.2999999999993</v>
          </cell>
          <cell r="H27">
            <v>4487.8999999999996</v>
          </cell>
          <cell r="I27">
            <v>6410.7000000000007</v>
          </cell>
          <cell r="J27">
            <v>6196.2999999999993</v>
          </cell>
          <cell r="K27">
            <v>3524.2</v>
          </cell>
          <cell r="L27">
            <v>3573.1</v>
          </cell>
          <cell r="M27">
            <v>2402.3000000000002</v>
          </cell>
          <cell r="N27">
            <v>1914.8</v>
          </cell>
          <cell r="O27">
            <v>2378</v>
          </cell>
        </row>
        <row r="28">
          <cell r="A28" t="str">
            <v>INVENTARIOS</v>
          </cell>
          <cell r="B28">
            <v>133162.1</v>
          </cell>
          <cell r="C28">
            <v>138790.29999999999</v>
          </cell>
          <cell r="D28">
            <v>130765.7</v>
          </cell>
          <cell r="E28">
            <v>129756.59999999999</v>
          </cell>
          <cell r="F28">
            <v>122231.26000000001</v>
          </cell>
          <cell r="G28">
            <v>117765.40000000001</v>
          </cell>
          <cell r="H28">
            <v>123153</v>
          </cell>
          <cell r="I28">
            <v>121601.00000000001</v>
          </cell>
          <cell r="J28">
            <v>118992.2</v>
          </cell>
          <cell r="K28">
            <v>118276.5</v>
          </cell>
          <cell r="L28">
            <v>118775.52900427746</v>
          </cell>
          <cell r="M28">
            <v>128832.46058498541</v>
          </cell>
          <cell r="N28">
            <v>131107.92260934293</v>
          </cell>
          <cell r="O28">
            <v>175619.15249356162</v>
          </cell>
        </row>
        <row r="29">
          <cell r="A29" t="str">
            <v>TOTAL CIRCULANTE</v>
          </cell>
          <cell r="B29">
            <v>319488.71223242499</v>
          </cell>
          <cell r="C29">
            <v>352095.37410043098</v>
          </cell>
          <cell r="D29">
            <v>364920.75094019767</v>
          </cell>
          <cell r="E29">
            <v>392410.8900754606</v>
          </cell>
          <cell r="F29">
            <v>339674.11000000004</v>
          </cell>
          <cell r="G29">
            <v>363015.43802645226</v>
          </cell>
          <cell r="H29">
            <v>346947.89282304479</v>
          </cell>
          <cell r="I29">
            <v>363318.8572286992</v>
          </cell>
          <cell r="J29">
            <v>373445.48711946572</v>
          </cell>
          <cell r="K29">
            <v>415741.93497608823</v>
          </cell>
          <cell r="L29">
            <v>415851.05613798555</v>
          </cell>
          <cell r="M29">
            <v>494577.3603595536</v>
          </cell>
          <cell r="N29">
            <v>510717.43726369715</v>
          </cell>
          <cell r="O29">
            <v>596311.79441217368</v>
          </cell>
        </row>
        <row r="30">
          <cell r="A30" t="str">
            <v>INVERS EN ACCIONES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A31" t="str">
            <v>ACTIVO FIJO</v>
          </cell>
          <cell r="B31">
            <v>994153.12361712917</v>
          </cell>
          <cell r="C31">
            <v>991031.7283165073</v>
          </cell>
          <cell r="D31">
            <v>948765.82661270932</v>
          </cell>
          <cell r="E31">
            <v>947609.9899262978</v>
          </cell>
          <cell r="F31">
            <v>960553.64512869064</v>
          </cell>
          <cell r="G31">
            <v>951502.05753338221</v>
          </cell>
          <cell r="H31">
            <v>950841.98746116669</v>
          </cell>
          <cell r="I31">
            <v>957545.18454230228</v>
          </cell>
          <cell r="J31">
            <v>978138.30277048412</v>
          </cell>
          <cell r="K31">
            <v>983045.97867094167</v>
          </cell>
          <cell r="L31">
            <v>999214.14593148662</v>
          </cell>
          <cell r="M31">
            <v>951935.18670328055</v>
          </cell>
          <cell r="N31">
            <v>947059.39944916463</v>
          </cell>
          <cell r="O31">
            <v>937529.42927534704</v>
          </cell>
        </row>
        <row r="32">
          <cell r="A32" t="str">
            <v>TOTAL DEL ACTIVO</v>
          </cell>
          <cell r="B32">
            <v>1313641.8358495543</v>
          </cell>
          <cell r="C32">
            <v>1343127.1024169382</v>
          </cell>
          <cell r="D32">
            <v>1313686.5775529069</v>
          </cell>
          <cell r="E32">
            <v>1340020.8800017585</v>
          </cell>
          <cell r="F32">
            <v>1300227.7551286907</v>
          </cell>
          <cell r="G32">
            <v>1314517.4955598344</v>
          </cell>
          <cell r="H32">
            <v>1297789.8802842116</v>
          </cell>
          <cell r="I32">
            <v>1320864.0417710014</v>
          </cell>
          <cell r="J32">
            <v>1351583.7898899498</v>
          </cell>
          <cell r="K32">
            <v>1398787.91364703</v>
          </cell>
          <cell r="L32">
            <v>1415065.2020694721</v>
          </cell>
          <cell r="M32">
            <v>1446512.5470628343</v>
          </cell>
          <cell r="N32">
            <v>1457776.8367128619</v>
          </cell>
          <cell r="O32">
            <v>1533841.2236875207</v>
          </cell>
        </row>
        <row r="34">
          <cell r="A34" t="str">
            <v>PASIVO SIN COSTO</v>
          </cell>
          <cell r="B34">
            <v>421643.99999824783</v>
          </cell>
          <cell r="C34">
            <v>432573.64866536786</v>
          </cell>
          <cell r="D34">
            <v>415279.48920677498</v>
          </cell>
          <cell r="E34">
            <v>441128.90255754004</v>
          </cell>
          <cell r="F34">
            <v>373630.73491893464</v>
          </cell>
          <cell r="G34">
            <v>381574.17578107212</v>
          </cell>
          <cell r="H34">
            <v>351145.96698030434</v>
          </cell>
          <cell r="I34">
            <v>348931.08546587511</v>
          </cell>
          <cell r="J34">
            <v>348897.78669099603</v>
          </cell>
          <cell r="K34">
            <v>362582.70727604826</v>
          </cell>
          <cell r="L34">
            <v>333520.13795081695</v>
          </cell>
          <cell r="M34">
            <v>366357.55785017856</v>
          </cell>
          <cell r="N34">
            <v>370272.19941319787</v>
          </cell>
          <cell r="O34">
            <v>438916.89185724733</v>
          </cell>
        </row>
        <row r="35">
          <cell r="A35" t="str">
            <v>PASIVO CON COSTO</v>
          </cell>
          <cell r="B35">
            <v>129638.29758717534</v>
          </cell>
          <cell r="C35">
            <v>133094.42656712787</v>
          </cell>
          <cell r="D35">
            <v>126262.55869244206</v>
          </cell>
          <cell r="E35">
            <v>123078.67973323811</v>
          </cell>
          <cell r="F35">
            <v>121781.9838159588</v>
          </cell>
          <cell r="G35">
            <v>122927.63978265275</v>
          </cell>
          <cell r="H35">
            <v>123755.99951164429</v>
          </cell>
          <cell r="I35">
            <v>129571.03760918032</v>
          </cell>
          <cell r="J35">
            <v>128941.01781533204</v>
          </cell>
          <cell r="K35">
            <v>131071.99711812224</v>
          </cell>
          <cell r="L35">
            <v>137803.0562275004</v>
          </cell>
          <cell r="M35">
            <v>135765.2636157806</v>
          </cell>
          <cell r="N35">
            <v>136546.9</v>
          </cell>
          <cell r="O35">
            <v>135752.9</v>
          </cell>
        </row>
        <row r="36">
          <cell r="A36" t="str">
            <v>PASIVO TOTAL</v>
          </cell>
          <cell r="B36">
            <v>551282.29758542322</v>
          </cell>
          <cell r="C36">
            <v>565668.07523249579</v>
          </cell>
          <cell r="D36">
            <v>541542.047899217</v>
          </cell>
          <cell r="E36">
            <v>564207.58229077817</v>
          </cell>
          <cell r="F36">
            <v>495412.71873489342</v>
          </cell>
          <cell r="G36">
            <v>504501.81556372484</v>
          </cell>
          <cell r="H36">
            <v>474901.96649194864</v>
          </cell>
          <cell r="I36">
            <v>478502.12307505542</v>
          </cell>
          <cell r="J36">
            <v>477838.80450632807</v>
          </cell>
          <cell r="K36">
            <v>493654.70439417049</v>
          </cell>
          <cell r="L36">
            <v>471323.19417831732</v>
          </cell>
          <cell r="M36">
            <v>502122.82146595919</v>
          </cell>
          <cell r="N36">
            <v>506819.09941319784</v>
          </cell>
          <cell r="O36">
            <v>574669.79185724736</v>
          </cell>
        </row>
        <row r="37">
          <cell r="A37" t="str">
            <v>CAPITAL CONTABLE</v>
          </cell>
          <cell r="B37">
            <v>762359.53826413094</v>
          </cell>
          <cell r="C37">
            <v>777459.02718444262</v>
          </cell>
          <cell r="D37">
            <v>772144.52965368982</v>
          </cell>
          <cell r="E37">
            <v>775813.29771098029</v>
          </cell>
          <cell r="F37">
            <v>804815.03639379726</v>
          </cell>
          <cell r="G37">
            <v>810015.6799961098</v>
          </cell>
          <cell r="H37">
            <v>822887.91379226302</v>
          </cell>
          <cell r="I37">
            <v>842361.91869594576</v>
          </cell>
          <cell r="J37">
            <v>873744.98538362165</v>
          </cell>
          <cell r="K37">
            <v>905133.209252859</v>
          </cell>
          <cell r="L37">
            <v>943742.00789115462</v>
          </cell>
          <cell r="M37">
            <v>944389.72559687519</v>
          </cell>
          <cell r="N37">
            <v>950957.73729966395</v>
          </cell>
          <cell r="O37">
            <v>959171.43183027348</v>
          </cell>
        </row>
        <row r="38">
          <cell r="A38" t="str">
            <v>PASIVO Y CAPITAL</v>
          </cell>
          <cell r="B38">
            <v>1313641.8358495543</v>
          </cell>
          <cell r="C38">
            <v>1343127.1024169384</v>
          </cell>
          <cell r="D38">
            <v>1313686.5775529067</v>
          </cell>
          <cell r="E38">
            <v>1340020.8800017585</v>
          </cell>
          <cell r="F38">
            <v>1300227.7551286907</v>
          </cell>
          <cell r="G38">
            <v>1314517.4955598346</v>
          </cell>
          <cell r="H38">
            <v>1297789.8802842116</v>
          </cell>
          <cell r="I38">
            <v>1320864.0417710012</v>
          </cell>
          <cell r="J38">
            <v>1351583.7898899498</v>
          </cell>
          <cell r="K38">
            <v>1398787.9136470295</v>
          </cell>
          <cell r="L38">
            <v>1415065.2020694721</v>
          </cell>
          <cell r="M38">
            <v>1446512.5470628343</v>
          </cell>
          <cell r="N38">
            <v>1457776.8367128619</v>
          </cell>
          <cell r="O38">
            <v>1533841.2236875207</v>
          </cell>
        </row>
        <row r="40">
          <cell r="A40" t="str">
            <v>FLUJO DE EFECTIVO:</v>
          </cell>
        </row>
        <row r="41">
          <cell r="A41" t="str">
            <v>----------------------------------</v>
          </cell>
        </row>
        <row r="42">
          <cell r="A42" t="str">
            <v>MARGEN DE OPERAC</v>
          </cell>
          <cell r="B42">
            <v>21524.01609521504</v>
          </cell>
          <cell r="C42">
            <v>25034.63761596035</v>
          </cell>
          <cell r="D42">
            <v>21606.187190469958</v>
          </cell>
          <cell r="E42">
            <v>11124.3366858176</v>
          </cell>
          <cell r="F42">
            <v>20748.532789137011</v>
          </cell>
          <cell r="G42">
            <v>21058.379884539165</v>
          </cell>
          <cell r="H42">
            <v>15689.794031598631</v>
          </cell>
          <cell r="I42">
            <v>20346.084124319616</v>
          </cell>
          <cell r="J42">
            <v>21850.402466627806</v>
          </cell>
          <cell r="K42">
            <v>24003.430060528801</v>
          </cell>
          <cell r="L42">
            <v>12119.79850279174</v>
          </cell>
          <cell r="M42">
            <v>10671.933358689916</v>
          </cell>
          <cell r="N42">
            <v>9805.5286690215198</v>
          </cell>
          <cell r="O42">
            <v>24242.127212974119</v>
          </cell>
          <cell r="P42">
            <v>225777.53280569561</v>
          </cell>
        </row>
        <row r="43">
          <cell r="A43" t="str">
            <v>DEPRECIACION</v>
          </cell>
          <cell r="B43">
            <v>8405.0850457887154</v>
          </cell>
          <cell r="C43">
            <v>8022.082940568861</v>
          </cell>
          <cell r="D43">
            <v>8572.9898946622798</v>
          </cell>
          <cell r="E43">
            <v>8538.1865791633772</v>
          </cell>
          <cell r="F43">
            <v>8638.621954100543</v>
          </cell>
          <cell r="G43">
            <v>8605.7402279906291</v>
          </cell>
          <cell r="H43">
            <v>8491.8999527610322</v>
          </cell>
          <cell r="I43">
            <v>8516.1969276168275</v>
          </cell>
          <cell r="J43">
            <v>8883.5599141768234</v>
          </cell>
          <cell r="K43">
            <v>8954.2743002966217</v>
          </cell>
          <cell r="L43">
            <v>9299.9795748445486</v>
          </cell>
          <cell r="M43">
            <v>9322.069219706329</v>
          </cell>
          <cell r="N43">
            <v>9191.928430908747</v>
          </cell>
          <cell r="O43">
            <v>9192.245300940267</v>
          </cell>
          <cell r="P43">
            <v>104250.68653167658</v>
          </cell>
        </row>
        <row r="44">
          <cell r="A44" t="str">
            <v>INV CAPITAL TRAB</v>
          </cell>
          <cell r="B44">
            <v>93004.183424306655</v>
          </cell>
          <cell r="C44">
            <v>35264.742010756498</v>
          </cell>
          <cell r="D44">
            <v>-80039.014641838192</v>
          </cell>
          <cell r="E44">
            <v>49794.472776352617</v>
          </cell>
          <cell r="F44">
            <v>29187.191511487748</v>
          </cell>
          <cell r="G44">
            <v>-61687.359043980912</v>
          </cell>
          <cell r="H44">
            <v>38951.007455874249</v>
          </cell>
          <cell r="I44">
            <v>39337.057137997275</v>
          </cell>
          <cell r="J44">
            <v>-49726.845609047225</v>
          </cell>
          <cell r="K44">
            <v>30564.472179416614</v>
          </cell>
          <cell r="L44">
            <v>13586.037138328789</v>
          </cell>
          <cell r="M44">
            <v>-21290.34862467524</v>
          </cell>
          <cell r="N44">
            <v>-21822.204159933957</v>
          </cell>
          <cell r="O44">
            <v>28261.570879940322</v>
          </cell>
          <cell r="P44">
            <v>116945.59571497887</v>
          </cell>
        </row>
        <row r="45">
          <cell r="B45" t="str">
            <v>-------------------</v>
          </cell>
          <cell r="C45" t="str">
            <v>-------------------</v>
          </cell>
          <cell r="D45" t="str">
            <v>-------------------</v>
          </cell>
          <cell r="E45" t="str">
            <v>-------------------</v>
          </cell>
          <cell r="F45" t="str">
            <v>-------------------</v>
          </cell>
          <cell r="G45" t="str">
            <v>-------------------</v>
          </cell>
          <cell r="H45" t="str">
            <v>-------------------</v>
          </cell>
          <cell r="I45" t="str">
            <v>-------------------</v>
          </cell>
          <cell r="J45" t="str">
            <v>-------------------</v>
          </cell>
          <cell r="K45" t="str">
            <v>-------------------</v>
          </cell>
          <cell r="L45" t="str">
            <v>-------------------</v>
          </cell>
          <cell r="M45" t="str">
            <v>-------------------</v>
          </cell>
          <cell r="N45" t="str">
            <v>-------------------</v>
          </cell>
          <cell r="O45" t="str">
            <v>-------------------</v>
          </cell>
          <cell r="P45" t="str">
            <v>-------------------</v>
          </cell>
        </row>
        <row r="46">
          <cell r="A46" t="str">
            <v>GENERACION OPER</v>
          </cell>
          <cell r="B46">
            <v>-63075.082283302901</v>
          </cell>
          <cell r="C46">
            <v>-2208.0214542272879</v>
          </cell>
          <cell r="D46">
            <v>110218.19172697043</v>
          </cell>
          <cell r="E46">
            <v>-30131.94951137164</v>
          </cell>
          <cell r="F46">
            <v>199.96323174980353</v>
          </cell>
          <cell r="G46">
            <v>91351.479156510701</v>
          </cell>
          <cell r="H46">
            <v>-14769.313471514586</v>
          </cell>
          <cell r="I46">
            <v>-10474.776086060832</v>
          </cell>
          <cell r="J46">
            <v>80460.807989851863</v>
          </cell>
          <cell r="K46">
            <v>2393.23218140881</v>
          </cell>
          <cell r="L46">
            <v>7833.7409393074995</v>
          </cell>
          <cell r="M46">
            <v>41284.351203071485</v>
          </cell>
          <cell r="N46">
            <v>40819.661259864224</v>
          </cell>
          <cell r="O46">
            <v>5172.8016339740643</v>
          </cell>
          <cell r="P46">
            <v>213082.62362239329</v>
          </cell>
        </row>
        <row r="48">
          <cell r="A48" t="str">
            <v>INV PLANTA Y EQ</v>
          </cell>
          <cell r="B48">
            <v>12418.752823999966</v>
          </cell>
          <cell r="C48">
            <v>1187.2203999999911</v>
          </cell>
          <cell r="D48">
            <v>4406.5392970000394</v>
          </cell>
          <cell r="E48">
            <v>5160.983982799924</v>
          </cell>
          <cell r="F48">
            <v>3825.9471875000745</v>
          </cell>
          <cell r="G48">
            <v>6272.8604879999766</v>
          </cell>
          <cell r="H48">
            <v>3211.0401724399999</v>
          </cell>
          <cell r="I48">
            <v>6357</v>
          </cell>
          <cell r="J48">
            <v>6409.7999999999302</v>
          </cell>
          <cell r="K48">
            <v>2611.6004737500334</v>
          </cell>
          <cell r="L48">
            <v>899.39630543999374</v>
          </cell>
          <cell r="M48">
            <v>2669.1545232499484</v>
          </cell>
          <cell r="N48">
            <v>5162.9974267927464</v>
          </cell>
          <cell r="O48">
            <v>5426.7410034702625</v>
          </cell>
          <cell r="P48">
            <v>55430.295654179878</v>
          </cell>
        </row>
        <row r="49">
          <cell r="B49" t="str">
            <v>-------------------</v>
          </cell>
          <cell r="C49" t="str">
            <v>-------------------</v>
          </cell>
          <cell r="D49" t="str">
            <v>-------------------</v>
          </cell>
          <cell r="E49" t="str">
            <v>-------------------</v>
          </cell>
          <cell r="F49" t="str">
            <v>-------------------</v>
          </cell>
          <cell r="G49" t="str">
            <v>-------------------</v>
          </cell>
          <cell r="H49" t="str">
            <v>-------------------</v>
          </cell>
          <cell r="I49" t="str">
            <v>-------------------</v>
          </cell>
          <cell r="J49" t="str">
            <v>-------------------</v>
          </cell>
          <cell r="K49" t="str">
            <v>-------------------</v>
          </cell>
          <cell r="L49" t="str">
            <v>-------------------</v>
          </cell>
          <cell r="M49" t="str">
            <v>-------------------</v>
          </cell>
          <cell r="N49" t="str">
            <v>-------------------</v>
          </cell>
          <cell r="O49" t="str">
            <v>-------------------</v>
          </cell>
          <cell r="P49" t="str">
            <v>-------------------</v>
          </cell>
        </row>
        <row r="50">
          <cell r="A50" t="str">
            <v>FLUJO OPERATIVO</v>
          </cell>
          <cell r="B50">
            <v>-75493.835107302875</v>
          </cell>
          <cell r="C50">
            <v>-3395.241854227279</v>
          </cell>
          <cell r="D50">
            <v>105811.65242997039</v>
          </cell>
          <cell r="E50">
            <v>-35292.933494171564</v>
          </cell>
          <cell r="F50">
            <v>-3625.983955750271</v>
          </cell>
          <cell r="G50">
            <v>85078.618668510724</v>
          </cell>
          <cell r="H50">
            <v>-17980.353643954586</v>
          </cell>
          <cell r="I50">
            <v>-16831.776086060832</v>
          </cell>
          <cell r="J50">
            <v>74051.007989851933</v>
          </cell>
          <cell r="K50">
            <v>-218.36829234122342</v>
          </cell>
          <cell r="L50">
            <v>6934.3446338675058</v>
          </cell>
          <cell r="M50">
            <v>38615.196679821536</v>
          </cell>
          <cell r="N50">
            <v>35656.663833071478</v>
          </cell>
          <cell r="O50">
            <v>-253.9393694961982</v>
          </cell>
          <cell r="P50">
            <v>157652.32796821342</v>
          </cell>
        </row>
        <row r="52">
          <cell r="A52" t="str">
            <v>COSTO FINANCIERO</v>
          </cell>
          <cell r="B52">
            <v>5593.2069171733401</v>
          </cell>
          <cell r="C52">
            <v>1391.8375518901034</v>
          </cell>
          <cell r="D52">
            <v>-7473.3699315118183</v>
          </cell>
          <cell r="E52">
            <v>-2849.0408567309605</v>
          </cell>
          <cell r="F52">
            <v>-4701.0646757524182</v>
          </cell>
          <cell r="G52">
            <v>297.06450464050135</v>
          </cell>
          <cell r="H52">
            <v>-5.3107893414182854</v>
          </cell>
          <cell r="I52">
            <v>1224.7402122599142</v>
          </cell>
          <cell r="J52">
            <v>-4005.8195211324228</v>
          </cell>
          <cell r="K52">
            <v>-384.84842215833442</v>
          </cell>
          <cell r="L52">
            <v>5118.0370310439212</v>
          </cell>
          <cell r="M52">
            <v>-2518.8545523431467</v>
          </cell>
          <cell r="N52">
            <v>2531.5031351330344</v>
          </cell>
          <cell r="O52">
            <v>-1845.6639693679908</v>
          </cell>
          <cell r="P52">
            <v>-8313.4225319627403</v>
          </cell>
        </row>
        <row r="53">
          <cell r="A53" t="str">
            <v>OTROS MOV FIN</v>
          </cell>
          <cell r="B53">
            <v>-10319.037999999999</v>
          </cell>
          <cell r="C53">
            <v>-10823.532840866661</v>
          </cell>
          <cell r="D53">
            <v>7055.3934417388482</v>
          </cell>
          <cell r="E53">
            <v>-9873.2976409517869</v>
          </cell>
          <cell r="F53">
            <v>-8399.0803168403418</v>
          </cell>
          <cell r="G53">
            <v>-12811.745298188938</v>
          </cell>
          <cell r="H53">
            <v>-11693.687758551072</v>
          </cell>
          <cell r="I53">
            <v>-9530.1836774465555</v>
          </cell>
          <cell r="J53">
            <v>-15457.522527360054</v>
          </cell>
          <cell r="K53">
            <v>-5807.6865266800178</v>
          </cell>
          <cell r="L53">
            <v>-11435.176340923685</v>
          </cell>
          <cell r="M53">
            <v>51764.682486070262</v>
          </cell>
          <cell r="N53">
            <v>-4895.5742540277324</v>
          </cell>
          <cell r="O53">
            <v>-10282.584656593237</v>
          </cell>
          <cell r="P53">
            <v>-47330.875</v>
          </cell>
        </row>
        <row r="54">
          <cell r="B54" t="str">
            <v>-------------------</v>
          </cell>
          <cell r="C54" t="str">
            <v>-------------------</v>
          </cell>
          <cell r="D54" t="str">
            <v>-------------------</v>
          </cell>
          <cell r="E54" t="str">
            <v>-------------------</v>
          </cell>
          <cell r="F54" t="str">
            <v>-------------------</v>
          </cell>
          <cell r="G54" t="str">
            <v>-------------------</v>
          </cell>
          <cell r="H54" t="str">
            <v>-------------------</v>
          </cell>
          <cell r="I54" t="str">
            <v>-------------------</v>
          </cell>
          <cell r="J54" t="str">
            <v>-------------------</v>
          </cell>
          <cell r="K54" t="str">
            <v>-------------------</v>
          </cell>
          <cell r="L54" t="str">
            <v>-------------------</v>
          </cell>
          <cell r="M54" t="str">
            <v>-------------------</v>
          </cell>
          <cell r="N54" t="str">
            <v>-------------------</v>
          </cell>
          <cell r="O54" t="str">
            <v>-------------------</v>
          </cell>
          <cell r="P54" t="str">
            <v>-------------------</v>
          </cell>
        </row>
        <row r="55">
          <cell r="A55" t="str">
            <v>FLUJO NETO TOTAL</v>
          </cell>
          <cell r="B55">
            <v>-80219.66619012953</v>
          </cell>
          <cell r="C55">
            <v>-12826.937143203837</v>
          </cell>
          <cell r="D55">
            <v>105393.67594019743</v>
          </cell>
          <cell r="E55">
            <v>-48015.271991854315</v>
          </cell>
          <cell r="F55">
            <v>-16726.12894834303</v>
          </cell>
          <cell r="G55">
            <v>72563.937874962285</v>
          </cell>
          <cell r="H55">
            <v>-29679.35219184708</v>
          </cell>
          <cell r="I55">
            <v>-25137.219551247472</v>
          </cell>
          <cell r="J55">
            <v>54587.665941359461</v>
          </cell>
          <cell r="K55">
            <v>-6410.9032411795761</v>
          </cell>
          <cell r="L55">
            <v>617.2053239877423</v>
          </cell>
          <cell r="M55">
            <v>87861.024613548652</v>
          </cell>
          <cell r="N55">
            <v>33292.592714176775</v>
          </cell>
          <cell r="O55">
            <v>-12382.187995457425</v>
          </cell>
          <cell r="P55">
            <v>102008.03043625067</v>
          </cell>
        </row>
        <row r="59">
          <cell r="E59" t="str">
            <v>____________________</v>
          </cell>
          <cell r="J59" t="str">
            <v>_________________________</v>
          </cell>
        </row>
        <row r="60">
          <cell r="E60" t="str">
            <v>CONTADOR GENERAL</v>
          </cell>
          <cell r="J60" t="str">
            <v>GERENTE DE CONTRALORIA</v>
          </cell>
        </row>
      </sheetData>
      <sheetData sheetId="26" refreshError="1">
        <row r="1">
          <cell r="A1" t="str">
            <v>PAG 1</v>
          </cell>
          <cell r="K1" t="str">
            <v>ARCHIVO :</v>
          </cell>
          <cell r="L1" t="str">
            <v>UM6VELCO2003</v>
          </cell>
        </row>
        <row r="2">
          <cell r="A2" t="str">
            <v>VELCON, S.A. DE C.V.</v>
          </cell>
          <cell r="E2">
            <v>38008.715940972223</v>
          </cell>
        </row>
        <row r="3">
          <cell r="A3" t="str">
            <v>PRONÓSTICO 1+6 DICIEMBRE 2003</v>
          </cell>
        </row>
        <row r="4">
          <cell r="A4" t="str">
            <v>INDEXADO A DICIEMBRE DE 2003</v>
          </cell>
        </row>
        <row r="6">
          <cell r="A6" t="str">
            <v>ESTADO DE RESULTADOS</v>
          </cell>
          <cell r="B6" t="str">
            <v>T. ANUAL 2002</v>
          </cell>
          <cell r="C6">
            <v>37622</v>
          </cell>
          <cell r="D6">
            <v>37653</v>
          </cell>
          <cell r="E6">
            <v>37681</v>
          </cell>
          <cell r="F6">
            <v>37712</v>
          </cell>
          <cell r="G6">
            <v>37742</v>
          </cell>
          <cell r="H6">
            <v>37773</v>
          </cell>
          <cell r="I6">
            <v>37803</v>
          </cell>
          <cell r="J6">
            <v>37834</v>
          </cell>
          <cell r="K6">
            <v>37865</v>
          </cell>
          <cell r="L6">
            <v>37895</v>
          </cell>
          <cell r="M6">
            <v>37926</v>
          </cell>
          <cell r="N6">
            <v>37956</v>
          </cell>
          <cell r="O6" t="str">
            <v>ANUAL 2003</v>
          </cell>
        </row>
        <row r="7">
          <cell r="A7" t="str">
            <v>-----------------------------------------</v>
          </cell>
          <cell r="B7" t="str">
            <v xml:space="preserve">       -------------------</v>
          </cell>
          <cell r="C7" t="str">
            <v xml:space="preserve">       -------------------</v>
          </cell>
          <cell r="D7" t="str">
            <v xml:space="preserve">       -------------------</v>
          </cell>
          <cell r="E7" t="str">
            <v xml:space="preserve">       -------------------</v>
          </cell>
          <cell r="F7" t="str">
            <v xml:space="preserve">       -------------------</v>
          </cell>
          <cell r="G7" t="str">
            <v xml:space="preserve">       -------------------</v>
          </cell>
          <cell r="H7" t="str">
            <v xml:space="preserve">       -------------------</v>
          </cell>
          <cell r="I7" t="str">
            <v xml:space="preserve">       -------------------</v>
          </cell>
          <cell r="J7" t="str">
            <v xml:space="preserve">       -------------------</v>
          </cell>
          <cell r="K7" t="str">
            <v xml:space="preserve">       -------------------</v>
          </cell>
          <cell r="L7" t="str">
            <v xml:space="preserve">       -------------------</v>
          </cell>
          <cell r="M7" t="str">
            <v xml:space="preserve">       -------------------</v>
          </cell>
          <cell r="N7" t="str">
            <v xml:space="preserve">       -------------------</v>
          </cell>
          <cell r="O7" t="str">
            <v xml:space="preserve">       -------------------</v>
          </cell>
        </row>
        <row r="10">
          <cell r="A10" t="str">
            <v>VENTAS NETAS</v>
          </cell>
        </row>
        <row r="11">
          <cell r="A11" t="str">
            <v>-------------------------</v>
          </cell>
        </row>
        <row r="12">
          <cell r="A12" t="str">
            <v>EQUIPO ORIGINAL DOMESTICO</v>
          </cell>
          <cell r="B12">
            <v>281482.40000000002</v>
          </cell>
          <cell r="C12">
            <v>26574.950692331644</v>
          </cell>
          <cell r="D12">
            <v>26419.38953077533</v>
          </cell>
          <cell r="E12">
            <v>24404.293091582942</v>
          </cell>
          <cell r="F12">
            <v>24815.195892495038</v>
          </cell>
          <cell r="G12">
            <v>26811.273749370106</v>
          </cell>
          <cell r="H12">
            <v>26157.992573287916</v>
          </cell>
          <cell r="I12">
            <v>19835.983843328369</v>
          </cell>
          <cell r="J12">
            <v>27801.997138346302</v>
          </cell>
          <cell r="K12">
            <v>21075.906260026528</v>
          </cell>
          <cell r="L12">
            <v>17649.91549933951</v>
          </cell>
          <cell r="M12">
            <v>24477.919232490978</v>
          </cell>
          <cell r="N12">
            <v>19863.119886581531</v>
          </cell>
          <cell r="O12">
            <v>285887.93738995626</v>
          </cell>
        </row>
        <row r="13">
          <cell r="A13" t="str">
            <v>EQUIPO ORIGINAL EXP DIRECTA</v>
          </cell>
          <cell r="B13">
            <v>114297.8</v>
          </cell>
          <cell r="C13">
            <v>19299.519832904076</v>
          </cell>
          <cell r="D13">
            <v>23745.685630802487</v>
          </cell>
          <cell r="E13">
            <v>21677.007005421714</v>
          </cell>
          <cell r="F13">
            <v>21728.736662275642</v>
          </cell>
          <cell r="G13">
            <v>26107.915534950913</v>
          </cell>
          <cell r="H13">
            <v>24867.839083644216</v>
          </cell>
          <cell r="I13">
            <v>9288.0907609237402</v>
          </cell>
          <cell r="J13">
            <v>20004.033193327392</v>
          </cell>
          <cell r="K13">
            <v>28937.097163827453</v>
          </cell>
          <cell r="L13">
            <v>31199.277317824617</v>
          </cell>
          <cell r="M13">
            <v>18249.641993049387</v>
          </cell>
          <cell r="N13">
            <v>14999.167709893532</v>
          </cell>
          <cell r="O13">
            <v>260104.01188884518</v>
          </cell>
        </row>
        <row r="14">
          <cell r="A14" t="str">
            <v>EQUIPO ORIGINAL EXP INDIRECTA</v>
          </cell>
          <cell r="B14">
            <v>540543.30000000005</v>
          </cell>
          <cell r="C14">
            <v>40821.362831280014</v>
          </cell>
          <cell r="D14">
            <v>43010.342735449914</v>
          </cell>
          <cell r="E14">
            <v>45009.930915569312</v>
          </cell>
          <cell r="F14">
            <v>26049.014527242958</v>
          </cell>
          <cell r="G14">
            <v>43973.278835468729</v>
          </cell>
          <cell r="H14">
            <v>44619.48569787493</v>
          </cell>
          <cell r="I14">
            <v>49559.027822232551</v>
          </cell>
          <cell r="J14">
            <v>42340.820629610484</v>
          </cell>
          <cell r="K14">
            <v>44286.8638984016</v>
          </cell>
          <cell r="L14">
            <v>52810.539657636189</v>
          </cell>
          <cell r="M14">
            <v>31581.946132981269</v>
          </cell>
          <cell r="N14">
            <v>28075.035878812985</v>
          </cell>
          <cell r="O14">
            <v>492137.64956256101</v>
          </cell>
        </row>
        <row r="15">
          <cell r="A15" t="str">
            <v>INTERCOMPANIAS</v>
          </cell>
          <cell r="B15">
            <v>126679.1</v>
          </cell>
          <cell r="C15">
            <v>7131.3629380304546</v>
          </cell>
          <cell r="D15">
            <v>6377.53496737354</v>
          </cell>
          <cell r="E15">
            <v>10141.52535093673</v>
          </cell>
          <cell r="F15">
            <v>3617.2694837356698</v>
          </cell>
          <cell r="G15">
            <v>5411.0785987261497</v>
          </cell>
          <cell r="H15">
            <v>6818.8256361064077</v>
          </cell>
          <cell r="I15">
            <v>5680.6836130218999</v>
          </cell>
          <cell r="J15">
            <v>6894.4297780224942</v>
          </cell>
          <cell r="K15">
            <v>6783.2581999455224</v>
          </cell>
          <cell r="L15">
            <v>9307.7545748376961</v>
          </cell>
          <cell r="M15">
            <v>7276.8409277720002</v>
          </cell>
          <cell r="N15">
            <v>5095.1840599999996</v>
          </cell>
          <cell r="O15">
            <v>80535.748128508567</v>
          </cell>
        </row>
        <row r="16">
          <cell r="A16" t="str">
            <v>MERCADO INDEPENDIENTE DOMESTICO</v>
          </cell>
          <cell r="B16">
            <v>15633.7</v>
          </cell>
          <cell r="C16">
            <v>2301.1737092161688</v>
          </cell>
          <cell r="D16">
            <v>1382.4262107948136</v>
          </cell>
          <cell r="E16">
            <v>1132.0436485231983</v>
          </cell>
          <cell r="F16">
            <v>1683.1883785160517</v>
          </cell>
          <cell r="G16">
            <v>1265.5039066864772</v>
          </cell>
          <cell r="H16">
            <v>1351.3293003672732</v>
          </cell>
          <cell r="I16">
            <v>1007.437650457634</v>
          </cell>
          <cell r="J16">
            <v>911.64073029926817</v>
          </cell>
          <cell r="K16">
            <v>628.85664182570986</v>
          </cell>
          <cell r="L16">
            <v>826.59185683840246</v>
          </cell>
          <cell r="M16">
            <v>857.85579292399996</v>
          </cell>
          <cell r="N16">
            <v>644.45361000000003</v>
          </cell>
          <cell r="O16">
            <v>13992.501436448998</v>
          </cell>
        </row>
        <row r="17">
          <cell r="A17" t="str">
            <v>MERCADO INDEPENDIENTE EXP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A18" t="str">
            <v>OTRAS VENTAS</v>
          </cell>
          <cell r="B18">
            <v>1334</v>
          </cell>
          <cell r="C18">
            <v>111.54448280210353</v>
          </cell>
          <cell r="D18">
            <v>69.786910932058973</v>
          </cell>
          <cell r="E18">
            <v>364.88479976710653</v>
          </cell>
          <cell r="F18">
            <v>316.04134420034859</v>
          </cell>
          <cell r="G18">
            <v>140.81337770993457</v>
          </cell>
          <cell r="H18">
            <v>224.87173405064644</v>
          </cell>
          <cell r="I18">
            <v>150.42340187365824</v>
          </cell>
          <cell r="J18">
            <v>145.78539218732655</v>
          </cell>
          <cell r="K18">
            <v>239.77534498966733</v>
          </cell>
          <cell r="L18">
            <v>197.40793935200006</v>
          </cell>
          <cell r="M18">
            <v>111.60032000000001</v>
          </cell>
          <cell r="N18">
            <v>126.9</v>
          </cell>
          <cell r="O18">
            <v>2199.8350478648508</v>
          </cell>
        </row>
        <row r="19">
          <cell r="A19" t="str">
            <v>DIVIDENDOS COBRADOS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-------------------</v>
          </cell>
          <cell r="C20" t="str">
            <v>-------------------</v>
          </cell>
          <cell r="D20" t="str">
            <v>-------------------</v>
          </cell>
          <cell r="E20" t="str">
            <v>-------------------</v>
          </cell>
          <cell r="F20" t="str">
            <v>-------------------</v>
          </cell>
          <cell r="G20" t="str">
            <v>-------------------</v>
          </cell>
          <cell r="H20" t="str">
            <v>-------------------</v>
          </cell>
          <cell r="I20" t="str">
            <v>-------------------</v>
          </cell>
          <cell r="J20" t="str">
            <v>-------------------</v>
          </cell>
          <cell r="K20" t="str">
            <v>-------------------</v>
          </cell>
          <cell r="L20" t="str">
            <v>-------------------</v>
          </cell>
          <cell r="M20" t="str">
            <v>-------------------</v>
          </cell>
          <cell r="N20" t="str">
            <v>-------------------</v>
          </cell>
          <cell r="O20" t="str">
            <v>-------------------</v>
          </cell>
        </row>
        <row r="21">
          <cell r="A21" t="str">
            <v>TOTAL</v>
          </cell>
          <cell r="B21">
            <v>1079970.3</v>
          </cell>
          <cell r="C21">
            <v>96239.914486564448</v>
          </cell>
          <cell r="D21">
            <v>101005.16598612815</v>
          </cell>
          <cell r="E21">
            <v>102729.68481180099</v>
          </cell>
          <cell r="F21">
            <v>78209.446288465711</v>
          </cell>
          <cell r="G21">
            <v>103709.86400291231</v>
          </cell>
          <cell r="H21">
            <v>104040.34402533139</v>
          </cell>
          <cell r="I21">
            <v>85521.647091837862</v>
          </cell>
          <cell r="J21">
            <v>98098.706861793282</v>
          </cell>
          <cell r="K21">
            <v>101951.75750901649</v>
          </cell>
          <cell r="L21">
            <v>111991.48684582842</v>
          </cell>
          <cell r="M21">
            <v>82555.804399217639</v>
          </cell>
          <cell r="N21">
            <v>68803.861145288043</v>
          </cell>
          <cell r="O21">
            <v>1134857.6834541846</v>
          </cell>
        </row>
        <row r="23">
          <cell r="A23" t="str">
            <v>COSTO DIRECTO VENTAS</v>
          </cell>
          <cell r="B23">
            <v>484240.6</v>
          </cell>
          <cell r="C23">
            <v>44802.74516685139</v>
          </cell>
          <cell r="D23">
            <v>47376.03081688485</v>
          </cell>
          <cell r="E23">
            <v>48906.972377232603</v>
          </cell>
          <cell r="F23">
            <v>37457.135938017447</v>
          </cell>
          <cell r="G23">
            <v>50997.872797727112</v>
          </cell>
          <cell r="H23">
            <v>51116.754201524564</v>
          </cell>
          <cell r="I23">
            <v>41805.389742765161</v>
          </cell>
          <cell r="J23">
            <v>47344.860322750035</v>
          </cell>
          <cell r="K23">
            <v>50767.513831007644</v>
          </cell>
          <cell r="L23">
            <v>54829.919407821188</v>
          </cell>
          <cell r="M23">
            <v>42329.275950773357</v>
          </cell>
          <cell r="N23">
            <v>34365.678248040102</v>
          </cell>
          <cell r="O23">
            <v>552100.14880139555</v>
          </cell>
        </row>
        <row r="24">
          <cell r="A24" t="str">
            <v>COSTO DE DISTRIBUCION</v>
          </cell>
          <cell r="B24">
            <v>14025.9</v>
          </cell>
          <cell r="C24">
            <v>464.3810199703168</v>
          </cell>
          <cell r="D24">
            <v>766.04245005768769</v>
          </cell>
          <cell r="E24">
            <v>923.48624824330852</v>
          </cell>
          <cell r="F24">
            <v>653.19212924472174</v>
          </cell>
          <cell r="G24">
            <v>751.13850233866742</v>
          </cell>
          <cell r="H24">
            <v>438.12426046215035</v>
          </cell>
          <cell r="I24">
            <v>809.42592510872066</v>
          </cell>
          <cell r="J24">
            <v>455.60427968802668</v>
          </cell>
          <cell r="K24">
            <v>679.37999775079777</v>
          </cell>
          <cell r="L24">
            <v>715.36347064000017</v>
          </cell>
          <cell r="M24">
            <v>525.86632800000007</v>
          </cell>
          <cell r="N24">
            <v>572.72399999999993</v>
          </cell>
          <cell r="O24">
            <v>7754.728611504398</v>
          </cell>
        </row>
        <row r="25">
          <cell r="B25" t="str">
            <v>-------------------</v>
          </cell>
          <cell r="C25" t="str">
            <v>-------------------</v>
          </cell>
          <cell r="D25" t="str">
            <v>-------------------</v>
          </cell>
          <cell r="E25" t="str">
            <v>-------------------</v>
          </cell>
          <cell r="F25" t="str">
            <v>-------------------</v>
          </cell>
          <cell r="G25" t="str">
            <v>-------------------</v>
          </cell>
          <cell r="H25" t="str">
            <v>-------------------</v>
          </cell>
          <cell r="I25" t="str">
            <v>-------------------</v>
          </cell>
          <cell r="J25" t="str">
            <v>-------------------</v>
          </cell>
          <cell r="K25" t="str">
            <v>-------------------</v>
          </cell>
          <cell r="L25" t="str">
            <v>-------------------</v>
          </cell>
          <cell r="M25" t="str">
            <v>-------------------</v>
          </cell>
          <cell r="N25" t="str">
            <v>-------------------</v>
          </cell>
          <cell r="O25" t="str">
            <v>-------------------</v>
          </cell>
        </row>
        <row r="26">
          <cell r="A26" t="str">
            <v>COSTO TOTAL</v>
          </cell>
          <cell r="B26">
            <v>498266.5</v>
          </cell>
          <cell r="C26">
            <v>45267.126186821704</v>
          </cell>
          <cell r="D26">
            <v>48142.073266942534</v>
          </cell>
          <cell r="E26">
            <v>49830.458625475912</v>
          </cell>
          <cell r="F26">
            <v>38110.328067262169</v>
          </cell>
          <cell r="G26">
            <v>51749.01130006578</v>
          </cell>
          <cell r="H26">
            <v>51554.878461986715</v>
          </cell>
          <cell r="I26">
            <v>42614.815667873881</v>
          </cell>
          <cell r="J26">
            <v>47800.464602438064</v>
          </cell>
          <cell r="K26">
            <v>51446.893828758439</v>
          </cell>
          <cell r="L26">
            <v>55545.282878461185</v>
          </cell>
          <cell r="M26">
            <v>42855.142278773361</v>
          </cell>
          <cell r="N26">
            <v>34938.402248040104</v>
          </cell>
          <cell r="O26">
            <v>559854.87741289998</v>
          </cell>
        </row>
        <row r="28">
          <cell r="A28" t="str">
            <v>* COSTO A VENTAS *</v>
          </cell>
          <cell r="B28">
            <v>0.46137055806071703</v>
          </cell>
          <cell r="C28">
            <v>0.47035709069692921</v>
          </cell>
          <cell r="D28">
            <v>0.47662981192025633</v>
          </cell>
          <cell r="E28">
            <v>0.48506387142883239</v>
          </cell>
          <cell r="F28">
            <v>0.48728548629147705</v>
          </cell>
          <cell r="G28">
            <v>0.49897868247722899</v>
          </cell>
          <cell r="H28">
            <v>0.49552775843796043</v>
          </cell>
          <cell r="I28">
            <v>0.49829273776862298</v>
          </cell>
          <cell r="J28">
            <v>0.4872690592117786</v>
          </cell>
          <cell r="K28">
            <v>0.50461997993716334</v>
          </cell>
          <cell r="L28">
            <v>0.49597772511875704</v>
          </cell>
          <cell r="M28">
            <v>0.51910513852590467</v>
          </cell>
          <cell r="N28">
            <v>0.50779711583719489</v>
          </cell>
          <cell r="O28">
            <v>0.49332606684995134</v>
          </cell>
        </row>
        <row r="30">
          <cell r="A30" t="str">
            <v>CONTRIBUCION MARGINAL</v>
          </cell>
          <cell r="B30">
            <v>581703.80000000005</v>
          </cell>
          <cell r="C30">
            <v>50972.788299742744</v>
          </cell>
          <cell r="D30">
            <v>52863.092719185617</v>
          </cell>
          <cell r="E30">
            <v>52899.226186325082</v>
          </cell>
          <cell r="F30">
            <v>40099.118221203542</v>
          </cell>
          <cell r="G30">
            <v>51960.852702846525</v>
          </cell>
          <cell r="H30">
            <v>52485.465563344675</v>
          </cell>
          <cell r="I30">
            <v>42906.83142396398</v>
          </cell>
          <cell r="J30">
            <v>50298.242259355218</v>
          </cell>
          <cell r="K30">
            <v>50504.863680258051</v>
          </cell>
          <cell r="L30">
            <v>56446.203967367233</v>
          </cell>
          <cell r="M30">
            <v>39700.662120444278</v>
          </cell>
          <cell r="N30">
            <v>33865.45889724794</v>
          </cell>
          <cell r="O30">
            <v>575002.80604128458</v>
          </cell>
        </row>
        <row r="32">
          <cell r="A32" t="str">
            <v>GASTOS DE OPERACION</v>
          </cell>
        </row>
        <row r="33">
          <cell r="A33" t="str">
            <v>----------------------------------------</v>
          </cell>
        </row>
        <row r="34">
          <cell r="A34" t="str">
            <v>GASTOS DE PRODUCCION</v>
          </cell>
          <cell r="B34">
            <v>134992.9</v>
          </cell>
          <cell r="C34">
            <v>13407.980399370465</v>
          </cell>
          <cell r="D34">
            <v>11884.8265274807</v>
          </cell>
          <cell r="E34">
            <v>14010.825130588968</v>
          </cell>
          <cell r="F34">
            <v>12089.611175867578</v>
          </cell>
          <cell r="G34">
            <v>13752.25983305545</v>
          </cell>
          <cell r="H34">
            <v>14427.197101351903</v>
          </cell>
          <cell r="I34">
            <v>11042.793468856005</v>
          </cell>
          <cell r="J34">
            <v>13372.322424620663</v>
          </cell>
          <cell r="K34">
            <v>12531.711413977133</v>
          </cell>
          <cell r="L34">
            <v>14409.834575476432</v>
          </cell>
          <cell r="M34">
            <v>11471.102445138626</v>
          </cell>
          <cell r="N34">
            <v>9913.0060844283653</v>
          </cell>
          <cell r="O34">
            <v>152313.47058021231</v>
          </cell>
        </row>
        <row r="35">
          <cell r="A35" t="str">
            <v>GASTOS DE VENTAS</v>
          </cell>
          <cell r="B35">
            <v>12880</v>
          </cell>
          <cell r="C35">
            <v>1052.3195002723844</v>
          </cell>
          <cell r="D35">
            <v>1142.1076594531501</v>
          </cell>
          <cell r="E35">
            <v>1422.9681036807149</v>
          </cell>
          <cell r="F35">
            <v>695.7788041996464</v>
          </cell>
          <cell r="G35">
            <v>1070.8059372656496</v>
          </cell>
          <cell r="H35">
            <v>1130.8367323663599</v>
          </cell>
          <cell r="I35">
            <v>128.93999096976589</v>
          </cell>
          <cell r="J35">
            <v>470.06386307238392</v>
          </cell>
          <cell r="K35">
            <v>536.51373712596148</v>
          </cell>
          <cell r="L35">
            <v>625.78140070632992</v>
          </cell>
          <cell r="M35">
            <v>355.20012061928264</v>
          </cell>
          <cell r="N35">
            <v>298.15401151757203</v>
          </cell>
          <cell r="O35">
            <v>8929.4698612492011</v>
          </cell>
        </row>
        <row r="36">
          <cell r="A36" t="str">
            <v>GASTOS DE ADMINISTRACION</v>
          </cell>
          <cell r="B36">
            <v>98400</v>
          </cell>
          <cell r="C36">
            <v>6245.8070487233845</v>
          </cell>
          <cell r="D36">
            <v>6499.0716365224671</v>
          </cell>
          <cell r="E36">
            <v>7221.2061246878675</v>
          </cell>
          <cell r="F36">
            <v>7642.4073071850071</v>
          </cell>
          <cell r="G36">
            <v>7643.1003988133634</v>
          </cell>
          <cell r="H36">
            <v>7214.1928485964172</v>
          </cell>
          <cell r="I36">
            <v>7549.6413670959255</v>
          </cell>
          <cell r="J36">
            <v>7675.4253110780328</v>
          </cell>
          <cell r="K36">
            <v>6972.6185508296521</v>
          </cell>
          <cell r="L36">
            <v>8063.0098074685711</v>
          </cell>
          <cell r="M36">
            <v>6377.4702759705897</v>
          </cell>
          <cell r="N36">
            <v>3660.2962229057603</v>
          </cell>
          <cell r="O36">
            <v>82764.246899877035</v>
          </cell>
        </row>
        <row r="37">
          <cell r="A37" t="str">
            <v>DEPRECIACION</v>
          </cell>
          <cell r="B37">
            <v>80967.7</v>
          </cell>
          <cell r="C37">
            <v>8499.9171744351497</v>
          </cell>
          <cell r="D37">
            <v>8090.1212090038853</v>
          </cell>
          <cell r="E37">
            <v>8591.4685556695222</v>
          </cell>
          <cell r="F37">
            <v>8542.0068487248172</v>
          </cell>
          <cell r="G37">
            <v>8670.2319038923215</v>
          </cell>
          <cell r="H37">
            <v>8619.9898790987008</v>
          </cell>
          <cell r="I37">
            <v>8493.2212717092552</v>
          </cell>
          <cell r="J37">
            <v>8492.0458894468175</v>
          </cell>
          <cell r="K37">
            <v>8805.533870021196</v>
          </cell>
          <cell r="L37">
            <v>9060.1990672174688</v>
          </cell>
          <cell r="M37">
            <v>9333.4595013139897</v>
          </cell>
          <cell r="N37">
            <v>9322.069219706329</v>
          </cell>
          <cell r="O37">
            <v>104520.26439023946</v>
          </cell>
        </row>
        <row r="38">
          <cell r="B38" t="str">
            <v>-------------------</v>
          </cell>
          <cell r="C38" t="str">
            <v>-------------------</v>
          </cell>
          <cell r="D38" t="str">
            <v>-------------------</v>
          </cell>
          <cell r="E38" t="str">
            <v>-------------------</v>
          </cell>
          <cell r="F38" t="str">
            <v>-------------------</v>
          </cell>
          <cell r="G38" t="str">
            <v>-------------------</v>
          </cell>
          <cell r="H38" t="str">
            <v>-------------------</v>
          </cell>
          <cell r="I38" t="str">
            <v>-------------------</v>
          </cell>
          <cell r="J38" t="str">
            <v>-------------------</v>
          </cell>
          <cell r="K38" t="str">
            <v>-------------------</v>
          </cell>
          <cell r="L38" t="str">
            <v>-------------------</v>
          </cell>
          <cell r="M38" t="str">
            <v>-------------------</v>
          </cell>
          <cell r="N38" t="str">
            <v>-------------------</v>
          </cell>
          <cell r="O38" t="str">
            <v>-------------------</v>
          </cell>
        </row>
        <row r="39">
          <cell r="A39" t="str">
            <v>TOTAL</v>
          </cell>
          <cell r="B39">
            <v>327240.59999999998</v>
          </cell>
          <cell r="C39">
            <v>29206.024122801384</v>
          </cell>
          <cell r="D39">
            <v>27616.127032460205</v>
          </cell>
          <cell r="E39">
            <v>31246.467914627072</v>
          </cell>
          <cell r="F39">
            <v>28969.804135977047</v>
          </cell>
          <cell r="G39">
            <v>31136.398073026787</v>
          </cell>
          <cell r="H39">
            <v>31392.216561413385</v>
          </cell>
          <cell r="I39">
            <v>27214.596098630951</v>
          </cell>
          <cell r="J39">
            <v>30009.857488217898</v>
          </cell>
          <cell r="K39">
            <v>28846.377571953941</v>
          </cell>
          <cell r="L39">
            <v>32158.824850868801</v>
          </cell>
          <cell r="M39">
            <v>27537.232343042488</v>
          </cell>
          <cell r="N39">
            <v>23193.525538558028</v>
          </cell>
          <cell r="O39">
            <v>348527.45173157798</v>
          </cell>
        </row>
        <row r="40">
          <cell r="B40" t="str">
            <v>-------------------</v>
          </cell>
          <cell r="C40" t="str">
            <v>-------------------</v>
          </cell>
          <cell r="D40" t="str">
            <v>-------------------</v>
          </cell>
          <cell r="E40" t="str">
            <v>-------------------</v>
          </cell>
          <cell r="F40" t="str">
            <v>-------------------</v>
          </cell>
          <cell r="G40" t="str">
            <v>-------------------</v>
          </cell>
          <cell r="H40" t="str">
            <v>-------------------</v>
          </cell>
          <cell r="I40" t="str">
            <v>-------------------</v>
          </cell>
          <cell r="J40" t="str">
            <v>-------------------</v>
          </cell>
          <cell r="K40" t="str">
            <v>-------------------</v>
          </cell>
          <cell r="L40" t="str">
            <v>-------------------</v>
          </cell>
          <cell r="M40" t="str">
            <v>-------------------</v>
          </cell>
          <cell r="N40" t="str">
            <v>-------------------</v>
          </cell>
          <cell r="O40" t="str">
            <v>-------------------</v>
          </cell>
        </row>
        <row r="41">
          <cell r="A41" t="str">
            <v>UTILIDAD DE OPERACION</v>
          </cell>
          <cell r="B41">
            <v>254463.20000000007</v>
          </cell>
          <cell r="C41">
            <v>21766.76417694136</v>
          </cell>
          <cell r="D41">
            <v>25246.965686725413</v>
          </cell>
          <cell r="E41">
            <v>21652.758271698011</v>
          </cell>
          <cell r="F41">
            <v>11129.314085226495</v>
          </cell>
          <cell r="G41">
            <v>20824.454629819738</v>
          </cell>
          <cell r="H41">
            <v>21093.24900193129</v>
          </cell>
          <cell r="I41">
            <v>15692.235325333029</v>
          </cell>
          <cell r="J41">
            <v>20288.38477113732</v>
          </cell>
          <cell r="K41">
            <v>21658.486108304111</v>
          </cell>
          <cell r="L41">
            <v>24287.379116498432</v>
          </cell>
          <cell r="M41">
            <v>12163.42977740179</v>
          </cell>
          <cell r="N41">
            <v>10671.933358689912</v>
          </cell>
          <cell r="O41">
            <v>226475.3543097066</v>
          </cell>
        </row>
        <row r="42">
          <cell r="A42" t="str">
            <v>* % UTILIDAD DE OPERACION *</v>
          </cell>
          <cell r="B42">
            <v>0.23562055363929921</v>
          </cell>
          <cell r="C42">
            <v>0.22617189856273309</v>
          </cell>
          <cell r="D42">
            <v>0.24995717239049714</v>
          </cell>
          <cell r="E42">
            <v>0.21077411374682486</v>
          </cell>
          <cell r="F42">
            <v>0.14230140492463556</v>
          </cell>
          <cell r="G42">
            <v>0.20079531325231476</v>
          </cell>
          <cell r="H42">
            <v>0.20274105395879485</v>
          </cell>
          <cell r="I42">
            <v>0.18348846004429548</v>
          </cell>
          <cell r="J42">
            <v>0.20681602663448648</v>
          </cell>
          <cell r="K42">
            <v>0.21243857523877074</v>
          </cell>
          <cell r="L42">
            <v>0.21686808346364156</v>
          </cell>
          <cell r="M42">
            <v>0.14733585198422536</v>
          </cell>
          <cell r="N42">
            <v>0.15510660566206855</v>
          </cell>
          <cell r="O42">
            <v>0.19956278008391318</v>
          </cell>
        </row>
        <row r="45">
          <cell r="A45" t="str">
            <v>COSTO INTEGRAL DE FINANCIAMIENTO</v>
          </cell>
        </row>
        <row r="46">
          <cell r="A46" t="str">
            <v>--------------------------------------------------------------</v>
          </cell>
        </row>
        <row r="47">
          <cell r="A47" t="str">
            <v>A CARGO (A FAVOR)</v>
          </cell>
        </row>
        <row r="48">
          <cell r="A48" t="str">
            <v>---------------------------------</v>
          </cell>
        </row>
        <row r="49">
          <cell r="A49" t="str">
            <v>INTERESES PAGADOS</v>
          </cell>
          <cell r="B49">
            <v>6297.7</v>
          </cell>
          <cell r="C49">
            <v>223.59622001799323</v>
          </cell>
          <cell r="D49">
            <v>245.06258195066741</v>
          </cell>
          <cell r="E49">
            <v>262.56646648187933</v>
          </cell>
          <cell r="F49">
            <v>319.54608733336983</v>
          </cell>
          <cell r="G49">
            <v>249.41091839656707</v>
          </cell>
          <cell r="H49">
            <v>282.86954835323633</v>
          </cell>
          <cell r="I49">
            <v>293.24480761526155</v>
          </cell>
          <cell r="J49">
            <v>66.109815780720936</v>
          </cell>
          <cell r="K49">
            <v>165.2398054003481</v>
          </cell>
          <cell r="L49">
            <v>209.85411124501206</v>
          </cell>
          <cell r="M49">
            <v>296.76882246572632</v>
          </cell>
          <cell r="N49">
            <v>391.49675204770699</v>
          </cell>
          <cell r="O49">
            <v>3005.765937088489</v>
          </cell>
        </row>
        <row r="50">
          <cell r="A50" t="str">
            <v>INTERESES GANADOS</v>
          </cell>
          <cell r="B50">
            <v>4999.6000000000004</v>
          </cell>
          <cell r="C50">
            <v>98.695421611497565</v>
          </cell>
          <cell r="D50">
            <v>14.720617883885033</v>
          </cell>
          <cell r="E50">
            <v>93.618128158272043</v>
          </cell>
          <cell r="F50">
            <v>213.93752505599213</v>
          </cell>
          <cell r="G50">
            <v>53.189319958483075</v>
          </cell>
          <cell r="H50">
            <v>35.431801909652329</v>
          </cell>
          <cell r="I50">
            <v>53.316957800266998</v>
          </cell>
          <cell r="J50">
            <v>37.206046833946537</v>
          </cell>
          <cell r="K50">
            <v>19.628639773408224</v>
          </cell>
          <cell r="L50">
            <v>58.556426452952948</v>
          </cell>
          <cell r="M50">
            <v>873.26175262680772</v>
          </cell>
          <cell r="N50">
            <v>12.800075480476314</v>
          </cell>
          <cell r="O50">
            <v>1564.3627135456406</v>
          </cell>
        </row>
        <row r="51">
          <cell r="A51" t="str">
            <v>INTERESES INTERCOMPANIAS, NETO</v>
          </cell>
          <cell r="B51">
            <v>-916.2</v>
          </cell>
          <cell r="C51">
            <v>-107.62305080298599</v>
          </cell>
          <cell r="D51">
            <v>-22.230307997334922</v>
          </cell>
          <cell r="E51">
            <v>2.3080944974411355</v>
          </cell>
          <cell r="F51">
            <v>-382.17152648395694</v>
          </cell>
          <cell r="G51">
            <v>-202.63829094182375</v>
          </cell>
          <cell r="H51">
            <v>-215.89490787266695</v>
          </cell>
          <cell r="I51">
            <v>-409.86098428271782</v>
          </cell>
          <cell r="J51">
            <v>-233.23668421761752</v>
          </cell>
          <cell r="K51">
            <v>-280.41466402130442</v>
          </cell>
          <cell r="L51">
            <v>-314.27269069453928</v>
          </cell>
          <cell r="M51">
            <v>-255.91720339250003</v>
          </cell>
          <cell r="N51">
            <v>-847.85568462161177</v>
          </cell>
          <cell r="O51">
            <v>-3269.8079008316181</v>
          </cell>
        </row>
        <row r="52">
          <cell r="A52" t="str">
            <v>RESULTADO CAMBIARIO, NETO</v>
          </cell>
          <cell r="B52">
            <v>1695</v>
          </cell>
          <cell r="C52">
            <v>-488.84831007333918</v>
          </cell>
          <cell r="D52">
            <v>895.05747195853053</v>
          </cell>
          <cell r="E52">
            <v>370.11000315459381</v>
          </cell>
          <cell r="F52">
            <v>-225.59972212116799</v>
          </cell>
          <cell r="G52">
            <v>1975.5043549363984</v>
          </cell>
          <cell r="H52">
            <v>331.04802015286657</v>
          </cell>
          <cell r="I52">
            <v>-400.58510463722911</v>
          </cell>
          <cell r="J52">
            <v>5475.6394161190901</v>
          </cell>
          <cell r="K52">
            <v>2888.8991191601899</v>
          </cell>
          <cell r="L52">
            <v>-62.331375280162014</v>
          </cell>
          <cell r="M52">
            <v>1949.4892713698453</v>
          </cell>
          <cell r="N52">
            <v>411.38094867771997</v>
          </cell>
          <cell r="O52">
            <v>13119.764093417336</v>
          </cell>
        </row>
        <row r="53">
          <cell r="A53" t="str">
            <v>RESULTADO POSICION MONETARIA</v>
          </cell>
          <cell r="B53">
            <v>111.5</v>
          </cell>
          <cell r="C53">
            <v>846.23834246329398</v>
          </cell>
          <cell r="D53">
            <v>871.12781235822933</v>
          </cell>
          <cell r="E53">
            <v>1219.6214434697201</v>
          </cell>
          <cell r="F53">
            <v>787.35193800301215</v>
          </cell>
          <cell r="G53">
            <v>574.19267122635767</v>
          </cell>
          <cell r="H53">
            <v>-1138.4826951674604</v>
          </cell>
          <cell r="I53">
            <v>-1767.2427955717696</v>
          </cell>
          <cell r="J53">
            <v>-1653.3021441963142</v>
          </cell>
          <cell r="K53">
            <v>-980.80827214147507</v>
          </cell>
          <cell r="L53">
            <v>-265.26165646184404</v>
          </cell>
          <cell r="M53">
            <v>-834.64171819211117</v>
          </cell>
          <cell r="N53">
            <v>-1235.2045555892594</v>
          </cell>
          <cell r="O53">
            <v>-3576.4116297996206</v>
          </cell>
        </row>
        <row r="54">
          <cell r="A54" t="str">
            <v>GASTOS FINANCIEROS OTROS</v>
          </cell>
          <cell r="B54">
            <v>4399.3</v>
          </cell>
          <cell r="C54">
            <v>156.04092199786561</v>
          </cell>
          <cell r="D54">
            <v>255.24663521537755</v>
          </cell>
          <cell r="E54">
            <v>258.75653748933502</v>
          </cell>
          <cell r="F54">
            <v>189.38469913620131</v>
          </cell>
          <cell r="G54">
            <v>322.47568252460422</v>
          </cell>
          <cell r="H54">
            <v>484.40075985252838</v>
          </cell>
          <cell r="I54">
            <v>1409.0192058484688</v>
          </cell>
          <cell r="J54">
            <v>-843.20196739810763</v>
          </cell>
          <cell r="K54">
            <v>496.10401061318106</v>
          </cell>
          <cell r="L54">
            <v>267.93245689600008</v>
          </cell>
          <cell r="M54">
            <v>253.71008000000003</v>
          </cell>
          <cell r="N54">
            <v>206.1</v>
          </cell>
          <cell r="O54">
            <v>3455.969022175454</v>
          </cell>
        </row>
        <row r="55">
          <cell r="B55" t="str">
            <v>-------------------</v>
          </cell>
          <cell r="C55" t="str">
            <v>-------------------</v>
          </cell>
          <cell r="D55" t="str">
            <v>-------------------</v>
          </cell>
          <cell r="E55" t="str">
            <v>-------------------</v>
          </cell>
          <cell r="F55" t="str">
            <v>-------------------</v>
          </cell>
          <cell r="G55" t="str">
            <v>-------------------</v>
          </cell>
          <cell r="H55" t="str">
            <v>-------------------</v>
          </cell>
          <cell r="I55" t="str">
            <v>-------------------</v>
          </cell>
          <cell r="J55" t="str">
            <v>-------------------</v>
          </cell>
          <cell r="K55" t="str">
            <v>-------------------</v>
          </cell>
          <cell r="L55" t="str">
            <v>-------------------</v>
          </cell>
          <cell r="M55" t="str">
            <v>-------------------</v>
          </cell>
          <cell r="N55" t="str">
            <v>-------------------</v>
          </cell>
          <cell r="O55" t="str">
            <v>-------------------</v>
          </cell>
        </row>
        <row r="56">
          <cell r="A56" t="str">
            <v>CIF NETO</v>
          </cell>
          <cell r="B56">
            <v>6364.7</v>
          </cell>
          <cell r="C56">
            <v>-1161.7679829352578</v>
          </cell>
          <cell r="D56">
            <v>487.28795088512607</v>
          </cell>
          <cell r="E56">
            <v>-419.49847000474284</v>
          </cell>
          <cell r="F56">
            <v>-1100.1299251945582</v>
          </cell>
          <cell r="G56">
            <v>1717.3706737309051</v>
          </cell>
          <cell r="H56">
            <v>1985.4743137437724</v>
          </cell>
          <cell r="I56">
            <v>2605.7437623152864</v>
          </cell>
          <cell r="J56">
            <v>6081.4066776464542</v>
          </cell>
          <cell r="K56">
            <v>4231.0079035204817</v>
          </cell>
          <cell r="L56">
            <v>307.8877321752019</v>
          </cell>
          <cell r="M56">
            <v>2205.4309360083748</v>
          </cell>
          <cell r="N56">
            <v>1383.5264962125982</v>
          </cell>
          <cell r="O56">
            <v>18323.740068103642</v>
          </cell>
        </row>
        <row r="58">
          <cell r="A58" t="str">
            <v>OTROS GASTOS (PRODUCTOS)</v>
          </cell>
          <cell r="B58">
            <v>-6498.9</v>
          </cell>
          <cell r="C58">
            <v>426.35679011212017</v>
          </cell>
          <cell r="D58">
            <v>723.38368802840898</v>
          </cell>
          <cell r="E58">
            <v>-157.23819028689647</v>
          </cell>
          <cell r="F58">
            <v>-22.209933020727252</v>
          </cell>
          <cell r="G58">
            <v>1125.2624843426247</v>
          </cell>
          <cell r="H58">
            <v>3.0049674928816899</v>
          </cell>
          <cell r="I58">
            <v>-4.7007313085518199</v>
          </cell>
          <cell r="J58">
            <v>149.17575014517135</v>
          </cell>
          <cell r="K58">
            <v>95.949786668043799</v>
          </cell>
          <cell r="L58">
            <v>2502.9626836240004</v>
          </cell>
          <cell r="M58">
            <v>248.03974000000002</v>
          </cell>
          <cell r="N58">
            <v>332.74</v>
          </cell>
          <cell r="O58">
            <v>5422.7270357970756</v>
          </cell>
        </row>
        <row r="59">
          <cell r="B59" t="str">
            <v>-------------------</v>
          </cell>
          <cell r="C59" t="str">
            <v>-------------------</v>
          </cell>
          <cell r="D59" t="str">
            <v>-------------------</v>
          </cell>
          <cell r="E59" t="str">
            <v>-------------------</v>
          </cell>
          <cell r="F59" t="str">
            <v>-------------------</v>
          </cell>
          <cell r="G59" t="str">
            <v>-------------------</v>
          </cell>
          <cell r="H59" t="str">
            <v>-------------------</v>
          </cell>
          <cell r="I59" t="str">
            <v>-------------------</v>
          </cell>
          <cell r="J59" t="str">
            <v>-------------------</v>
          </cell>
          <cell r="K59" t="str">
            <v>-------------------</v>
          </cell>
          <cell r="L59" t="str">
            <v>-------------------</v>
          </cell>
          <cell r="M59" t="str">
            <v>-------------------</v>
          </cell>
          <cell r="N59" t="str">
            <v>-------------------</v>
          </cell>
          <cell r="O59" t="str">
            <v>-------------------</v>
          </cell>
        </row>
        <row r="60">
          <cell r="A60" t="str">
            <v>RESULTADO ANTES DE IMPUESTOS</v>
          </cell>
          <cell r="B60">
            <v>254597.40000000005</v>
          </cell>
          <cell r="C60">
            <v>22502.175369764496</v>
          </cell>
          <cell r="D60">
            <v>24036.294047811876</v>
          </cell>
          <cell r="E60">
            <v>22229.494931989648</v>
          </cell>
          <cell r="F60">
            <v>12251.653943441781</v>
          </cell>
          <cell r="G60">
            <v>17981.821471746211</v>
          </cell>
          <cell r="H60">
            <v>19104.769720694636</v>
          </cell>
          <cell r="I60">
            <v>13091.192294326294</v>
          </cell>
          <cell r="J60">
            <v>14057.802343345695</v>
          </cell>
          <cell r="K60">
            <v>17331.528418115584</v>
          </cell>
          <cell r="L60">
            <v>21476.528700699229</v>
          </cell>
          <cell r="M60">
            <v>9709.959101393415</v>
          </cell>
          <cell r="N60">
            <v>8955.6668624773138</v>
          </cell>
          <cell r="O60">
            <v>202728.88720580586</v>
          </cell>
        </row>
        <row r="62">
          <cell r="A62" t="str">
            <v>IMPUESTO SOBRE LA RENTA</v>
          </cell>
          <cell r="B62">
            <v>104565.3</v>
          </cell>
          <cell r="C62">
            <v>7453.3558218319449</v>
          </cell>
          <cell r="D62">
            <v>7163.8482730776614</v>
          </cell>
          <cell r="E62">
            <v>14791.714243566368</v>
          </cell>
          <cell r="F62">
            <v>4964.9204775659064</v>
          </cell>
          <cell r="G62">
            <v>6954.8560288025055</v>
          </cell>
          <cell r="H62">
            <v>12118.232574127087</v>
          </cell>
          <cell r="I62">
            <v>9802.6250272866473</v>
          </cell>
          <cell r="J62">
            <v>6989.222930097063</v>
          </cell>
          <cell r="K62">
            <v>10088.703757086949</v>
          </cell>
          <cell r="L62">
            <v>6598.7473976320025</v>
          </cell>
          <cell r="M62">
            <v>10795.925920000001</v>
          </cell>
          <cell r="N62">
            <v>2432.5</v>
          </cell>
          <cell r="O62">
            <v>100154.65245107413</v>
          </cell>
        </row>
        <row r="63">
          <cell r="A63" t="str">
            <v>ISR DIFERIDO</v>
          </cell>
          <cell r="B63">
            <v>-18612.400000000001</v>
          </cell>
          <cell r="C63">
            <v>189.51437966558663</v>
          </cell>
          <cell r="D63">
            <v>1209.5725573975656</v>
          </cell>
          <cell r="E63">
            <v>-7408.2337416050023</v>
          </cell>
          <cell r="F63">
            <v>-1976.3839046147157</v>
          </cell>
          <cell r="G63">
            <v>-1178.797663010108</v>
          </cell>
          <cell r="H63">
            <v>-4613.9272541536429</v>
          </cell>
          <cell r="I63">
            <v>-5220.7122037254558</v>
          </cell>
          <cell r="J63">
            <v>-995.07006062744983</v>
          </cell>
          <cell r="K63">
            <v>-4471.676369788699</v>
          </cell>
          <cell r="L63">
            <v>-2737.8083152160007</v>
          </cell>
          <cell r="M63">
            <v>-12125.194120000002</v>
          </cell>
          <cell r="N63">
            <v>-23276.1</v>
          </cell>
          <cell r="O63">
            <v>-62604.816695677924</v>
          </cell>
        </row>
        <row r="64">
          <cell r="A64" t="str">
            <v>IMPUESTO AL ACTIVO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A65" t="str">
            <v>PART UTIL A TRABAJADORES</v>
          </cell>
          <cell r="B65">
            <v>28116.6</v>
          </cell>
          <cell r="C65">
            <v>2171.7296175658871</v>
          </cell>
          <cell r="D65">
            <v>2365.292209538311</v>
          </cell>
          <cell r="E65">
            <v>4114.1487736443351</v>
          </cell>
          <cell r="F65">
            <v>2160.8664113274231</v>
          </cell>
          <cell r="G65">
            <v>2044.9555030933118</v>
          </cell>
          <cell r="H65">
            <v>414.5853484345771</v>
          </cell>
          <cell r="I65">
            <v>1869.9909207658163</v>
          </cell>
          <cell r="J65">
            <v>2770.0221679697297</v>
          </cell>
          <cell r="K65">
            <v>3678.8020479315887</v>
          </cell>
          <cell r="L65">
            <v>2294.3234366000006</v>
          </cell>
          <cell r="M65">
            <v>1733.6186400000001</v>
          </cell>
          <cell r="N65">
            <v>2233.5</v>
          </cell>
          <cell r="O65">
            <v>27851.835076870982</v>
          </cell>
        </row>
        <row r="66">
          <cell r="A66" t="str">
            <v>PTU DIFERIDO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A67" t="str">
            <v>UTILIDAD OTROS ACCIONISTAS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B68" t="str">
            <v>-------------------</v>
          </cell>
          <cell r="C68" t="str">
            <v>-------------------</v>
          </cell>
          <cell r="D68" t="str">
            <v>-------------------</v>
          </cell>
          <cell r="E68" t="str">
            <v>-------------------</v>
          </cell>
          <cell r="F68" t="str">
            <v>-------------------</v>
          </cell>
          <cell r="G68" t="str">
            <v>-------------------</v>
          </cell>
          <cell r="H68" t="str">
            <v>-------------------</v>
          </cell>
          <cell r="I68" t="str">
            <v>-------------------</v>
          </cell>
          <cell r="J68" t="str">
            <v>-------------------</v>
          </cell>
          <cell r="K68" t="str">
            <v>-------------------</v>
          </cell>
          <cell r="L68" t="str">
            <v>-------------------</v>
          </cell>
          <cell r="M68" t="str">
            <v>-------------------</v>
          </cell>
          <cell r="N68" t="str">
            <v>-------------------</v>
          </cell>
          <cell r="O68" t="str">
            <v>-------------------</v>
          </cell>
        </row>
        <row r="69">
          <cell r="A69" t="str">
            <v>RESULTADO NETO</v>
          </cell>
          <cell r="B69">
            <v>140527.90000000002</v>
          </cell>
          <cell r="C69">
            <v>12687.575550701078</v>
          </cell>
          <cell r="D69">
            <v>13297.581007798341</v>
          </cell>
          <cell r="E69">
            <v>10731.865656383947</v>
          </cell>
          <cell r="F69">
            <v>7102.2509591631679</v>
          </cell>
          <cell r="G69">
            <v>10160.807602860501</v>
          </cell>
          <cell r="H69">
            <v>11185.879052286615</v>
          </cell>
          <cell r="I69">
            <v>6639.2885499992863</v>
          </cell>
          <cell r="J69">
            <v>5293.6273059063515</v>
          </cell>
          <cell r="K69">
            <v>8035.698982885744</v>
          </cell>
          <cell r="L69">
            <v>15321.266181683226</v>
          </cell>
          <cell r="M69">
            <v>9305.6086613934149</v>
          </cell>
          <cell r="N69">
            <v>27565.766862477314</v>
          </cell>
          <cell r="O69">
            <v>137327.21637353869</v>
          </cell>
        </row>
        <row r="71">
          <cell r="B71" t="str">
            <v>=============</v>
          </cell>
          <cell r="C71" t="str">
            <v>=============</v>
          </cell>
          <cell r="D71" t="str">
            <v>=============</v>
          </cell>
          <cell r="E71" t="str">
            <v>=============</v>
          </cell>
          <cell r="F71" t="str">
            <v>=============</v>
          </cell>
          <cell r="G71" t="str">
            <v>=============</v>
          </cell>
          <cell r="H71" t="str">
            <v>=============</v>
          </cell>
          <cell r="I71" t="str">
            <v>=============</v>
          </cell>
          <cell r="J71" t="str">
            <v>=============</v>
          </cell>
          <cell r="K71" t="str">
            <v>=============</v>
          </cell>
          <cell r="L71" t="str">
            <v>=============</v>
          </cell>
          <cell r="M71" t="str">
            <v>=============</v>
          </cell>
          <cell r="N71" t="str">
            <v>=============</v>
          </cell>
          <cell r="O71" t="str">
            <v>=============</v>
          </cell>
        </row>
        <row r="72">
          <cell r="A72" t="str">
            <v>* % RESULTADO NETO *</v>
          </cell>
          <cell r="B72">
            <v>0.13012200428104367</v>
          </cell>
          <cell r="C72">
            <v>0.13183278079982422</v>
          </cell>
          <cell r="D72">
            <v>0.13165248408803767</v>
          </cell>
          <cell r="E72">
            <v>0.10446703575548333</v>
          </cell>
          <cell r="F72">
            <v>9.0810653907040947E-2</v>
          </cell>
          <cell r="G72">
            <v>9.7973396268026855E-2</v>
          </cell>
          <cell r="H72">
            <v>0.10751482184221839</v>
          </cell>
          <cell r="I72">
            <v>7.7632842394506879E-2</v>
          </cell>
          <cell r="J72">
            <v>5.3962253685609717E-2</v>
          </cell>
          <cell r="K72">
            <v>7.8818641083014937E-2</v>
          </cell>
          <cell r="L72">
            <v>0.13680741825291634</v>
          </cell>
          <cell r="M72">
            <v>0.1127190114506546</v>
          </cell>
          <cell r="N72">
            <v>0.40064273143434082</v>
          </cell>
          <cell r="O72">
            <v>0.12100831529426107</v>
          </cell>
        </row>
        <row r="75">
          <cell r="A75" t="str">
            <v>METODO DE PARTICIPACION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</row>
        <row r="77">
          <cell r="A77" t="str">
            <v>INFLACION MENSUAL</v>
          </cell>
          <cell r="C77">
            <v>0.40426028142734882</v>
          </cell>
          <cell r="D77">
            <v>0.27777777777777679</v>
          </cell>
          <cell r="E77">
            <v>0.6312314804984176</v>
          </cell>
          <cell r="F77">
            <v>0.17072539108582419</v>
          </cell>
          <cell r="G77">
            <v>-0.32</v>
          </cell>
          <cell r="H77">
            <v>0.2</v>
          </cell>
          <cell r="I77">
            <v>0.15</v>
          </cell>
          <cell r="J77">
            <v>0.3</v>
          </cell>
          <cell r="K77">
            <v>0.6</v>
          </cell>
          <cell r="L77">
            <v>0.35000000000000003</v>
          </cell>
          <cell r="M77">
            <v>0.82000000000000006</v>
          </cell>
          <cell r="N77">
            <v>0.36</v>
          </cell>
        </row>
        <row r="78">
          <cell r="A78" t="str">
            <v>INFLACION COMPUESTA</v>
          </cell>
          <cell r="C78">
            <v>0.40426028142734882</v>
          </cell>
          <cell r="D78">
            <v>0.68316100443130967</v>
          </cell>
          <cell r="E78">
            <v>1.3187048122521805</v>
          </cell>
          <cell r="F78">
            <v>1.4916815672859851</v>
          </cell>
          <cell r="G78">
            <v>1.1669081862706765</v>
          </cell>
          <cell r="H78">
            <v>1.3692420026432117</v>
          </cell>
          <cell r="I78">
            <v>1.5212958656471764</v>
          </cell>
          <cell r="J78">
            <v>1.8258597532440968</v>
          </cell>
          <cell r="K78">
            <v>2.4368149117635518</v>
          </cell>
          <cell r="L78">
            <v>0.35000000000000003</v>
          </cell>
          <cell r="M78">
            <v>1.1728700000000147</v>
          </cell>
          <cell r="N78">
            <v>1.5370923320000118</v>
          </cell>
        </row>
        <row r="79">
          <cell r="A79" t="str">
            <v>FACTOR DE ACTUALIZACION</v>
          </cell>
          <cell r="C79">
            <v>1.0112827089945924</v>
          </cell>
          <cell r="D79">
            <v>1.0084813718505632</v>
          </cell>
          <cell r="E79">
            <v>1.0021554511593147</v>
          </cell>
          <cell r="F79">
            <v>1.0004474333660924</v>
          </cell>
          <cell r="G79">
            <v>1.0036591426224843</v>
          </cell>
          <cell r="H79">
            <v>1.0016558309605632</v>
          </cell>
          <cell r="I79">
            <v>1.0001555975642169</v>
          </cell>
          <cell r="J79">
            <v>0.99716410524847165</v>
          </cell>
          <cell r="K79">
            <v>0.99121680442194016</v>
          </cell>
          <cell r="L79">
            <v>1.0118295200000003</v>
          </cell>
          <cell r="M79">
            <v>1.0036</v>
          </cell>
          <cell r="N79">
            <v>1</v>
          </cell>
        </row>
        <row r="81">
          <cell r="A81" t="str">
            <v>PAG 2</v>
          </cell>
        </row>
        <row r="82">
          <cell r="A82" t="str">
            <v>VELCON, S.A. DE C.V.</v>
          </cell>
        </row>
        <row r="83">
          <cell r="A83" t="str">
            <v>PRONÓSTICO 1+6 DICIEMBRE 2003</v>
          </cell>
        </row>
        <row r="85">
          <cell r="A85" t="str">
            <v>B A L A N C E</v>
          </cell>
        </row>
        <row r="87">
          <cell r="B87">
            <v>37591</v>
          </cell>
          <cell r="N87" t="str">
            <v>DICIEMBRE 02</v>
          </cell>
        </row>
        <row r="88">
          <cell r="B88" t="str">
            <v>-------------------</v>
          </cell>
          <cell r="N88" t="str">
            <v>-------------------</v>
          </cell>
        </row>
        <row r="89">
          <cell r="A89" t="str">
            <v>A C T I V O:</v>
          </cell>
        </row>
        <row r="90">
          <cell r="A90" t="str">
            <v>------------------</v>
          </cell>
        </row>
        <row r="91">
          <cell r="A91" t="str">
            <v>CIRCULANTE</v>
          </cell>
        </row>
        <row r="92">
          <cell r="A92" t="str">
            <v>--------------------</v>
          </cell>
        </row>
        <row r="93">
          <cell r="A93" t="str">
            <v>CAJA Y BANCOS</v>
          </cell>
          <cell r="B93">
            <v>1806.2</v>
          </cell>
          <cell r="N93">
            <v>3910.6967943962636</v>
          </cell>
        </row>
        <row r="94">
          <cell r="A94" t="str">
            <v>INVERSIONES REALIZABLES</v>
          </cell>
          <cell r="B94">
            <v>92046.3</v>
          </cell>
          <cell r="N94">
            <v>0</v>
          </cell>
        </row>
        <row r="95">
          <cell r="A95" t="str">
            <v>FILIALES CON COSTO</v>
          </cell>
          <cell r="B95">
            <v>0</v>
          </cell>
          <cell r="N95">
            <v>191949.8</v>
          </cell>
        </row>
        <row r="96">
          <cell r="B96" t="str">
            <v>-------------------</v>
          </cell>
          <cell r="N96" t="str">
            <v>-------------------</v>
          </cell>
        </row>
        <row r="97">
          <cell r="A97" t="str">
            <v>TOTAL EFECTIVO</v>
          </cell>
          <cell r="B97">
            <v>93852.5</v>
          </cell>
          <cell r="N97">
            <v>195860.49679439625</v>
          </cell>
        </row>
        <row r="99">
          <cell r="A99" t="str">
            <v>CUENTAS POR COBRAR:</v>
          </cell>
        </row>
        <row r="100">
          <cell r="A100" t="str">
            <v>CTAS Y DOCTOS POR COBRAR</v>
          </cell>
          <cell r="B100">
            <v>54610.5</v>
          </cell>
          <cell r="N100">
            <v>156265.69678387299</v>
          </cell>
        </row>
        <row r="101">
          <cell r="A101" t="str">
            <v>RESERVA CUENTAS INCOBRABLES</v>
          </cell>
          <cell r="B101">
            <v>0</v>
          </cell>
          <cell r="N101">
            <v>0</v>
          </cell>
        </row>
        <row r="102">
          <cell r="B102" t="str">
            <v>-------------------</v>
          </cell>
          <cell r="N102" t="str">
            <v>-------------------</v>
          </cell>
        </row>
        <row r="103">
          <cell r="A103" t="str">
            <v>NETO</v>
          </cell>
          <cell r="B103">
            <v>54610.5</v>
          </cell>
          <cell r="N103">
            <v>156265.69678387299</v>
          </cell>
        </row>
        <row r="105">
          <cell r="A105" t="str">
            <v>FILIALES</v>
          </cell>
          <cell r="B105">
            <v>18698.7</v>
          </cell>
          <cell r="N105">
            <v>11216.406196299022</v>
          </cell>
        </row>
        <row r="106">
          <cell r="A106" t="str">
            <v>DEUDORES DIVERSOS</v>
          </cell>
          <cell r="B106">
            <v>1031.9000000000001</v>
          </cell>
          <cell r="N106">
            <v>2067.5</v>
          </cell>
        </row>
        <row r="107">
          <cell r="B107" t="str">
            <v>-------------------</v>
          </cell>
          <cell r="N107" t="str">
            <v>-------------------</v>
          </cell>
        </row>
        <row r="108">
          <cell r="A108" t="str">
            <v>TOTAL</v>
          </cell>
          <cell r="B108">
            <v>19730.600000000002</v>
          </cell>
          <cell r="N108">
            <v>13283.906196299022</v>
          </cell>
        </row>
        <row r="110">
          <cell r="A110" t="str">
            <v>INVENTARIOS:</v>
          </cell>
        </row>
        <row r="111">
          <cell r="A111" t="str">
            <v>ARTICULOS TERMINADOS</v>
          </cell>
          <cell r="B111">
            <v>4079</v>
          </cell>
          <cell r="N111">
            <v>6705.5261497997199</v>
          </cell>
        </row>
        <row r="112">
          <cell r="A112" t="str">
            <v>ARTICULOS EN PROCESO</v>
          </cell>
          <cell r="B112">
            <v>41526.199999999997</v>
          </cell>
          <cell r="N112">
            <v>44493.930941302482</v>
          </cell>
        </row>
        <row r="113">
          <cell r="A113" t="str">
            <v>MATERIAS  PRIMAS</v>
          </cell>
          <cell r="B113">
            <v>54589.9</v>
          </cell>
          <cell r="N113">
            <v>49751.183543946856</v>
          </cell>
        </row>
        <row r="114">
          <cell r="A114" t="str">
            <v>MERCANCIAS EN TRANSITO</v>
          </cell>
          <cell r="B114">
            <v>9451.1</v>
          </cell>
          <cell r="N114">
            <v>3616.3817162397095</v>
          </cell>
        </row>
        <row r="115">
          <cell r="A115" t="str">
            <v>OTROS INVENTARIOS</v>
          </cell>
          <cell r="B115">
            <v>23917.4</v>
          </cell>
          <cell r="N115">
            <v>26469.738233696658</v>
          </cell>
        </row>
        <row r="116">
          <cell r="A116" t="str">
            <v>RESERVA PARA INVENTARIOS</v>
          </cell>
          <cell r="B116">
            <v>2204.3000000000002</v>
          </cell>
          <cell r="N116">
            <v>2204.3000000000002</v>
          </cell>
        </row>
        <row r="117">
          <cell r="B117" t="str">
            <v>-------------------</v>
          </cell>
          <cell r="N117" t="str">
            <v>-------------------</v>
          </cell>
        </row>
        <row r="118">
          <cell r="A118" t="str">
            <v>TOTAL</v>
          </cell>
          <cell r="B118">
            <v>131359.30000000002</v>
          </cell>
          <cell r="N118">
            <v>128832.46058498541</v>
          </cell>
        </row>
        <row r="120">
          <cell r="A120" t="str">
            <v>PAGOS ANTICIPADOS</v>
          </cell>
          <cell r="B120">
            <v>1257.8</v>
          </cell>
          <cell r="N120">
            <v>334.8</v>
          </cell>
        </row>
        <row r="121">
          <cell r="B121" t="str">
            <v>-------------------</v>
          </cell>
          <cell r="N121" t="str">
            <v>-------------------</v>
          </cell>
        </row>
        <row r="122">
          <cell r="A122" t="str">
            <v>TOTAL ACTIVO CIRCULANTE</v>
          </cell>
          <cell r="B122">
            <v>300810.7</v>
          </cell>
          <cell r="N122">
            <v>494577.36035955366</v>
          </cell>
        </row>
        <row r="124">
          <cell r="A124" t="str">
            <v>INVERSIONES EN ACCIONES</v>
          </cell>
          <cell r="B124">
            <v>0</v>
          </cell>
          <cell r="N124">
            <v>0</v>
          </cell>
        </row>
        <row r="126">
          <cell r="A126" t="str">
            <v>PROPIEDADES PLANTA Y EQUIPO:</v>
          </cell>
        </row>
        <row r="127">
          <cell r="A127" t="str">
            <v>ACTIVO FIJO AL COSTO</v>
          </cell>
          <cell r="B127">
            <v>658414.4</v>
          </cell>
          <cell r="N127">
            <v>754310.29999999993</v>
          </cell>
        </row>
        <row r="128">
          <cell r="A128" t="str">
            <v>REVALUACION</v>
          </cell>
          <cell r="B128">
            <v>873682.4</v>
          </cell>
          <cell r="N128">
            <v>1056349.5275807774</v>
          </cell>
        </row>
        <row r="129">
          <cell r="A129" t="str">
            <v>DEPRECIACION ACUMULADA</v>
          </cell>
          <cell r="B129">
            <v>781877.4</v>
          </cell>
          <cell r="N129">
            <v>926084.54486501019</v>
          </cell>
        </row>
        <row r="130">
          <cell r="B130" t="str">
            <v>-------------------</v>
          </cell>
          <cell r="N130" t="str">
            <v>-------------------</v>
          </cell>
        </row>
        <row r="131">
          <cell r="A131" t="str">
            <v>NETO</v>
          </cell>
          <cell r="B131">
            <v>750219.4</v>
          </cell>
          <cell r="N131">
            <v>884575.28271576727</v>
          </cell>
        </row>
        <row r="133">
          <cell r="A133" t="str">
            <v>CONSTRUCCIONES EN PROCESO</v>
          </cell>
          <cell r="B133">
            <v>94780.4</v>
          </cell>
          <cell r="N133">
            <v>54314.795654179994</v>
          </cell>
        </row>
        <row r="134">
          <cell r="B134" t="str">
            <v>-------------------</v>
          </cell>
          <cell r="N134" t="str">
            <v>-------------------</v>
          </cell>
        </row>
        <row r="135">
          <cell r="A135" t="str">
            <v>TOTAL ACTIVO FIJO</v>
          </cell>
          <cell r="B135">
            <v>844999.8</v>
          </cell>
          <cell r="N135">
            <v>938890.07836994727</v>
          </cell>
        </row>
        <row r="136">
          <cell r="A136" t="str">
            <v xml:space="preserve">METODO DE PARTICIPACION </v>
          </cell>
          <cell r="B136">
            <v>0</v>
          </cell>
          <cell r="N136">
            <v>0</v>
          </cell>
        </row>
        <row r="137">
          <cell r="A137" t="str">
            <v>OTROS ACTIVOS</v>
          </cell>
          <cell r="B137">
            <v>107140.3</v>
          </cell>
          <cell r="N137">
            <v>13045.108333333334</v>
          </cell>
        </row>
        <row r="138">
          <cell r="B138" t="str">
            <v>-------------------</v>
          </cell>
          <cell r="N138" t="str">
            <v>-------------------</v>
          </cell>
        </row>
        <row r="139">
          <cell r="A139" t="str">
            <v>SUMA DEL ACTIVO</v>
          </cell>
          <cell r="B139">
            <v>1252950.8</v>
          </cell>
          <cell r="N139">
            <v>1446512.5470628343</v>
          </cell>
        </row>
        <row r="140">
          <cell r="B140" t="str">
            <v>=============</v>
          </cell>
          <cell r="N140" t="str">
            <v>=============</v>
          </cell>
        </row>
        <row r="147">
          <cell r="A147" t="str">
            <v>PAG 3</v>
          </cell>
        </row>
        <row r="148">
          <cell r="A148" t="str">
            <v>VELCON, S.A. DE C.V.</v>
          </cell>
        </row>
        <row r="149">
          <cell r="A149" t="str">
            <v>PRONÓSTICO 1+6 DICIEMBRE 2003</v>
          </cell>
        </row>
        <row r="151">
          <cell r="A151" t="str">
            <v>B A L A N C E</v>
          </cell>
        </row>
        <row r="153">
          <cell r="B153">
            <v>37591</v>
          </cell>
          <cell r="N153" t="str">
            <v>DICIEMBRE 02</v>
          </cell>
        </row>
        <row r="154">
          <cell r="B154" t="str">
            <v>-------------------</v>
          </cell>
          <cell r="N154" t="str">
            <v>-------------------</v>
          </cell>
        </row>
        <row r="155">
          <cell r="A155" t="str">
            <v>P A S I V O:</v>
          </cell>
        </row>
        <row r="156">
          <cell r="A156" t="str">
            <v>------------------</v>
          </cell>
        </row>
        <row r="157">
          <cell r="A157" t="str">
            <v>CIRCULANTE</v>
          </cell>
        </row>
        <row r="158">
          <cell r="A158" t="str">
            <v>---------------------</v>
          </cell>
        </row>
        <row r="159">
          <cell r="A159" t="str">
            <v>DOCUMENTOS POR PAGAR:</v>
          </cell>
        </row>
        <row r="160">
          <cell r="A160" t="str">
            <v>CREDITOS BANCARIOS</v>
          </cell>
          <cell r="B160">
            <v>0</v>
          </cell>
          <cell r="N160">
            <v>3586.9</v>
          </cell>
        </row>
        <row r="161">
          <cell r="A161" t="str">
            <v>CREDITOS BANCARIOS ME</v>
          </cell>
          <cell r="B161">
            <v>122263.3</v>
          </cell>
          <cell r="N161">
            <v>0</v>
          </cell>
        </row>
        <row r="162">
          <cell r="A162" t="str">
            <v>FILIALES CON COSTO</v>
          </cell>
          <cell r="B162">
            <v>1672.2</v>
          </cell>
          <cell r="N162">
            <v>132178.3636157806</v>
          </cell>
        </row>
        <row r="163">
          <cell r="B163" t="str">
            <v>-------------------</v>
          </cell>
          <cell r="N163" t="str">
            <v>-------------------</v>
          </cell>
        </row>
        <row r="164">
          <cell r="A164" t="str">
            <v>TOTAL</v>
          </cell>
          <cell r="B164">
            <v>123935.5</v>
          </cell>
          <cell r="N164">
            <v>135765.2636157806</v>
          </cell>
        </row>
        <row r="166">
          <cell r="A166" t="str">
            <v>PASIVO SIN COSTO:</v>
          </cell>
        </row>
        <row r="167">
          <cell r="A167" t="str">
            <v>-------------------------------</v>
          </cell>
        </row>
        <row r="168">
          <cell r="A168" t="str">
            <v>PROVEEDORES</v>
          </cell>
          <cell r="B168">
            <v>98274.7</v>
          </cell>
          <cell r="N168">
            <v>67852.967789653077</v>
          </cell>
        </row>
        <row r="169">
          <cell r="A169" t="str">
            <v>FILIALES</v>
          </cell>
          <cell r="B169">
            <v>5100.6000000000004</v>
          </cell>
          <cell r="N169">
            <v>3029.0720039997241</v>
          </cell>
        </row>
        <row r="170">
          <cell r="A170" t="str">
            <v>ACREEDORES DIVERSOS</v>
          </cell>
          <cell r="B170">
            <v>12278.5</v>
          </cell>
          <cell r="N170">
            <v>16816.007683214124</v>
          </cell>
        </row>
        <row r="171">
          <cell r="A171" t="str">
            <v>IMPTOS Y GASTOS POR PAGAR</v>
          </cell>
          <cell r="B171">
            <v>15507.7</v>
          </cell>
          <cell r="N171">
            <v>18669.400225505127</v>
          </cell>
        </row>
        <row r="172">
          <cell r="A172" t="str">
            <v>DIVIDENDOS POR PAGAR</v>
          </cell>
          <cell r="B172">
            <v>0</v>
          </cell>
          <cell r="N172">
            <v>0</v>
          </cell>
        </row>
        <row r="173">
          <cell r="A173" t="str">
            <v>IMPUESTO SOBRE LA RENTA</v>
          </cell>
          <cell r="B173">
            <v>23545.5</v>
          </cell>
          <cell r="N173">
            <v>13674.295901654044</v>
          </cell>
        </row>
        <row r="174">
          <cell r="A174" t="str">
            <v>PTU A LOS TRABAJADORES</v>
          </cell>
          <cell r="B174">
            <v>30214.799999999999</v>
          </cell>
          <cell r="N174">
            <v>27791.71424615246</v>
          </cell>
        </row>
        <row r="175">
          <cell r="B175" t="str">
            <v>-------------------</v>
          </cell>
          <cell r="N175" t="str">
            <v>-------------------</v>
          </cell>
        </row>
        <row r="176">
          <cell r="A176" t="str">
            <v>TOTAL</v>
          </cell>
          <cell r="B176">
            <v>184921.8</v>
          </cell>
          <cell r="N176">
            <v>147833.45785017856</v>
          </cell>
        </row>
        <row r="178">
          <cell r="A178" t="str">
            <v>TOTAL PASIVO CIRCULANTE</v>
          </cell>
          <cell r="B178">
            <v>308857.3</v>
          </cell>
          <cell r="N178">
            <v>283598.72146595916</v>
          </cell>
        </row>
        <row r="180">
          <cell r="A180" t="str">
            <v>DEUDA A LARGO PLAZO:</v>
          </cell>
        </row>
        <row r="181">
          <cell r="A181" t="str">
            <v>CREDITOS BANCARIOS LP</v>
          </cell>
          <cell r="B181">
            <v>0</v>
          </cell>
          <cell r="N181">
            <v>0</v>
          </cell>
        </row>
        <row r="182">
          <cell r="A182" t="str">
            <v>CREDITOS BANCARIOS LP ME</v>
          </cell>
          <cell r="B182">
            <v>0</v>
          </cell>
          <cell r="N182">
            <v>0</v>
          </cell>
        </row>
        <row r="183">
          <cell r="B183" t="str">
            <v>-------------------</v>
          </cell>
          <cell r="N183" t="str">
            <v>-------------------</v>
          </cell>
        </row>
        <row r="184">
          <cell r="A184" t="str">
            <v>TOTAL</v>
          </cell>
          <cell r="B184">
            <v>0</v>
          </cell>
          <cell r="N184">
            <v>0</v>
          </cell>
        </row>
        <row r="185">
          <cell r="B185" t="str">
            <v>-------------------</v>
          </cell>
          <cell r="N185" t="str">
            <v>-------------------</v>
          </cell>
        </row>
        <row r="186">
          <cell r="A186" t="str">
            <v>OTROS PASIVOS LP</v>
          </cell>
          <cell r="B186">
            <v>0</v>
          </cell>
          <cell r="N186">
            <v>0</v>
          </cell>
        </row>
        <row r="187">
          <cell r="A187" t="str">
            <v>IMPUESTO SOBRE LA RENTA DIFERIDO</v>
          </cell>
          <cell r="B187">
            <v>237105.5</v>
          </cell>
          <cell r="N187">
            <v>218524.10000000003</v>
          </cell>
        </row>
        <row r="188">
          <cell r="A188" t="str">
            <v>PARTICIPACION DE UTILIDADES DIFERIDO</v>
          </cell>
          <cell r="B188">
            <v>0</v>
          </cell>
          <cell r="N188">
            <v>0</v>
          </cell>
        </row>
        <row r="190">
          <cell r="A190" t="str">
            <v>SUMA DEL PASIVO</v>
          </cell>
          <cell r="B190">
            <v>545962.80000000005</v>
          </cell>
          <cell r="N190">
            <v>502122.82146595919</v>
          </cell>
        </row>
        <row r="191">
          <cell r="B191" t="str">
            <v>=============</v>
          </cell>
          <cell r="N191" t="str">
            <v>=============</v>
          </cell>
        </row>
        <row r="193">
          <cell r="A193" t="str">
            <v>CAPITAL CONTABLE:</v>
          </cell>
        </row>
        <row r="194">
          <cell r="A194" t="str">
            <v>--------------------------------</v>
          </cell>
        </row>
        <row r="195">
          <cell r="A195" t="str">
            <v>CAPITAL SOCIAL</v>
          </cell>
          <cell r="B195">
            <v>713</v>
          </cell>
          <cell r="N195">
            <v>713</v>
          </cell>
        </row>
        <row r="196">
          <cell r="A196" t="str">
            <v>PRIMA SOBRE ACCIONES</v>
          </cell>
          <cell r="B196">
            <v>41600.300000000003</v>
          </cell>
          <cell r="N196">
            <v>41600.300000000003</v>
          </cell>
        </row>
        <row r="197">
          <cell r="A197" t="str">
            <v>RESULTADO ACUM POR ACTUALIZAC</v>
          </cell>
          <cell r="B197">
            <v>428500.40000000008</v>
          </cell>
          <cell r="N197">
            <v>546554.00922333635</v>
          </cell>
        </row>
        <row r="198">
          <cell r="A198" t="str">
            <v>ISR Y PTU DIFERIDO INICIAL</v>
          </cell>
          <cell r="B198">
            <v>343205.7</v>
          </cell>
          <cell r="N198">
            <v>-247559.3</v>
          </cell>
        </row>
        <row r="199">
          <cell r="A199" t="str">
            <v>RESULTADO DE EJERCICIOS ANTERIORES</v>
          </cell>
          <cell r="B199">
            <v>140527.90000000002</v>
          </cell>
          <cell r="N199">
            <v>465754.50000000012</v>
          </cell>
        </row>
        <row r="200">
          <cell r="A200" t="str">
            <v>RESULTADO DEL ANIO</v>
          </cell>
          <cell r="B200">
            <v>-247559.3</v>
          </cell>
          <cell r="N200">
            <v>137327.21637353869</v>
          </cell>
        </row>
        <row r="201">
          <cell r="A201" t="str">
            <v>PARTICIPACION MINORITARIA</v>
          </cell>
          <cell r="B201">
            <v>0</v>
          </cell>
          <cell r="N201">
            <v>0</v>
          </cell>
        </row>
        <row r="202">
          <cell r="B202" t="str">
            <v>-------------------</v>
          </cell>
          <cell r="N202" t="str">
            <v>-------------------</v>
          </cell>
        </row>
        <row r="203">
          <cell r="A203" t="str">
            <v>SUMA CAPITAL CONTABLE</v>
          </cell>
          <cell r="B203">
            <v>706988.00000000023</v>
          </cell>
          <cell r="N203">
            <v>944389.72559687519</v>
          </cell>
          <cell r="O203">
            <v>944389.7255968753</v>
          </cell>
        </row>
        <row r="205">
          <cell r="B205" t="str">
            <v>=============</v>
          </cell>
          <cell r="N205" t="str">
            <v>=============</v>
          </cell>
        </row>
        <row r="207">
          <cell r="A207" t="str">
            <v>SUMA PASIVO Y CAPITAL</v>
          </cell>
          <cell r="B207">
            <v>1252950.8000000003</v>
          </cell>
          <cell r="N207">
            <v>1446512.5470628343</v>
          </cell>
        </row>
        <row r="208">
          <cell r="B208" t="str">
            <v>=============</v>
          </cell>
          <cell r="N208" t="str">
            <v>=============</v>
          </cell>
        </row>
        <row r="210">
          <cell r="A210" t="str">
            <v>DIFERENCIA BALANCE</v>
          </cell>
          <cell r="B210">
            <v>0</v>
          </cell>
          <cell r="N210">
            <v>0</v>
          </cell>
        </row>
        <row r="215">
          <cell r="A215" t="str">
            <v>PAG 4</v>
          </cell>
        </row>
        <row r="216">
          <cell r="A216" t="str">
            <v>VELCON, S.A. DE C.V.</v>
          </cell>
        </row>
        <row r="217">
          <cell r="A217" t="str">
            <v>PRONÓSTICO 1+6 DICIEMBRE 2003</v>
          </cell>
        </row>
        <row r="219">
          <cell r="A219" t="str">
            <v>FLUJO DE EFECTIVO</v>
          </cell>
        </row>
        <row r="220">
          <cell r="N220" t="str">
            <v>NOMINALES</v>
          </cell>
        </row>
        <row r="221">
          <cell r="N221" t="str">
            <v>DICIEMBRE 02</v>
          </cell>
        </row>
        <row r="222">
          <cell r="N222" t="str">
            <v>-------------------</v>
          </cell>
        </row>
        <row r="224">
          <cell r="A224" t="str">
            <v>UTILIDAD DE OPERACION</v>
          </cell>
          <cell r="N224">
            <v>225777.53280569561</v>
          </cell>
        </row>
        <row r="226">
          <cell r="A226" t="str">
            <v>(+) DEPRECIACION Y AMORTIZAC</v>
          </cell>
          <cell r="N226">
            <v>104250.68653167658</v>
          </cell>
        </row>
        <row r="227">
          <cell r="A227" t="str">
            <v>(-) ISR Y PTU</v>
          </cell>
          <cell r="N227">
            <v>127720.60000000002</v>
          </cell>
        </row>
        <row r="228">
          <cell r="A228" t="str">
            <v>(-) CAMBIOS AL CAPITAL DE TRABAJO</v>
          </cell>
          <cell r="N228">
            <v>116945.59571497887</v>
          </cell>
        </row>
        <row r="229">
          <cell r="A229" t="str">
            <v>(-) INVERSION ACTIVO FIJO</v>
          </cell>
          <cell r="N229">
            <v>55430.295654179878</v>
          </cell>
        </row>
        <row r="230">
          <cell r="N230" t="str">
            <v>-------------------</v>
          </cell>
        </row>
        <row r="231">
          <cell r="A231" t="str">
            <v>FLUJO OPERATIVO NETO</v>
          </cell>
          <cell r="N231">
            <v>29931.727968213381</v>
          </cell>
        </row>
        <row r="232">
          <cell r="N232" t="str">
            <v>-------------------</v>
          </cell>
        </row>
        <row r="235">
          <cell r="A235" t="str">
            <v>(-) FINANCIEROS NETO</v>
          </cell>
          <cell r="N235">
            <v>20143.186147743345</v>
          </cell>
        </row>
        <row r="236">
          <cell r="A236" t="str">
            <v>(+) CONTRATACION (PAGO) BANCOS</v>
          </cell>
          <cell r="N236">
            <v>11829.763615780605</v>
          </cell>
        </row>
        <row r="237">
          <cell r="A237" t="str">
            <v>(+) AUMENTOS (DISMINUCIONES) CAP.</v>
          </cell>
          <cell r="N237">
            <v>0</v>
          </cell>
        </row>
        <row r="238">
          <cell r="A238" t="str">
            <v>(-) DIVIDENDOS PAGADOS</v>
          </cell>
          <cell r="N238">
            <v>0</v>
          </cell>
        </row>
        <row r="239">
          <cell r="A239" t="str">
            <v>(+) OTROS MOVIMIENTOS FINANCIEROS</v>
          </cell>
          <cell r="N239">
            <v>80389.625</v>
          </cell>
        </row>
        <row r="240">
          <cell r="N240" t="str">
            <v>-------------------</v>
          </cell>
        </row>
        <row r="241">
          <cell r="A241" t="str">
            <v>FLUJO NETO TOTAL</v>
          </cell>
          <cell r="N241">
            <v>102007.93043625064</v>
          </cell>
        </row>
        <row r="242">
          <cell r="N242" t="str">
            <v>=============</v>
          </cell>
        </row>
        <row r="244">
          <cell r="A244" t="str">
            <v>SALDO INICIAL</v>
          </cell>
          <cell r="N244">
            <v>93852.5</v>
          </cell>
        </row>
        <row r="245">
          <cell r="N245" t="str">
            <v>-------------------</v>
          </cell>
        </row>
        <row r="246">
          <cell r="A246" t="str">
            <v>SALDO FINAL</v>
          </cell>
          <cell r="N246">
            <v>195860.43043625064</v>
          </cell>
        </row>
        <row r="247">
          <cell r="N247" t="str">
            <v>=============</v>
          </cell>
        </row>
        <row r="249">
          <cell r="A249" t="str">
            <v>DIFERENCIA FLUJO</v>
          </cell>
          <cell r="N249">
            <v>-6.6358145617414266E-2</v>
          </cell>
        </row>
      </sheetData>
      <sheetData sheetId="27" refreshError="1">
        <row r="1">
          <cell r="A1" t="str">
            <v>PAGE 1</v>
          </cell>
          <cell r="K1" t="str">
            <v>ARCHIVO:</v>
          </cell>
          <cell r="L1" t="str">
            <v>UM6VELCO2003</v>
          </cell>
          <cell r="N1" t="str">
            <v>REPORTE:</v>
          </cell>
          <cell r="O1" t="str">
            <v>M8R5I</v>
          </cell>
        </row>
        <row r="2">
          <cell r="A2" t="str">
            <v>VELCON, S.A. DE C.V.</v>
          </cell>
        </row>
        <row r="3">
          <cell r="A3" t="str">
            <v>PRONÓSTICO 1+6 DICIEMBRE 2003</v>
          </cell>
          <cell r="C3" t="str">
            <v>(THOUSAND PESOS)</v>
          </cell>
        </row>
        <row r="6">
          <cell r="B6" t="str">
            <v>DEC</v>
          </cell>
          <cell r="C6" t="str">
            <v>JAN</v>
          </cell>
          <cell r="D6" t="str">
            <v>FEB</v>
          </cell>
          <cell r="E6" t="str">
            <v>MAR</v>
          </cell>
          <cell r="F6" t="str">
            <v>APR</v>
          </cell>
          <cell r="G6" t="str">
            <v>MAY</v>
          </cell>
          <cell r="H6" t="str">
            <v>JUN</v>
          </cell>
          <cell r="I6" t="str">
            <v>JUL</v>
          </cell>
          <cell r="J6" t="str">
            <v>AGO</v>
          </cell>
          <cell r="K6" t="str">
            <v>SEP</v>
          </cell>
          <cell r="L6" t="str">
            <v>OCT</v>
          </cell>
          <cell r="M6" t="str">
            <v>NOV</v>
          </cell>
          <cell r="N6" t="str">
            <v>DEC</v>
          </cell>
          <cell r="O6" t="str">
            <v>YEAR 03</v>
          </cell>
        </row>
        <row r="7">
          <cell r="B7" t="str">
            <v>ACUM DIC 02</v>
          </cell>
          <cell r="C7" t="str">
            <v>REAL</v>
          </cell>
          <cell r="D7" t="str">
            <v>REAL</v>
          </cell>
          <cell r="E7" t="str">
            <v>REAL</v>
          </cell>
          <cell r="F7" t="str">
            <v>REAL</v>
          </cell>
          <cell r="G7" t="str">
            <v>REAL</v>
          </cell>
          <cell r="H7" t="str">
            <v>REAL</v>
          </cell>
          <cell r="I7" t="str">
            <v>REAL</v>
          </cell>
          <cell r="J7" t="str">
            <v>REAL</v>
          </cell>
          <cell r="K7" t="str">
            <v>REAL</v>
          </cell>
          <cell r="L7" t="str">
            <v>REAL</v>
          </cell>
          <cell r="M7" t="str">
            <v>REAL</v>
          </cell>
          <cell r="N7" t="str">
            <v>REAL</v>
          </cell>
          <cell r="O7" t="str">
            <v>-------------------</v>
          </cell>
        </row>
        <row r="8">
          <cell r="A8" t="str">
            <v>INCOME STATEMENT:</v>
          </cell>
        </row>
        <row r="9">
          <cell r="A9" t="str">
            <v>----------------------------------</v>
          </cell>
        </row>
        <row r="10">
          <cell r="A10" t="str">
            <v>NET SALES:</v>
          </cell>
        </row>
        <row r="11">
          <cell r="A11" t="str">
            <v>-------------------</v>
          </cell>
        </row>
        <row r="12">
          <cell r="A12" t="str">
            <v>ORIGINAL EQUIPMENT</v>
          </cell>
          <cell r="B12">
            <v>280840.8</v>
          </cell>
          <cell r="C12">
            <v>26278.45849233614</v>
          </cell>
          <cell r="D12">
            <v>26197.201324894831</v>
          </cell>
          <cell r="E12">
            <v>24351.80396748981</v>
          </cell>
          <cell r="F12">
            <v>24804.097711563067</v>
          </cell>
          <cell r="G12">
            <v>26713.525150893664</v>
          </cell>
          <cell r="H12">
            <v>26114.750960120749</v>
          </cell>
          <cell r="I12">
            <v>19832.897892724897</v>
          </cell>
          <cell r="J12">
            <v>27881.064903974504</v>
          </cell>
          <cell r="K12">
            <v>21262.660364517949</v>
          </cell>
          <cell r="L12">
            <v>17443.566480783746</v>
          </cell>
          <cell r="M12">
            <v>24390.114819142065</v>
          </cell>
          <cell r="N12">
            <v>19863.119886581531</v>
          </cell>
          <cell r="O12">
            <v>285133.26195502293</v>
          </cell>
        </row>
        <row r="13">
          <cell r="A13" t="str">
            <v>ORIGINAL EQ DIRECT EXPORTATION</v>
          </cell>
          <cell r="B13">
            <v>167883.7</v>
          </cell>
          <cell r="C13">
            <v>19084.198376230001</v>
          </cell>
          <cell r="D13">
            <v>23545.983390083999</v>
          </cell>
          <cell r="E13">
            <v>21630.383769649001</v>
          </cell>
          <cell r="F13">
            <v>21719.018848564003</v>
          </cell>
          <cell r="G13">
            <v>26012.731241338501</v>
          </cell>
          <cell r="H13">
            <v>24826.730215104497</v>
          </cell>
          <cell r="I13">
            <v>9286.6457814604</v>
          </cell>
          <cell r="J13">
            <v>20060.923862018499</v>
          </cell>
          <cell r="K13">
            <v>29193.509467086817</v>
          </cell>
          <cell r="L13">
            <v>30834.519749754494</v>
          </cell>
          <cell r="M13">
            <v>18184.178948833585</v>
          </cell>
          <cell r="N13">
            <v>14999.167709893532</v>
          </cell>
          <cell r="O13">
            <v>259377.99136001733</v>
          </cell>
        </row>
        <row r="14">
          <cell r="A14" t="str">
            <v>ORIGINAL EQ INDIRECT EXPORTATION</v>
          </cell>
          <cell r="B14">
            <v>485661.4</v>
          </cell>
          <cell r="C14">
            <v>40365.925836766481</v>
          </cell>
          <cell r="D14">
            <v>42648.62389726242</v>
          </cell>
          <cell r="E14">
            <v>44913.122872804684</v>
          </cell>
          <cell r="F14">
            <v>26037.364541581941</v>
          </cell>
          <cell r="G14">
            <v>43812.960962593264</v>
          </cell>
          <cell r="H14">
            <v>44545.725506420647</v>
          </cell>
          <cell r="I14">
            <v>49551.317757885685</v>
          </cell>
          <cell r="J14">
            <v>42461.236226568813</v>
          </cell>
          <cell r="K14">
            <v>44679.290848210454</v>
          </cell>
          <cell r="L14">
            <v>52193.120099556072</v>
          </cell>
          <cell r="M14">
            <v>31468.658960722667</v>
          </cell>
          <cell r="N14">
            <v>28075.035878812985</v>
          </cell>
          <cell r="O14">
            <v>490752.38338918611</v>
          </cell>
        </row>
        <row r="15">
          <cell r="A15" t="str">
            <v>INTERCOMPANIES</v>
          </cell>
          <cell r="B15">
            <v>102867.2</v>
          </cell>
          <cell r="C15">
            <v>7051.7995359778151</v>
          </cell>
          <cell r="D15">
            <v>6323.8996231241872</v>
          </cell>
          <cell r="E15">
            <v>10119.712804240897</v>
          </cell>
          <cell r="F15">
            <v>3615.6517205157415</v>
          </cell>
          <cell r="G15">
            <v>5391.3508769395721</v>
          </cell>
          <cell r="H15">
            <v>6807.5534782913628</v>
          </cell>
          <cell r="I15">
            <v>5679.7998500000003</v>
          </cell>
          <cell r="J15">
            <v>6914.0372600000001</v>
          </cell>
          <cell r="K15">
            <v>6843.3648114969128</v>
          </cell>
          <cell r="L15">
            <v>9198.9355823871338</v>
          </cell>
          <cell r="M15">
            <v>7250.7382699999998</v>
          </cell>
          <cell r="N15">
            <v>5095.1840599999996</v>
          </cell>
          <cell r="O15">
            <v>80292.027872973616</v>
          </cell>
        </row>
        <row r="16">
          <cell r="A16" t="str">
            <v>DOMESTIC AFTERMARKET</v>
          </cell>
          <cell r="B16">
            <v>14011.5</v>
          </cell>
          <cell r="C16">
            <v>2275.49990596</v>
          </cell>
          <cell r="D16">
            <v>1370.799946714</v>
          </cell>
          <cell r="E16">
            <v>1129.608831857</v>
          </cell>
          <cell r="F16">
            <v>1682.4356006920002</v>
          </cell>
          <cell r="G16">
            <v>1260.89012987</v>
          </cell>
          <cell r="H16">
            <v>1349.0954263914998</v>
          </cell>
          <cell r="I16">
            <v>1007.2809199999999</v>
          </cell>
          <cell r="J16">
            <v>914.23340000000007</v>
          </cell>
          <cell r="K16">
            <v>634.42895542156168</v>
          </cell>
          <cell r="L16">
            <v>816.92799083229181</v>
          </cell>
          <cell r="M16">
            <v>854.77858999999989</v>
          </cell>
          <cell r="N16">
            <v>644.45361000000003</v>
          </cell>
          <cell r="O16">
            <v>13940.433307738353</v>
          </cell>
        </row>
        <row r="17">
          <cell r="A17" t="str">
            <v>EXPORT AFTERMARKET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A18" t="str">
            <v>OTHER SALES</v>
          </cell>
          <cell r="B18">
            <v>1370.2</v>
          </cell>
          <cell r="C18">
            <v>110.3</v>
          </cell>
          <cell r="D18">
            <v>69.2</v>
          </cell>
          <cell r="E18">
            <v>364.1</v>
          </cell>
          <cell r="F18">
            <v>315.89999999999998</v>
          </cell>
          <cell r="G18">
            <v>140.30000000000001</v>
          </cell>
          <cell r="H18">
            <v>224.5</v>
          </cell>
          <cell r="I18">
            <v>150.4</v>
          </cell>
          <cell r="J18">
            <v>146.19999999999999</v>
          </cell>
          <cell r="K18">
            <v>241.9</v>
          </cell>
          <cell r="L18">
            <v>195.1</v>
          </cell>
          <cell r="M18">
            <v>111.2</v>
          </cell>
          <cell r="N18">
            <v>126.9</v>
          </cell>
          <cell r="O18">
            <v>2196</v>
          </cell>
        </row>
        <row r="19">
          <cell r="A19" t="str">
            <v>DIVIDENDS RECEIVABLE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-------------------</v>
          </cell>
          <cell r="C20" t="str">
            <v>-------------------</v>
          </cell>
          <cell r="D20" t="str">
            <v>-------------------</v>
          </cell>
          <cell r="E20" t="str">
            <v>-------------------</v>
          </cell>
          <cell r="F20" t="str">
            <v>-------------------</v>
          </cell>
          <cell r="G20" t="str">
            <v>-------------------</v>
          </cell>
          <cell r="H20" t="str">
            <v>-------------------</v>
          </cell>
          <cell r="I20" t="str">
            <v>-------------------</v>
          </cell>
          <cell r="J20" t="str">
            <v>-------------------</v>
          </cell>
          <cell r="K20" t="str">
            <v>-------------------</v>
          </cell>
          <cell r="L20" t="str">
            <v>-------------------</v>
          </cell>
          <cell r="M20" t="str">
            <v>-------------------</v>
          </cell>
          <cell r="N20" t="str">
            <v>-------------------</v>
          </cell>
          <cell r="O20" t="str">
            <v>-------------------</v>
          </cell>
        </row>
        <row r="21">
          <cell r="A21" t="str">
            <v>TOTAL</v>
          </cell>
          <cell r="B21">
            <v>1052634.8</v>
          </cell>
          <cell r="C21">
            <v>95166.182147270432</v>
          </cell>
          <cell r="D21">
            <v>100155.70818207944</v>
          </cell>
          <cell r="E21">
            <v>102508.7322460414</v>
          </cell>
          <cell r="F21">
            <v>78174.468422916747</v>
          </cell>
          <cell r="G21">
            <v>103331.758361635</v>
          </cell>
          <cell r="H21">
            <v>103868.35558632875</v>
          </cell>
          <cell r="I21">
            <v>85508.342202070984</v>
          </cell>
          <cell r="J21">
            <v>98377.695652561815</v>
          </cell>
          <cell r="K21">
            <v>102855.15444673369</v>
          </cell>
          <cell r="L21">
            <v>110682.16990331374</v>
          </cell>
          <cell r="M21">
            <v>82259.669588698322</v>
          </cell>
          <cell r="N21">
            <v>68803.861145288043</v>
          </cell>
          <cell r="O21">
            <v>1131692.0978849384</v>
          </cell>
        </row>
        <row r="23">
          <cell r="A23" t="str">
            <v>COST OF SALES</v>
          </cell>
          <cell r="B23">
            <v>469800.8</v>
          </cell>
          <cell r="C23">
            <v>44302.888567524162</v>
          </cell>
          <cell r="D23">
            <v>46977.596353564608</v>
          </cell>
          <cell r="E23">
            <v>48801.782518526423</v>
          </cell>
          <cell r="F23">
            <v>37440.38386103871</v>
          </cell>
          <cell r="G23">
            <v>50811.944645344018</v>
          </cell>
          <cell r="H23">
            <v>51032.253416330495</v>
          </cell>
          <cell r="I23">
            <v>41798.885937926243</v>
          </cell>
          <cell r="J23">
            <v>47479.507208046489</v>
          </cell>
          <cell r="K23">
            <v>51217.365973344597</v>
          </cell>
          <cell r="L23">
            <v>54188.890839853309</v>
          </cell>
          <cell r="M23">
            <v>42177.437176936386</v>
          </cell>
          <cell r="N23">
            <v>34365.678248040102</v>
          </cell>
          <cell r="O23">
            <v>550594.61474647559</v>
          </cell>
        </row>
        <row r="24">
          <cell r="A24" t="str">
            <v>COST OF DISTRIBUTION</v>
          </cell>
          <cell r="B24">
            <v>12273.4</v>
          </cell>
          <cell r="C24">
            <v>459.2</v>
          </cell>
          <cell r="D24">
            <v>759.59999999999991</v>
          </cell>
          <cell r="E24">
            <v>921.5</v>
          </cell>
          <cell r="F24">
            <v>652.9</v>
          </cell>
          <cell r="G24">
            <v>748.40000000000009</v>
          </cell>
          <cell r="H24">
            <v>437.4</v>
          </cell>
          <cell r="I24">
            <v>809.3</v>
          </cell>
          <cell r="J24">
            <v>456.9</v>
          </cell>
          <cell r="K24">
            <v>685.4</v>
          </cell>
          <cell r="L24">
            <v>707</v>
          </cell>
          <cell r="M24">
            <v>523.98</v>
          </cell>
          <cell r="N24">
            <v>572.72399999999993</v>
          </cell>
          <cell r="O24">
            <v>7734.3040000000001</v>
          </cell>
        </row>
        <row r="25">
          <cell r="B25" t="str">
            <v>-------------------</v>
          </cell>
          <cell r="C25" t="str">
            <v>-------------------</v>
          </cell>
          <cell r="D25" t="str">
            <v>-------------------</v>
          </cell>
          <cell r="E25" t="str">
            <v>-------------------</v>
          </cell>
          <cell r="F25" t="str">
            <v>-------------------</v>
          </cell>
          <cell r="G25" t="str">
            <v>-------------------</v>
          </cell>
          <cell r="H25" t="str">
            <v>-------------------</v>
          </cell>
          <cell r="I25" t="str">
            <v>-------------------</v>
          </cell>
          <cell r="J25" t="str">
            <v>-------------------</v>
          </cell>
          <cell r="K25" t="str">
            <v>-------------------</v>
          </cell>
          <cell r="L25" t="str">
            <v>-------------------</v>
          </cell>
          <cell r="M25" t="str">
            <v>-------------------</v>
          </cell>
          <cell r="N25" t="str">
            <v>-------------------</v>
          </cell>
          <cell r="O25" t="str">
            <v>-------------------</v>
          </cell>
        </row>
        <row r="26">
          <cell r="A26" t="str">
            <v>TOTAL COST</v>
          </cell>
          <cell r="B26">
            <v>482074.2</v>
          </cell>
          <cell r="C26">
            <v>44762.088567524159</v>
          </cell>
          <cell r="D26">
            <v>47737.196353564606</v>
          </cell>
          <cell r="E26">
            <v>49723.282518526423</v>
          </cell>
          <cell r="F26">
            <v>38093.283861038712</v>
          </cell>
          <cell r="G26">
            <v>51560.344645344019</v>
          </cell>
          <cell r="H26">
            <v>51469.653416330497</v>
          </cell>
          <cell r="I26">
            <v>42608.185937926246</v>
          </cell>
          <cell r="J26">
            <v>47936.40720804649</v>
          </cell>
          <cell r="K26">
            <v>51902.765973344598</v>
          </cell>
          <cell r="L26">
            <v>54895.890839853309</v>
          </cell>
          <cell r="M26">
            <v>42701.417176936389</v>
          </cell>
          <cell r="N26">
            <v>34938.402248040104</v>
          </cell>
          <cell r="O26">
            <v>558328.9187464756</v>
          </cell>
        </row>
        <row r="28">
          <cell r="A28" t="str">
            <v>*% TOTAL COST *</v>
          </cell>
          <cell r="B28">
            <v>0.45796908861458885</v>
          </cell>
          <cell r="C28">
            <v>0.47035709069692916</v>
          </cell>
          <cell r="D28">
            <v>0.47662981192025639</v>
          </cell>
          <cell r="E28">
            <v>0.48506387142883234</v>
          </cell>
          <cell r="F28">
            <v>0.48728548629147717</v>
          </cell>
          <cell r="G28">
            <v>0.49897868247722893</v>
          </cell>
          <cell r="H28">
            <v>0.49552775843796049</v>
          </cell>
          <cell r="I28">
            <v>0.4982927377686231</v>
          </cell>
          <cell r="J28">
            <v>0.48726905921177871</v>
          </cell>
          <cell r="K28">
            <v>0.50461997993716334</v>
          </cell>
          <cell r="L28">
            <v>0.4959777251187571</v>
          </cell>
          <cell r="M28">
            <v>0.51910513852590467</v>
          </cell>
          <cell r="N28">
            <v>0.50779711583719489</v>
          </cell>
          <cell r="O28">
            <v>0.49335761890531654</v>
          </cell>
        </row>
        <row r="30">
          <cell r="A30" t="str">
            <v>GROSS PROFIT</v>
          </cell>
          <cell r="B30">
            <v>570560.60000000009</v>
          </cell>
          <cell r="C30">
            <v>50404.093579746273</v>
          </cell>
          <cell r="D30">
            <v>52418.511828514835</v>
          </cell>
          <cell r="E30">
            <v>52785.449727514977</v>
          </cell>
          <cell r="F30">
            <v>40081.184561878035</v>
          </cell>
          <cell r="G30">
            <v>51771.413716290983</v>
          </cell>
          <cell r="H30">
            <v>52398.702169998251</v>
          </cell>
          <cell r="I30">
            <v>42900.156264144738</v>
          </cell>
          <cell r="J30">
            <v>50441.288444515325</v>
          </cell>
          <cell r="K30">
            <v>50952.388473389095</v>
          </cell>
          <cell r="L30">
            <v>55786.279063460432</v>
          </cell>
          <cell r="M30">
            <v>39558.252411761932</v>
          </cell>
          <cell r="N30">
            <v>33865.45889724794</v>
          </cell>
          <cell r="O30">
            <v>573363.17913846276</v>
          </cell>
        </row>
        <row r="32">
          <cell r="A32" t="str">
            <v>OPERATING EXPENSES:</v>
          </cell>
        </row>
        <row r="33">
          <cell r="A33" t="str">
            <v>--------------------------------------</v>
          </cell>
        </row>
        <row r="34">
          <cell r="A34" t="str">
            <v>PRODUCTION EXPENSES</v>
          </cell>
          <cell r="B34">
            <v>138545.79999999999</v>
          </cell>
          <cell r="C34">
            <v>13258.389845012332</v>
          </cell>
          <cell r="D34">
            <v>11784.874623585803</v>
          </cell>
          <cell r="E34">
            <v>13980.690435182434</v>
          </cell>
          <cell r="F34">
            <v>12084.204299661233</v>
          </cell>
          <cell r="G34">
            <v>13702.121815103334</v>
          </cell>
          <cell r="H34">
            <v>14403.347592472534</v>
          </cell>
          <cell r="I34">
            <v>11041.075504401186</v>
          </cell>
          <cell r="J34">
            <v>13410.35277366765</v>
          </cell>
          <cell r="K34">
            <v>12642.755205593394</v>
          </cell>
          <cell r="L34">
            <v>14241.366050949402</v>
          </cell>
          <cell r="M34">
            <v>11429.954608547852</v>
          </cell>
          <cell r="N34">
            <v>9913.0060844283653</v>
          </cell>
          <cell r="O34">
            <v>151892.13883860552</v>
          </cell>
        </row>
        <row r="35">
          <cell r="A35" t="str">
            <v>SELLING EXPENSES</v>
          </cell>
          <cell r="B35">
            <v>12740.7</v>
          </cell>
          <cell r="C35">
            <v>1040.5789507847815</v>
          </cell>
          <cell r="D35">
            <v>1132.5024847582288</v>
          </cell>
          <cell r="E35">
            <v>1419.9075622794799</v>
          </cell>
          <cell r="F35">
            <v>695.46762877749416</v>
          </cell>
          <cell r="G35">
            <v>1066.9019907174022</v>
          </cell>
          <cell r="H35">
            <v>1128.9673532693514</v>
          </cell>
          <cell r="I35">
            <v>128.91993134246999</v>
          </cell>
          <cell r="J35">
            <v>471.40070585999905</v>
          </cell>
          <cell r="K35">
            <v>541.2677980563966</v>
          </cell>
          <cell r="L35">
            <v>618.46525361933482</v>
          </cell>
          <cell r="M35">
            <v>353.92598706584556</v>
          </cell>
          <cell r="N35">
            <v>298.15401151757203</v>
          </cell>
          <cell r="O35">
            <v>8896.4596580483558</v>
          </cell>
        </row>
        <row r="36">
          <cell r="A36" t="str">
            <v>ADMINISTRATION EXPENSES</v>
          </cell>
          <cell r="B36">
            <v>86499.7</v>
          </cell>
          <cell r="C36">
            <v>6176.1236429454093</v>
          </cell>
          <cell r="D36">
            <v>6444.414163641587</v>
          </cell>
          <cell r="E36">
            <v>7205.6746449208285</v>
          </cell>
          <cell r="F36">
            <v>7638.989368458333</v>
          </cell>
          <cell r="G36">
            <v>7615.2351672327004</v>
          </cell>
          <cell r="H36">
            <v>7202.2671117265745</v>
          </cell>
          <cell r="I36">
            <v>7548.4668440414207</v>
          </cell>
          <cell r="J36">
            <v>7697.2539130512359</v>
          </cell>
          <cell r="K36">
            <v>7034.4030889346741</v>
          </cell>
          <cell r="L36">
            <v>7968.7433980662763</v>
          </cell>
          <cell r="M36">
            <v>6354.593738511946</v>
          </cell>
          <cell r="N36">
            <v>3660.2962229057603</v>
          </cell>
          <cell r="O36">
            <v>82546.461304436758</v>
          </cell>
        </row>
        <row r="37">
          <cell r="A37" t="str">
            <v>DEPRECIATION</v>
          </cell>
          <cell r="B37">
            <v>93407.7</v>
          </cell>
          <cell r="C37">
            <v>8405.0850457887154</v>
          </cell>
          <cell r="D37">
            <v>8022.082940568861</v>
          </cell>
          <cell r="E37">
            <v>8572.9898946622798</v>
          </cell>
          <cell r="F37">
            <v>8538.1865791633772</v>
          </cell>
          <cell r="G37">
            <v>8638.621954100543</v>
          </cell>
          <cell r="H37">
            <v>8605.7402279906291</v>
          </cell>
          <cell r="I37">
            <v>8491.8999527610322</v>
          </cell>
          <cell r="J37">
            <v>8516.1969276168275</v>
          </cell>
          <cell r="K37">
            <v>8883.5599141768234</v>
          </cell>
          <cell r="L37">
            <v>8954.2743002966217</v>
          </cell>
          <cell r="M37">
            <v>9299.9795748445486</v>
          </cell>
          <cell r="N37">
            <v>9322.069219706329</v>
          </cell>
          <cell r="O37">
            <v>104250.68653167658</v>
          </cell>
        </row>
        <row r="38">
          <cell r="B38" t="str">
            <v>-------------------</v>
          </cell>
          <cell r="C38" t="str">
            <v>-------------------</v>
          </cell>
          <cell r="D38" t="str">
            <v>-------------------</v>
          </cell>
          <cell r="E38" t="str">
            <v>-------------------</v>
          </cell>
          <cell r="F38" t="str">
            <v>-------------------</v>
          </cell>
          <cell r="G38" t="str">
            <v>-------------------</v>
          </cell>
          <cell r="H38" t="str">
            <v>-------------------</v>
          </cell>
          <cell r="I38" t="str">
            <v>-------------------</v>
          </cell>
          <cell r="J38" t="str">
            <v>-------------------</v>
          </cell>
          <cell r="K38" t="str">
            <v>-------------------</v>
          </cell>
          <cell r="L38" t="str">
            <v>-------------------</v>
          </cell>
          <cell r="M38" t="str">
            <v>-------------------</v>
          </cell>
          <cell r="N38" t="str">
            <v>-------------------</v>
          </cell>
          <cell r="O38" t="str">
            <v>-------------------</v>
          </cell>
        </row>
        <row r="39">
          <cell r="A39" t="str">
            <v>TOTAL</v>
          </cell>
          <cell r="B39">
            <v>331193.90000000002</v>
          </cell>
          <cell r="C39">
            <v>28880.177484531239</v>
          </cell>
          <cell r="D39">
            <v>27383.874212554478</v>
          </cell>
          <cell r="E39">
            <v>31179.262537045026</v>
          </cell>
          <cell r="F39">
            <v>28956.847876060434</v>
          </cell>
          <cell r="G39">
            <v>31022.880927153979</v>
          </cell>
          <cell r="H39">
            <v>31340.322285459086</v>
          </cell>
          <cell r="I39">
            <v>27210.362232546107</v>
          </cell>
          <cell r="J39">
            <v>30095.204320195709</v>
          </cell>
          <cell r="K39">
            <v>29101.98600676129</v>
          </cell>
          <cell r="L39">
            <v>31782.849002931638</v>
          </cell>
          <cell r="M39">
            <v>27438.453908970194</v>
          </cell>
          <cell r="N39">
            <v>23193.525538558028</v>
          </cell>
          <cell r="O39">
            <v>347585.74633276719</v>
          </cell>
        </row>
        <row r="40">
          <cell r="B40" t="str">
            <v>-------------------</v>
          </cell>
          <cell r="C40" t="str">
            <v>-------------------</v>
          </cell>
          <cell r="D40" t="str">
            <v>-------------------</v>
          </cell>
          <cell r="E40" t="str">
            <v>-------------------</v>
          </cell>
          <cell r="F40" t="str">
            <v>-------------------</v>
          </cell>
          <cell r="G40" t="str">
            <v>-------------------</v>
          </cell>
          <cell r="H40" t="str">
            <v>-------------------</v>
          </cell>
          <cell r="I40" t="str">
            <v>-------------------</v>
          </cell>
          <cell r="J40" t="str">
            <v>-------------------</v>
          </cell>
          <cell r="K40" t="str">
            <v>-------------------</v>
          </cell>
          <cell r="L40" t="str">
            <v>-------------------</v>
          </cell>
          <cell r="M40" t="str">
            <v>-------------------</v>
          </cell>
          <cell r="N40" t="str">
            <v>-------------------</v>
          </cell>
          <cell r="O40" t="str">
            <v>-------------------</v>
          </cell>
        </row>
        <row r="41">
          <cell r="A41" t="str">
            <v>OPERATING PROFIT OR (LOST)</v>
          </cell>
          <cell r="B41">
            <v>239366.70000000007</v>
          </cell>
          <cell r="C41">
            <v>21524.01609521504</v>
          </cell>
          <cell r="D41">
            <v>25034.63761596035</v>
          </cell>
          <cell r="E41">
            <v>21606.187190469958</v>
          </cell>
          <cell r="F41">
            <v>11124.3366858176</v>
          </cell>
          <cell r="G41">
            <v>20748.532789137011</v>
          </cell>
          <cell r="H41">
            <v>21058.379884539165</v>
          </cell>
          <cell r="I41">
            <v>15689.794031598631</v>
          </cell>
          <cell r="J41">
            <v>20346.084124319616</v>
          </cell>
          <cell r="K41">
            <v>21850.402466627806</v>
          </cell>
          <cell r="L41">
            <v>24003.430060528801</v>
          </cell>
          <cell r="M41">
            <v>12119.79850279174</v>
          </cell>
          <cell r="N41">
            <v>10671.933358689916</v>
          </cell>
          <cell r="O41">
            <v>225777.53280569561</v>
          </cell>
        </row>
        <row r="42">
          <cell r="A42" t="str">
            <v>* % OPERATING PROFIT *</v>
          </cell>
          <cell r="B42">
            <v>0.22739766916313242</v>
          </cell>
          <cell r="C42">
            <v>0.22617294935617416</v>
          </cell>
          <cell r="D42">
            <v>0.24995717239049708</v>
          </cell>
          <cell r="E42">
            <v>0.210774113746825</v>
          </cell>
          <cell r="F42">
            <v>0.14230140492463539</v>
          </cell>
          <cell r="G42">
            <v>0.20079531325231492</v>
          </cell>
          <cell r="H42">
            <v>0.20274105395879483</v>
          </cell>
          <cell r="I42">
            <v>0.18348846004429528</v>
          </cell>
          <cell r="J42">
            <v>0.20681602663448634</v>
          </cell>
          <cell r="K42">
            <v>0.21243857523877061</v>
          </cell>
          <cell r="L42">
            <v>0.21686808346364156</v>
          </cell>
          <cell r="M42">
            <v>0.14733585198422536</v>
          </cell>
          <cell r="N42">
            <v>0.1551066056620686</v>
          </cell>
          <cell r="O42">
            <v>0.19950438217926914</v>
          </cell>
        </row>
        <row r="45">
          <cell r="A45" t="str">
            <v>INTEGRAL FINANCING COST</v>
          </cell>
        </row>
        <row r="46">
          <cell r="A46" t="str">
            <v>--------------------------------------------</v>
          </cell>
        </row>
        <row r="49">
          <cell r="A49" t="str">
            <v>INTEREST PAYMENTS</v>
          </cell>
          <cell r="B49">
            <v>3247.7</v>
          </cell>
          <cell r="C49">
            <v>221.10159506266103</v>
          </cell>
          <cell r="D49">
            <v>243.00159506266101</v>
          </cell>
          <cell r="E49">
            <v>262.00173453942386</v>
          </cell>
          <cell r="F49">
            <v>319.40317569532783</v>
          </cell>
          <cell r="G49">
            <v>248.50161554337609</v>
          </cell>
          <cell r="H49">
            <v>282.40193848017776</v>
          </cell>
          <cell r="I49">
            <v>293.19918653600615</v>
          </cell>
          <cell r="J49">
            <v>66.297829447288223</v>
          </cell>
          <cell r="K49">
            <v>166.70399922922311</v>
          </cell>
          <cell r="L49">
            <v>207.40066097796</v>
          </cell>
          <cell r="M49">
            <v>295.70428703240964</v>
          </cell>
          <cell r="N49">
            <v>391.49675204770699</v>
          </cell>
          <cell r="O49">
            <v>2997.2143696542221</v>
          </cell>
        </row>
        <row r="50">
          <cell r="A50" t="str">
            <v>INTEREST EARNINGS</v>
          </cell>
          <cell r="B50">
            <v>2034.5</v>
          </cell>
          <cell r="C50">
            <v>97.594293597306347</v>
          </cell>
          <cell r="D50">
            <v>14.59681685232589</v>
          </cell>
          <cell r="E50">
            <v>93.41677286689665</v>
          </cell>
          <cell r="F50">
            <v>213.84184507943681</v>
          </cell>
          <cell r="G50">
            <v>52.995402223411688</v>
          </cell>
          <cell r="H50">
            <v>35.373229820540359</v>
          </cell>
          <cell r="I50">
            <v>53.308663102136649</v>
          </cell>
          <cell r="J50">
            <v>37.311859340018657</v>
          </cell>
          <cell r="K50">
            <v>19.802569615287439</v>
          </cell>
          <cell r="L50">
            <v>57.871830476889954</v>
          </cell>
          <cell r="M50">
            <v>870.12928719291324</v>
          </cell>
          <cell r="N50">
            <v>12.800075480476314</v>
          </cell>
          <cell r="O50">
            <v>1559.04264564764</v>
          </cell>
        </row>
        <row r="51">
          <cell r="A51" t="str">
            <v xml:space="preserve"> INTERCOMPANIES,  INTEREST PAYMENTS</v>
          </cell>
          <cell r="B51">
            <v>393.4</v>
          </cell>
          <cell r="C51">
            <v>-106.42231874999999</v>
          </cell>
          <cell r="D51">
            <v>-22.04335014789843</v>
          </cell>
          <cell r="E51">
            <v>2.3031302127540023</v>
          </cell>
          <cell r="F51">
            <v>-382.00060666666673</v>
          </cell>
          <cell r="G51">
            <v>-201.89951183261823</v>
          </cell>
          <cell r="H51">
            <v>-215.53801335697219</v>
          </cell>
          <cell r="I51">
            <v>-409.79722083333331</v>
          </cell>
          <cell r="J51">
            <v>-233.9</v>
          </cell>
          <cell r="K51">
            <v>-282.89942500000006</v>
          </cell>
          <cell r="L51">
            <v>-310.59845999999999</v>
          </cell>
          <cell r="M51">
            <v>-254.99920625000001</v>
          </cell>
          <cell r="N51">
            <v>-847.85568462161177</v>
          </cell>
          <cell r="O51">
            <v>-3265.6506672463465</v>
          </cell>
        </row>
        <row r="52">
          <cell r="A52" t="str">
            <v>LOSES, (GAINS) ON FOREIGN EXCHANGE</v>
          </cell>
          <cell r="B52">
            <v>4955.5</v>
          </cell>
          <cell r="C52">
            <v>-483.39431271335343</v>
          </cell>
          <cell r="D52">
            <v>887.5300000000002</v>
          </cell>
          <cell r="E52">
            <v>369.31396494071123</v>
          </cell>
          <cell r="F52">
            <v>-225.49882642221201</v>
          </cell>
          <cell r="G52">
            <v>1968.3020569857581</v>
          </cell>
          <cell r="H52">
            <v>330.50076675079072</v>
          </cell>
          <cell r="I52">
            <v>-400.52278426758369</v>
          </cell>
          <cell r="J52">
            <v>5491.2119151688476</v>
          </cell>
          <cell r="K52">
            <v>2914.4977226702126</v>
          </cell>
          <cell r="L52">
            <v>-61.602645552545255</v>
          </cell>
          <cell r="M52">
            <v>1942.4962847447641</v>
          </cell>
          <cell r="N52">
            <v>411.38094867771997</v>
          </cell>
          <cell r="O52">
            <v>13144.215090983111</v>
          </cell>
        </row>
        <row r="53">
          <cell r="A53" t="str">
            <v>MONETARY POSITION RESULT</v>
          </cell>
          <cell r="B53">
            <v>-3538.1</v>
          </cell>
          <cell r="C53">
            <v>836.79700536422308</v>
          </cell>
          <cell r="D53">
            <v>863.801589869439</v>
          </cell>
          <cell r="E53">
            <v>1216.998263152524</v>
          </cell>
          <cell r="F53">
            <v>786.99980802979132</v>
          </cell>
          <cell r="G53">
            <v>572.09927837257203</v>
          </cell>
          <cell r="H53">
            <v>-1136.6006765773864</v>
          </cell>
          <cell r="I53">
            <v>-1766.9678596767544</v>
          </cell>
          <cell r="J53">
            <v>-1658.0040692342684</v>
          </cell>
          <cell r="K53">
            <v>-989.49923746850197</v>
          </cell>
          <cell r="L53">
            <v>-262.16042447728148</v>
          </cell>
          <cell r="M53">
            <v>-831.64778616192814</v>
          </cell>
          <cell r="N53">
            <v>-1235.2045555892594</v>
          </cell>
          <cell r="O53">
            <v>-3603.3886643968308</v>
          </cell>
        </row>
        <row r="54">
          <cell r="A54" t="str">
            <v>CUMMULATIVE IFC</v>
          </cell>
          <cell r="B54">
            <v>4247.6000000000004</v>
          </cell>
          <cell r="C54">
            <v>154.30000000000001</v>
          </cell>
          <cell r="D54">
            <v>253.1</v>
          </cell>
          <cell r="E54">
            <v>258.2</v>
          </cell>
          <cell r="F54">
            <v>189.3</v>
          </cell>
          <cell r="G54">
            <v>321.3</v>
          </cell>
          <cell r="H54">
            <v>483.6</v>
          </cell>
          <cell r="I54">
            <v>1408.8</v>
          </cell>
          <cell r="J54">
            <v>-845.6</v>
          </cell>
          <cell r="K54">
            <v>500.5</v>
          </cell>
          <cell r="L54">
            <v>264.8</v>
          </cell>
          <cell r="M54">
            <v>252.8</v>
          </cell>
          <cell r="N54">
            <v>206.1</v>
          </cell>
          <cell r="O54">
            <v>3447.2</v>
          </cell>
        </row>
        <row r="55">
          <cell r="B55" t="str">
            <v>-------------------</v>
          </cell>
          <cell r="C55" t="str">
            <v>-------------------</v>
          </cell>
          <cell r="D55" t="str">
            <v>-------------------</v>
          </cell>
          <cell r="E55" t="str">
            <v>-------------------</v>
          </cell>
          <cell r="F55" t="str">
            <v>-------------------</v>
          </cell>
          <cell r="G55" t="str">
            <v>-------------------</v>
          </cell>
          <cell r="H55" t="str">
            <v>-------------------</v>
          </cell>
          <cell r="I55" t="str">
            <v>-------------------</v>
          </cell>
          <cell r="J55" t="str">
            <v>-------------------</v>
          </cell>
          <cell r="K55" t="str">
            <v>-------------------</v>
          </cell>
          <cell r="L55" t="str">
            <v>-------------------</v>
          </cell>
          <cell r="M55" t="str">
            <v>-------------------</v>
          </cell>
          <cell r="N55" t="str">
            <v>-------------------</v>
          </cell>
          <cell r="O55" t="str">
            <v>-------------------</v>
          </cell>
        </row>
        <row r="56">
          <cell r="A56" t="str">
            <v>INTEGRAL FINANCING COST</v>
          </cell>
          <cell r="B56">
            <v>14347.800000000001</v>
          </cell>
          <cell r="C56">
            <v>-1148.8063353622217</v>
          </cell>
          <cell r="D56">
            <v>483.18983819299797</v>
          </cell>
          <cell r="E56">
            <v>-418.59620632653156</v>
          </cell>
          <cell r="F56">
            <v>-1099.6379105027791</v>
          </cell>
          <cell r="G56">
            <v>1711.1094801005322</v>
          </cell>
          <cell r="H56">
            <v>1982.1921386308422</v>
          </cell>
          <cell r="I56">
            <v>2605.3383780097065</v>
          </cell>
          <cell r="J56">
            <v>6098.7019545103849</v>
          </cell>
          <cell r="K56">
            <v>4268.4989647526509</v>
          </cell>
          <cell r="L56">
            <v>304.2881494258063</v>
          </cell>
          <cell r="M56">
            <v>2197.5198644961888</v>
          </cell>
          <cell r="N56">
            <v>1383.5264962125982</v>
          </cell>
          <cell r="O56">
            <v>18367.324812140178</v>
          </cell>
        </row>
        <row r="58">
          <cell r="A58" t="str">
            <v>OTHER EXPENSES (INCOME)</v>
          </cell>
          <cell r="B58">
            <v>-5171.6000000000004</v>
          </cell>
          <cell r="C58">
            <v>421.6</v>
          </cell>
          <cell r="D58">
            <v>717.3</v>
          </cell>
          <cell r="E58">
            <v>-156.9</v>
          </cell>
          <cell r="F58">
            <v>-22.2</v>
          </cell>
          <cell r="G58">
            <v>1121.1600000000001</v>
          </cell>
          <cell r="H58">
            <v>3</v>
          </cell>
          <cell r="I58">
            <v>-4.7</v>
          </cell>
          <cell r="J58">
            <v>149.6</v>
          </cell>
          <cell r="K58">
            <v>96.8</v>
          </cell>
          <cell r="L58">
            <v>2473.6999999999998</v>
          </cell>
          <cell r="M58">
            <v>247.15</v>
          </cell>
          <cell r="N58">
            <v>332.74</v>
          </cell>
          <cell r="O58">
            <v>5379.25</v>
          </cell>
        </row>
        <row r="60">
          <cell r="A60" t="str">
            <v>NET PROFIT BEFORE TAXES</v>
          </cell>
          <cell r="B60">
            <v>230190.50000000009</v>
          </cell>
          <cell r="C60">
            <v>22251.222430577262</v>
          </cell>
          <cell r="D60">
            <v>23834.147777767354</v>
          </cell>
          <cell r="E60">
            <v>22181.683396796492</v>
          </cell>
          <cell r="F60">
            <v>12246.174596320379</v>
          </cell>
          <cell r="G60">
            <v>17916.26330903648</v>
          </cell>
          <cell r="H60">
            <v>19073.187745908323</v>
          </cell>
          <cell r="I60">
            <v>13089.155653588925</v>
          </cell>
          <cell r="J60">
            <v>14097.78216980923</v>
          </cell>
          <cell r="K60">
            <v>17485.103501875154</v>
          </cell>
          <cell r="L60">
            <v>21225.441911102993</v>
          </cell>
          <cell r="M60">
            <v>9675.1286382955514</v>
          </cell>
          <cell r="N60">
            <v>8955.6668624773174</v>
          </cell>
          <cell r="O60">
            <v>202030.95799355544</v>
          </cell>
        </row>
        <row r="64">
          <cell r="A64" t="str">
            <v>INCOME TAXES</v>
          </cell>
          <cell r="B64">
            <v>80820.5</v>
          </cell>
          <cell r="C64">
            <v>7557.5999999999995</v>
          </cell>
          <cell r="D64">
            <v>8303</v>
          </cell>
          <cell r="E64">
            <v>7367.5999999999995</v>
          </cell>
          <cell r="F64">
            <v>2987.2</v>
          </cell>
          <cell r="G64">
            <v>5755</v>
          </cell>
          <cell r="H64">
            <v>7491.9000000000005</v>
          </cell>
          <cell r="I64">
            <v>4581.2000000000007</v>
          </cell>
          <cell r="J64">
            <v>6011.2000000000007</v>
          </cell>
          <cell r="K64">
            <v>5666.8</v>
          </cell>
          <cell r="L64">
            <v>3815.8</v>
          </cell>
          <cell r="M64">
            <v>-1324.5</v>
          </cell>
          <cell r="N64">
            <v>-20843.599999999999</v>
          </cell>
          <cell r="O64">
            <v>37369.200000000004</v>
          </cell>
        </row>
        <row r="65">
          <cell r="A65" t="str">
            <v>EMPLOYEES PROFIT SHARING</v>
          </cell>
          <cell r="B65">
            <v>30215.1</v>
          </cell>
          <cell r="C65">
            <v>2147.5</v>
          </cell>
          <cell r="D65">
            <v>2345.4</v>
          </cell>
          <cell r="E65">
            <v>4105.3</v>
          </cell>
          <cell r="F65">
            <v>2159.9</v>
          </cell>
          <cell r="G65">
            <v>2037.5</v>
          </cell>
          <cell r="H65">
            <v>413.9</v>
          </cell>
          <cell r="I65">
            <v>1869.7</v>
          </cell>
          <cell r="J65">
            <v>2777.9</v>
          </cell>
          <cell r="K65">
            <v>3711.4</v>
          </cell>
          <cell r="L65">
            <v>2267.5</v>
          </cell>
          <cell r="M65">
            <v>1727.4</v>
          </cell>
          <cell r="N65">
            <v>2233.5</v>
          </cell>
          <cell r="O65">
            <v>27796.900000000005</v>
          </cell>
        </row>
        <row r="67">
          <cell r="A67" t="str">
            <v>MINORITY INTEREST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9">
          <cell r="A69" t="str">
            <v>NET PROFIT OR (LOSS)</v>
          </cell>
          <cell r="B69">
            <v>119154.90000000008</v>
          </cell>
          <cell r="C69">
            <v>12546.122430577261</v>
          </cell>
          <cell r="D69">
            <v>13185.747777767352</v>
          </cell>
          <cell r="E69">
            <v>10708.783396796494</v>
          </cell>
          <cell r="F69">
            <v>7099.074596320379</v>
          </cell>
          <cell r="G69">
            <v>10123.76330903648</v>
          </cell>
          <cell r="H69">
            <v>11167.387745908321</v>
          </cell>
          <cell r="I69">
            <v>6638.2556535889244</v>
          </cell>
          <cell r="J69">
            <v>5308.6821698092299</v>
          </cell>
          <cell r="K69">
            <v>8106.9035018751547</v>
          </cell>
          <cell r="L69">
            <v>15142.141911102994</v>
          </cell>
          <cell r="M69">
            <v>9272.2286382955517</v>
          </cell>
          <cell r="N69">
            <v>27565.766862477314</v>
          </cell>
          <cell r="O69">
            <v>136864.85799355543</v>
          </cell>
        </row>
        <row r="72">
          <cell r="A72" t="str">
            <v>* % NET PROFIT *</v>
          </cell>
          <cell r="B72">
            <v>0.1131968086177657</v>
          </cell>
          <cell r="C72">
            <v>0.13183383159326531</v>
          </cell>
          <cell r="D72">
            <v>0.13165248408803762</v>
          </cell>
          <cell r="E72">
            <v>0.10446703575548352</v>
          </cell>
          <cell r="F72">
            <v>9.0810653907040753E-2</v>
          </cell>
          <cell r="G72">
            <v>9.7973396268027008E-2</v>
          </cell>
          <cell r="H72">
            <v>0.10751482184221836</v>
          </cell>
          <cell r="I72">
            <v>7.7632842394506726E-2</v>
          </cell>
          <cell r="J72">
            <v>5.3962253685609564E-2</v>
          </cell>
          <cell r="K72">
            <v>7.8818641083014784E-2</v>
          </cell>
          <cell r="L72">
            <v>0.13680741825291637</v>
          </cell>
          <cell r="M72">
            <v>0.11271901145065462</v>
          </cell>
          <cell r="N72">
            <v>0.40064273143434082</v>
          </cell>
          <cell r="O72">
            <v>0.12093824658610525</v>
          </cell>
        </row>
        <row r="79">
          <cell r="A79" t="str">
            <v>PAGE 2</v>
          </cell>
          <cell r="J79" t="str">
            <v>ARCHIVO:</v>
          </cell>
          <cell r="K79" t="str">
            <v>UM6VELCO2003</v>
          </cell>
          <cell r="M79" t="str">
            <v>REPORTE:</v>
          </cell>
          <cell r="N79" t="str">
            <v>M8R5I</v>
          </cell>
        </row>
        <row r="80">
          <cell r="A80" t="str">
            <v>VELCON, S.A. DE C.V.</v>
          </cell>
        </row>
        <row r="81">
          <cell r="A81" t="str">
            <v>PRONÓSTICO 1+6 DICIEMBRE 2003</v>
          </cell>
          <cell r="C81" t="str">
            <v>(THOUSAND PESOS)</v>
          </cell>
        </row>
        <row r="83">
          <cell r="A83" t="str">
            <v>B A L A N C E</v>
          </cell>
        </row>
        <row r="85">
          <cell r="B85" t="str">
            <v>DEC</v>
          </cell>
          <cell r="C85" t="str">
            <v>JAN</v>
          </cell>
          <cell r="D85" t="str">
            <v>FEB</v>
          </cell>
          <cell r="E85" t="str">
            <v>MAR</v>
          </cell>
          <cell r="F85" t="str">
            <v>APR</v>
          </cell>
          <cell r="G85" t="str">
            <v>MAY</v>
          </cell>
          <cell r="H85" t="str">
            <v>JUN</v>
          </cell>
          <cell r="I85" t="str">
            <v>JUL</v>
          </cell>
          <cell r="J85" t="str">
            <v>AGO</v>
          </cell>
          <cell r="K85" t="str">
            <v>SEP</v>
          </cell>
          <cell r="L85" t="str">
            <v>OCT</v>
          </cell>
          <cell r="M85" t="str">
            <v>NOV</v>
          </cell>
          <cell r="N85" t="str">
            <v>DEC</v>
          </cell>
        </row>
        <row r="86">
          <cell r="B86" t="str">
            <v>ACUM DIC 02</v>
          </cell>
          <cell r="C86" t="str">
            <v>REAL</v>
          </cell>
          <cell r="D86" t="str">
            <v>REAL</v>
          </cell>
          <cell r="E86" t="str">
            <v>REAL</v>
          </cell>
          <cell r="F86" t="str">
            <v>REAL</v>
          </cell>
          <cell r="G86" t="str">
            <v>REAL</v>
          </cell>
          <cell r="H86" t="str">
            <v>REAL</v>
          </cell>
          <cell r="I86" t="str">
            <v>REAL</v>
          </cell>
          <cell r="J86" t="str">
            <v>REAL</v>
          </cell>
          <cell r="K86" t="str">
            <v>REAL</v>
          </cell>
          <cell r="L86" t="str">
            <v>REAL</v>
          </cell>
          <cell r="M86" t="str">
            <v>REAL</v>
          </cell>
          <cell r="N86" t="str">
            <v>REAL</v>
          </cell>
        </row>
        <row r="87">
          <cell r="A87" t="str">
            <v>A S S E T S :</v>
          </cell>
        </row>
        <row r="88">
          <cell r="A88" t="str">
            <v>-------------------</v>
          </cell>
        </row>
        <row r="89">
          <cell r="A89" t="str">
            <v>CURRENT:</v>
          </cell>
        </row>
        <row r="90">
          <cell r="A90" t="str">
            <v>----------------</v>
          </cell>
        </row>
        <row r="91">
          <cell r="A91" t="str">
            <v>CASH AND BANKS</v>
          </cell>
          <cell r="B91">
            <v>1806.2</v>
          </cell>
          <cell r="C91">
            <v>1688.5999999999997</v>
          </cell>
          <cell r="D91">
            <v>780.5</v>
          </cell>
          <cell r="E91">
            <v>4049.2</v>
          </cell>
          <cell r="F91">
            <v>855.29999999999984</v>
          </cell>
          <cell r="G91">
            <v>994.4</v>
          </cell>
          <cell r="H91">
            <v>8963</v>
          </cell>
          <cell r="I91">
            <v>3952.6</v>
          </cell>
          <cell r="J91">
            <v>1166.7</v>
          </cell>
          <cell r="K91">
            <v>1154.9000000000001</v>
          </cell>
          <cell r="L91">
            <v>843.10298221017524</v>
          </cell>
          <cell r="M91">
            <v>17969.350622752518</v>
          </cell>
          <cell r="N91">
            <v>3910.6967943962636</v>
          </cell>
        </row>
        <row r="92">
          <cell r="A92" t="str">
            <v>MARKETABLE SECURITIES</v>
          </cell>
          <cell r="B92">
            <v>92046.3</v>
          </cell>
          <cell r="C92">
            <v>11821.9288098705</v>
          </cell>
          <cell r="D92">
            <v>0</v>
          </cell>
          <cell r="E92">
            <v>102150.35094019771</v>
          </cell>
          <cell r="F92">
            <v>5215.2039483429398</v>
          </cell>
          <cell r="G92">
            <v>0</v>
          </cell>
          <cell r="H92">
            <v>21997.346208295785</v>
          </cell>
          <cell r="I92">
            <v>19235.002349781804</v>
          </cell>
          <cell r="J92">
            <v>9223.6911318681668</v>
          </cell>
          <cell r="K92">
            <v>47697.165406560991</v>
          </cell>
          <cell r="L92">
            <v>76100.017516504508</v>
          </cell>
          <cell r="M92">
            <v>2.3224761942401528E-2</v>
          </cell>
          <cell r="N92">
            <v>0</v>
          </cell>
        </row>
        <row r="93">
          <cell r="A93" t="str">
            <v>AFFILIATED WITH COST</v>
          </cell>
          <cell r="B93">
            <v>0</v>
          </cell>
          <cell r="C93">
            <v>122.3</v>
          </cell>
          <cell r="D93">
            <v>25.3</v>
          </cell>
          <cell r="E93">
            <v>0</v>
          </cell>
          <cell r="F93">
            <v>52113.8</v>
          </cell>
          <cell r="G93">
            <v>40463.800000000003</v>
          </cell>
          <cell r="H93">
            <v>83061.8</v>
          </cell>
          <cell r="I93">
            <v>61155.199999999997</v>
          </cell>
          <cell r="J93">
            <v>48815.199999999997</v>
          </cell>
          <cell r="K93">
            <v>64941.2</v>
          </cell>
          <cell r="L93">
            <v>30439.200000000001</v>
          </cell>
          <cell r="M93">
            <v>90030.1</v>
          </cell>
          <cell r="N93">
            <v>191949.8</v>
          </cell>
        </row>
        <row r="94">
          <cell r="B94" t="str">
            <v>-------------------</v>
          </cell>
          <cell r="C94" t="str">
            <v>-------------------</v>
          </cell>
          <cell r="D94" t="str">
            <v>-------------------</v>
          </cell>
          <cell r="E94" t="str">
            <v>-------------------</v>
          </cell>
          <cell r="F94" t="str">
            <v>-------------------</v>
          </cell>
          <cell r="G94" t="str">
            <v>-------------------</v>
          </cell>
          <cell r="H94" t="str">
            <v>-------------------</v>
          </cell>
          <cell r="I94" t="str">
            <v>-------------------</v>
          </cell>
          <cell r="J94" t="str">
            <v>-------------------</v>
          </cell>
          <cell r="K94" t="str">
            <v>-------------------</v>
          </cell>
          <cell r="L94" t="str">
            <v>-------------------</v>
          </cell>
          <cell r="M94" t="str">
            <v>-------------------</v>
          </cell>
          <cell r="N94" t="str">
            <v>-------------------</v>
          </cell>
        </row>
        <row r="95">
          <cell r="A95" t="str">
            <v>TOTAL CASH</v>
          </cell>
          <cell r="B95">
            <v>93852.5</v>
          </cell>
          <cell r="C95">
            <v>13632.8288098705</v>
          </cell>
          <cell r="D95">
            <v>805.8</v>
          </cell>
          <cell r="E95">
            <v>106199.5509401977</v>
          </cell>
          <cell r="F95">
            <v>58184.303948342946</v>
          </cell>
          <cell r="G95">
            <v>41458.200000000004</v>
          </cell>
          <cell r="H95">
            <v>114022.14620829579</v>
          </cell>
          <cell r="I95">
            <v>84342.802349781792</v>
          </cell>
          <cell r="J95">
            <v>59205.591131868161</v>
          </cell>
          <cell r="K95">
            <v>113793.265406561</v>
          </cell>
          <cell r="L95">
            <v>107382.32049871467</v>
          </cell>
          <cell r="M95">
            <v>107999.47384751447</v>
          </cell>
          <cell r="N95">
            <v>195860.49679439625</v>
          </cell>
        </row>
        <row r="97">
          <cell r="A97" t="str">
            <v>ACCOUNTS RECEIVABLE:</v>
          </cell>
        </row>
        <row r="98">
          <cell r="A98" t="str">
            <v>NOTES AND ACCOUNTS RECEIVABLE-TRADE</v>
          </cell>
          <cell r="B98">
            <v>54610.5</v>
          </cell>
          <cell r="C98">
            <v>138362.77681108483</v>
          </cell>
          <cell r="D98">
            <v>182859.78872991656</v>
          </cell>
          <cell r="E98">
            <v>103137.29999999999</v>
          </cell>
          <cell r="F98">
            <v>178156.56072863023</v>
          </cell>
          <cell r="G98">
            <v>159875.1</v>
          </cell>
          <cell r="H98">
            <v>110692.11483612811</v>
          </cell>
          <cell r="I98">
            <v>117622.99047326302</v>
          </cell>
          <cell r="J98">
            <v>162246.90081490605</v>
          </cell>
          <cell r="K98">
            <v>121896.87356449349</v>
          </cell>
          <cell r="L98">
            <v>170258.03511871834</v>
          </cell>
          <cell r="M98">
            <v>169729.77003412385</v>
          </cell>
          <cell r="N98">
            <v>156265.69678387299</v>
          </cell>
        </row>
        <row r="99">
          <cell r="A99" t="str">
            <v>RESERVE FOR UNCOLLECTIBLE ACCOUNTS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0">
          <cell r="B100" t="str">
            <v>-------------------</v>
          </cell>
          <cell r="C100" t="str">
            <v>-------------------</v>
          </cell>
          <cell r="D100" t="str">
            <v>-------------------</v>
          </cell>
          <cell r="E100" t="str">
            <v>-------------------</v>
          </cell>
          <cell r="F100" t="str">
            <v>-------------------</v>
          </cell>
          <cell r="G100" t="str">
            <v>-------------------</v>
          </cell>
          <cell r="H100" t="str">
            <v>-------------------</v>
          </cell>
          <cell r="I100" t="str">
            <v>-------------------</v>
          </cell>
          <cell r="J100" t="str">
            <v>-------------------</v>
          </cell>
          <cell r="K100" t="str">
            <v>-------------------</v>
          </cell>
          <cell r="L100" t="str">
            <v>-------------------</v>
          </cell>
          <cell r="M100" t="str">
            <v>-------------------</v>
          </cell>
          <cell r="N100" t="str">
            <v>-------------------</v>
          </cell>
        </row>
        <row r="101">
          <cell r="A101" t="str">
            <v>NET</v>
          </cell>
          <cell r="B101">
            <v>54610.5</v>
          </cell>
          <cell r="C101">
            <v>138362.77681108483</v>
          </cell>
          <cell r="D101">
            <v>182859.78872991656</v>
          </cell>
          <cell r="E101">
            <v>103137.29999999999</v>
          </cell>
          <cell r="F101">
            <v>178156.56072863023</v>
          </cell>
          <cell r="G101">
            <v>159875.1</v>
          </cell>
          <cell r="H101">
            <v>110692.11483612811</v>
          </cell>
          <cell r="I101">
            <v>117622.99047326302</v>
          </cell>
          <cell r="J101">
            <v>162246.90081490605</v>
          </cell>
          <cell r="K101">
            <v>121896.87356449349</v>
          </cell>
          <cell r="L101">
            <v>170258.03511871834</v>
          </cell>
          <cell r="M101">
            <v>169729.77003412385</v>
          </cell>
          <cell r="N101">
            <v>156265.69678387299</v>
          </cell>
        </row>
        <row r="103">
          <cell r="A103" t="str">
            <v>AFFILIATED WITHOUT COST</v>
          </cell>
          <cell r="B103">
            <v>18698.7</v>
          </cell>
          <cell r="C103">
            <v>27394.806611469659</v>
          </cell>
          <cell r="D103">
            <v>21971.185370514449</v>
          </cell>
          <cell r="E103">
            <v>17637.3</v>
          </cell>
          <cell r="F103">
            <v>19318.925398487449</v>
          </cell>
          <cell r="G103">
            <v>9964.2000000000007</v>
          </cell>
          <cell r="H103">
            <v>14990.476982028373</v>
          </cell>
          <cell r="I103">
            <v>17341.2</v>
          </cell>
          <cell r="J103">
            <v>13854.665281924958</v>
          </cell>
          <cell r="K103">
            <v>12566.848148411216</v>
          </cell>
          <cell r="L103">
            <v>16300.879358655186</v>
          </cell>
          <cell r="M103">
            <v>15773.183252069726</v>
          </cell>
          <cell r="N103">
            <v>11216.406196299022</v>
          </cell>
        </row>
        <row r="104">
          <cell r="A104" t="str">
            <v>OTHER DEBTORS</v>
          </cell>
          <cell r="B104">
            <v>1031.9000000000001</v>
          </cell>
          <cell r="C104">
            <v>1248.3</v>
          </cell>
          <cell r="D104">
            <v>1080.0999999999999</v>
          </cell>
          <cell r="E104">
            <v>1453.1</v>
          </cell>
          <cell r="F104">
            <v>2107</v>
          </cell>
          <cell r="G104">
            <v>2118.4</v>
          </cell>
          <cell r="H104">
            <v>2327.6999999999998</v>
          </cell>
          <cell r="I104">
            <v>2151</v>
          </cell>
          <cell r="J104">
            <v>2895.3</v>
          </cell>
          <cell r="K104">
            <v>3465.1</v>
          </cell>
          <cell r="L104">
            <v>1569.5</v>
          </cell>
          <cell r="M104">
            <v>2393.6999999999998</v>
          </cell>
          <cell r="N104">
            <v>2067.5</v>
          </cell>
        </row>
        <row r="105">
          <cell r="B105" t="str">
            <v>-------------------</v>
          </cell>
          <cell r="C105" t="str">
            <v>-------------------</v>
          </cell>
          <cell r="D105" t="str">
            <v>-------------------</v>
          </cell>
          <cell r="E105" t="str">
            <v>-------------------</v>
          </cell>
          <cell r="F105" t="str">
            <v>-------------------</v>
          </cell>
          <cell r="G105" t="str">
            <v>-------------------</v>
          </cell>
          <cell r="H105" t="str">
            <v>-------------------</v>
          </cell>
          <cell r="I105" t="str">
            <v>-------------------</v>
          </cell>
          <cell r="J105" t="str">
            <v>-------------------</v>
          </cell>
          <cell r="K105" t="str">
            <v>-------------------</v>
          </cell>
          <cell r="L105" t="str">
            <v>-------------------</v>
          </cell>
          <cell r="M105" t="str">
            <v>-------------------</v>
          </cell>
          <cell r="N105" t="str">
            <v>-------------------</v>
          </cell>
        </row>
        <row r="106">
          <cell r="A106" t="str">
            <v>TOTAL</v>
          </cell>
          <cell r="B106">
            <v>19730.600000000002</v>
          </cell>
          <cell r="C106">
            <v>28643.106611469659</v>
          </cell>
          <cell r="D106">
            <v>23051.285370514448</v>
          </cell>
          <cell r="E106">
            <v>19090.399999999998</v>
          </cell>
          <cell r="F106">
            <v>21425.925398487449</v>
          </cell>
          <cell r="G106">
            <v>12082.6</v>
          </cell>
          <cell r="H106">
            <v>17318.176982028373</v>
          </cell>
          <cell r="I106">
            <v>19492.2</v>
          </cell>
          <cell r="J106">
            <v>16749.965281924957</v>
          </cell>
          <cell r="K106">
            <v>16031.948148411217</v>
          </cell>
          <cell r="L106">
            <v>17870.379358655184</v>
          </cell>
          <cell r="M106">
            <v>18166.883252069725</v>
          </cell>
          <cell r="N106">
            <v>13283.906196299022</v>
          </cell>
        </row>
        <row r="108">
          <cell r="A108" t="str">
            <v>INVENTORIES:</v>
          </cell>
        </row>
        <row r="109">
          <cell r="A109" t="str">
            <v>FINISHED GOODS</v>
          </cell>
          <cell r="B109">
            <v>4079</v>
          </cell>
          <cell r="C109">
            <v>3792.9000000000005</v>
          </cell>
          <cell r="D109">
            <v>4930.1999999999989</v>
          </cell>
          <cell r="E109">
            <v>4909.1000000000004</v>
          </cell>
          <cell r="F109">
            <v>6032.7999999999993</v>
          </cell>
          <cell r="G109">
            <v>6261.8000000000011</v>
          </cell>
          <cell r="H109">
            <v>5406.6</v>
          </cell>
          <cell r="I109">
            <v>7900.7000000000007</v>
          </cell>
          <cell r="J109">
            <v>7620.3000000000011</v>
          </cell>
          <cell r="K109">
            <v>5680.1000000000013</v>
          </cell>
          <cell r="L109">
            <v>7585.6999999999989</v>
          </cell>
          <cell r="M109">
            <v>8021.9311796139327</v>
          </cell>
          <cell r="N109">
            <v>6705.5261497997199</v>
          </cell>
        </row>
        <row r="110">
          <cell r="A110" t="str">
            <v>PRODUCTION IN PROCESS</v>
          </cell>
          <cell r="B110">
            <v>41526.199999999997</v>
          </cell>
          <cell r="C110">
            <v>46881.3</v>
          </cell>
          <cell r="D110">
            <v>42455.599999999991</v>
          </cell>
          <cell r="E110">
            <v>41558.6</v>
          </cell>
          <cell r="F110">
            <v>44763.899999999994</v>
          </cell>
          <cell r="G110">
            <v>41721.500000000007</v>
          </cell>
          <cell r="H110">
            <v>43641.8</v>
          </cell>
          <cell r="I110">
            <v>38234.1</v>
          </cell>
          <cell r="J110">
            <v>39685.300000000003</v>
          </cell>
          <cell r="K110">
            <v>41992.6</v>
          </cell>
          <cell r="L110">
            <v>37191.9</v>
          </cell>
          <cell r="M110">
            <v>39218.699999999997</v>
          </cell>
          <cell r="N110">
            <v>44493.930941302482</v>
          </cell>
        </row>
        <row r="111">
          <cell r="A111" t="str">
            <v>RAW MATERIAL</v>
          </cell>
          <cell r="B111">
            <v>54589.9</v>
          </cell>
          <cell r="C111">
            <v>57865.9</v>
          </cell>
          <cell r="D111">
            <v>54298.7</v>
          </cell>
          <cell r="E111">
            <v>55402.400000000001</v>
          </cell>
          <cell r="F111">
            <v>50307.9</v>
          </cell>
          <cell r="G111">
            <v>51071.9</v>
          </cell>
          <cell r="H111">
            <v>44441.8</v>
          </cell>
          <cell r="I111">
            <v>52122.1</v>
          </cell>
          <cell r="J111">
            <v>51047.8</v>
          </cell>
          <cell r="K111">
            <v>48871.5</v>
          </cell>
          <cell r="L111">
            <v>49182.1</v>
          </cell>
          <cell r="M111">
            <v>48147.7</v>
          </cell>
          <cell r="N111">
            <v>49751.183543946856</v>
          </cell>
        </row>
        <row r="112">
          <cell r="A112" t="str">
            <v>GOODS IN TRANSIT</v>
          </cell>
          <cell r="B112">
            <v>9451.1</v>
          </cell>
          <cell r="C112">
            <v>3345.4000000000005</v>
          </cell>
          <cell r="D112">
            <v>15651.399999999998</v>
          </cell>
          <cell r="E112">
            <v>7748.5</v>
          </cell>
          <cell r="F112">
            <v>6683.6999999999989</v>
          </cell>
          <cell r="G112">
            <v>1228.2</v>
          </cell>
          <cell r="H112">
            <v>2268.1999999999998</v>
          </cell>
          <cell r="I112">
            <v>2439.1</v>
          </cell>
          <cell r="J112">
            <v>790.60000000000014</v>
          </cell>
          <cell r="K112">
            <v>391</v>
          </cell>
          <cell r="L112">
            <v>2259.8000000000006</v>
          </cell>
          <cell r="M112">
            <v>1330.1595787295091</v>
          </cell>
          <cell r="N112">
            <v>3616.3817162397095</v>
          </cell>
        </row>
        <row r="113">
          <cell r="A113" t="str">
            <v>OTHER INVENTORIES</v>
          </cell>
          <cell r="B113">
            <v>23917.4</v>
          </cell>
          <cell r="C113">
            <v>23480.9</v>
          </cell>
          <cell r="D113">
            <v>23658.7</v>
          </cell>
          <cell r="E113">
            <v>23351.4</v>
          </cell>
          <cell r="F113">
            <v>24172.6</v>
          </cell>
          <cell r="G113">
            <v>24152.200000000004</v>
          </cell>
          <cell r="H113">
            <v>24211.3</v>
          </cell>
          <cell r="I113">
            <v>24661.300000000003</v>
          </cell>
          <cell r="J113">
            <v>24661.3</v>
          </cell>
          <cell r="K113">
            <v>24261.3</v>
          </cell>
          <cell r="L113">
            <v>24261.300000000003</v>
          </cell>
          <cell r="M113">
            <v>24261.298245934031</v>
          </cell>
          <cell r="N113">
            <v>26469.738233696658</v>
          </cell>
        </row>
        <row r="114">
          <cell r="A114" t="str">
            <v>RESERVE FOR INVENTORIES</v>
          </cell>
          <cell r="B114">
            <v>2204.3000000000002</v>
          </cell>
          <cell r="C114">
            <v>2204.3000000000002</v>
          </cell>
          <cell r="D114">
            <v>2204.3000000000002</v>
          </cell>
          <cell r="E114">
            <v>2204.3000000000002</v>
          </cell>
          <cell r="F114">
            <v>2204.3000000000002</v>
          </cell>
          <cell r="G114">
            <v>2204.34</v>
          </cell>
          <cell r="H114">
            <v>2204.3000000000002</v>
          </cell>
          <cell r="I114">
            <v>2204.3000000000002</v>
          </cell>
          <cell r="J114">
            <v>2204.3000000000002</v>
          </cell>
          <cell r="K114">
            <v>2204.3000000000002</v>
          </cell>
          <cell r="L114">
            <v>2204.3000000000002</v>
          </cell>
          <cell r="M114">
            <v>2204.2600000000002</v>
          </cell>
          <cell r="N114">
            <v>2204.3000000000002</v>
          </cell>
        </row>
        <row r="115">
          <cell r="B115" t="str">
            <v>-------------------</v>
          </cell>
          <cell r="C115" t="str">
            <v>-------------------</v>
          </cell>
          <cell r="D115" t="str">
            <v>-------------------</v>
          </cell>
          <cell r="E115" t="str">
            <v>-------------------</v>
          </cell>
          <cell r="F115" t="str">
            <v>-------------------</v>
          </cell>
          <cell r="G115" t="str">
            <v>-------------------</v>
          </cell>
          <cell r="H115" t="str">
            <v>-------------------</v>
          </cell>
          <cell r="I115" t="str">
            <v>-------------------</v>
          </cell>
          <cell r="J115" t="str">
            <v>-------------------</v>
          </cell>
          <cell r="K115" t="str">
            <v>-------------------</v>
          </cell>
          <cell r="L115" t="str">
            <v>-------------------</v>
          </cell>
          <cell r="M115" t="str">
            <v>-------------------</v>
          </cell>
          <cell r="N115" t="str">
            <v>-------------------</v>
          </cell>
        </row>
        <row r="116">
          <cell r="A116" t="str">
            <v>TOTAL</v>
          </cell>
          <cell r="B116">
            <v>131359.30000000002</v>
          </cell>
          <cell r="C116">
            <v>133162.1</v>
          </cell>
          <cell r="D116">
            <v>138790.29999999999</v>
          </cell>
          <cell r="E116">
            <v>130765.7</v>
          </cell>
          <cell r="F116">
            <v>129756.59999999999</v>
          </cell>
          <cell r="G116">
            <v>122231.26000000001</v>
          </cell>
          <cell r="H116">
            <v>117765.40000000001</v>
          </cell>
          <cell r="I116">
            <v>123153</v>
          </cell>
          <cell r="J116">
            <v>121601.00000000001</v>
          </cell>
          <cell r="K116">
            <v>118992.2</v>
          </cell>
          <cell r="L116">
            <v>118276.5</v>
          </cell>
          <cell r="M116">
            <v>118775.52900427746</v>
          </cell>
          <cell r="N116">
            <v>128832.46058498541</v>
          </cell>
        </row>
        <row r="118">
          <cell r="A118" t="str">
            <v>PREPAID EXPENSES</v>
          </cell>
          <cell r="B118">
            <v>1257.8</v>
          </cell>
          <cell r="C118">
            <v>5687.9</v>
          </cell>
          <cell r="D118">
            <v>6588.2</v>
          </cell>
          <cell r="E118">
            <v>5727.8</v>
          </cell>
          <cell r="F118">
            <v>4887.5</v>
          </cell>
          <cell r="G118">
            <v>4026.95</v>
          </cell>
          <cell r="H118">
            <v>3217.6</v>
          </cell>
          <cell r="I118">
            <v>2336.9</v>
          </cell>
          <cell r="J118">
            <v>3515.4</v>
          </cell>
          <cell r="K118">
            <v>2731.2</v>
          </cell>
          <cell r="L118">
            <v>1954.7</v>
          </cell>
          <cell r="M118">
            <v>1179.4000000000001</v>
          </cell>
          <cell r="N118">
            <v>334.8</v>
          </cell>
        </row>
        <row r="119">
          <cell r="B119" t="str">
            <v>-------------------</v>
          </cell>
          <cell r="C119" t="str">
            <v>-------------------</v>
          </cell>
          <cell r="D119" t="str">
            <v>-------------------</v>
          </cell>
          <cell r="E119" t="str">
            <v>-------------------</v>
          </cell>
          <cell r="F119" t="str">
            <v>-------------------</v>
          </cell>
          <cell r="G119" t="str">
            <v>-------------------</v>
          </cell>
          <cell r="H119" t="str">
            <v>-------------------</v>
          </cell>
          <cell r="I119" t="str">
            <v>-------------------</v>
          </cell>
          <cell r="J119" t="str">
            <v>-------------------</v>
          </cell>
          <cell r="K119" t="str">
            <v>-------------------</v>
          </cell>
          <cell r="L119" t="str">
            <v>-------------------</v>
          </cell>
          <cell r="M119" t="str">
            <v>-------------------</v>
          </cell>
          <cell r="N119" t="str">
            <v>-------------------</v>
          </cell>
        </row>
        <row r="120">
          <cell r="A120" t="str">
            <v>TOTAL CURRENT ASSETS</v>
          </cell>
          <cell r="B120">
            <v>300810.7</v>
          </cell>
          <cell r="C120">
            <v>319488.71223242499</v>
          </cell>
          <cell r="D120">
            <v>352095.37410043098</v>
          </cell>
          <cell r="E120">
            <v>364920.75094019767</v>
          </cell>
          <cell r="F120">
            <v>392410.8900754606</v>
          </cell>
          <cell r="G120">
            <v>339674.07000000007</v>
          </cell>
          <cell r="H120">
            <v>363015.43802645226</v>
          </cell>
          <cell r="I120">
            <v>346947.89282304485</v>
          </cell>
          <cell r="J120">
            <v>363318.8572286992</v>
          </cell>
          <cell r="K120">
            <v>373445.48711946572</v>
          </cell>
          <cell r="L120">
            <v>415741.93497608823</v>
          </cell>
          <cell r="M120">
            <v>415851.05613798555</v>
          </cell>
          <cell r="N120">
            <v>494577.36035955366</v>
          </cell>
        </row>
        <row r="122">
          <cell r="A122" t="str">
            <v>INVESTMENT ON SHARES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4">
          <cell r="A124" t="str">
            <v>FIXED ASSETS:</v>
          </cell>
        </row>
        <row r="125">
          <cell r="A125" t="str">
            <v>FIXED ASSETS AT COST</v>
          </cell>
          <cell r="B125">
            <v>658414.4</v>
          </cell>
          <cell r="C125">
            <v>658414.4</v>
          </cell>
          <cell r="D125">
            <v>680935.8</v>
          </cell>
          <cell r="E125">
            <v>680935.8</v>
          </cell>
          <cell r="F125">
            <v>680935.8</v>
          </cell>
          <cell r="G125">
            <v>680935.8</v>
          </cell>
          <cell r="H125">
            <v>680935.8</v>
          </cell>
          <cell r="I125">
            <v>680935.8</v>
          </cell>
          <cell r="J125">
            <v>709584</v>
          </cell>
          <cell r="K125">
            <v>709584</v>
          </cell>
          <cell r="L125">
            <v>736939.2</v>
          </cell>
          <cell r="M125">
            <v>736939.2</v>
          </cell>
          <cell r="N125">
            <v>754310.29999999993</v>
          </cell>
        </row>
        <row r="126">
          <cell r="A126" t="str">
            <v>FIXED ASSETS ACTUALIZATION</v>
          </cell>
          <cell r="B126">
            <v>873682.4</v>
          </cell>
          <cell r="C126">
            <v>931375.46783891774</v>
          </cell>
          <cell r="D126">
            <v>934824.81890466483</v>
          </cell>
          <cell r="E126">
            <v>916626.46124026808</v>
          </cell>
          <cell r="F126">
            <v>914010.37950926798</v>
          </cell>
          <cell r="G126">
            <v>937162.27916142112</v>
          </cell>
          <cell r="H126">
            <v>928866.33434124792</v>
          </cell>
          <cell r="I126">
            <v>935728.54462413548</v>
          </cell>
          <cell r="J126">
            <v>953958.56328877469</v>
          </cell>
          <cell r="K126">
            <v>985788.82723710686</v>
          </cell>
          <cell r="L126">
            <v>995772.49877076421</v>
          </cell>
          <cell r="M126">
            <v>1034739.5812931237</v>
          </cell>
          <cell r="N126">
            <v>1056349.5275807774</v>
          </cell>
        </row>
        <row r="127">
          <cell r="A127" t="str">
            <v>ACCUMULATED DEPRECIATION</v>
          </cell>
          <cell r="B127">
            <v>781877.4</v>
          </cell>
          <cell r="C127">
            <v>809427.31004578865</v>
          </cell>
          <cell r="D127">
            <v>817608.40131969086</v>
          </cell>
          <cell r="E127">
            <v>818705.46621435322</v>
          </cell>
          <cell r="F127">
            <v>823700.37779351661</v>
          </cell>
          <cell r="G127">
            <v>835718.12474761717</v>
          </cell>
          <cell r="H127">
            <v>841591.36497560784</v>
          </cell>
          <cell r="I127">
            <v>850892.66492836887</v>
          </cell>
          <cell r="J127">
            <v>867156.76185598574</v>
          </cell>
          <cell r="K127">
            <v>885008.22177016258</v>
          </cell>
          <cell r="L127">
            <v>891033.99607045925</v>
          </cell>
          <cell r="M127">
            <v>912319.87564530387</v>
          </cell>
          <cell r="N127">
            <v>926084.54486501019</v>
          </cell>
        </row>
        <row r="128">
          <cell r="B128" t="str">
            <v>-------------------</v>
          </cell>
          <cell r="C128" t="str">
            <v>-------------------</v>
          </cell>
          <cell r="D128" t="str">
            <v>-------------------</v>
          </cell>
          <cell r="E128" t="str">
            <v>-------------------</v>
          </cell>
          <cell r="F128" t="str">
            <v>-------------------</v>
          </cell>
          <cell r="G128" t="str">
            <v>-------------------</v>
          </cell>
          <cell r="H128" t="str">
            <v>-------------------</v>
          </cell>
          <cell r="I128" t="str">
            <v>-------------------</v>
          </cell>
          <cell r="J128" t="str">
            <v>-------------------</v>
          </cell>
          <cell r="K128" t="str">
            <v>-------------------</v>
          </cell>
          <cell r="L128" t="str">
            <v>-------------------</v>
          </cell>
          <cell r="M128" t="str">
            <v>-------------------</v>
          </cell>
          <cell r="N128" t="str">
            <v>-------------------</v>
          </cell>
        </row>
        <row r="129">
          <cell r="A129" t="str">
            <v>NET</v>
          </cell>
          <cell r="B129">
            <v>750219.4</v>
          </cell>
          <cell r="C129">
            <v>780362.55779312912</v>
          </cell>
          <cell r="D129">
            <v>798152.21758497402</v>
          </cell>
          <cell r="E129">
            <v>778856.79502591491</v>
          </cell>
          <cell r="F129">
            <v>771245.80171575153</v>
          </cell>
          <cell r="G129">
            <v>782379.95441380399</v>
          </cell>
          <cell r="H129">
            <v>768210.76936564001</v>
          </cell>
          <cell r="I129">
            <v>765771.67969576677</v>
          </cell>
          <cell r="J129">
            <v>796385.80143278907</v>
          </cell>
          <cell r="K129">
            <v>810364.60546694428</v>
          </cell>
          <cell r="L129">
            <v>841677.70270030503</v>
          </cell>
          <cell r="M129">
            <v>859358.90564781963</v>
          </cell>
          <cell r="N129">
            <v>884575.28271576727</v>
          </cell>
        </row>
        <row r="131">
          <cell r="A131" t="str">
            <v>CONSTRUCTION IN PROGRESS</v>
          </cell>
          <cell r="B131">
            <v>94780.4</v>
          </cell>
          <cell r="C131">
            <v>107199.15282399999</v>
          </cell>
          <cell r="D131">
            <v>85864.973223999987</v>
          </cell>
          <cell r="E131">
            <v>90271.512520999982</v>
          </cell>
          <cell r="F131">
            <v>95432.496503799979</v>
          </cell>
          <cell r="G131">
            <v>99258.443691299981</v>
          </cell>
          <cell r="H131">
            <v>105531.30417929999</v>
          </cell>
          <cell r="I131">
            <v>108742.34435173999</v>
          </cell>
          <cell r="J131">
            <v>86451.144351739989</v>
          </cell>
          <cell r="K131">
            <v>92860.944351739992</v>
          </cell>
          <cell r="L131">
            <v>68117.344825489999</v>
          </cell>
          <cell r="M131">
            <v>69016.741130929993</v>
          </cell>
          <cell r="N131">
            <v>59477.79308097277</v>
          </cell>
        </row>
        <row r="132">
          <cell r="B132" t="str">
            <v>-------------------</v>
          </cell>
          <cell r="C132" t="str">
            <v>-------------------</v>
          </cell>
          <cell r="D132" t="str">
            <v>-------------------</v>
          </cell>
          <cell r="E132" t="str">
            <v>-------------------</v>
          </cell>
          <cell r="F132" t="str">
            <v>-------------------</v>
          </cell>
          <cell r="G132" t="str">
            <v>-------------------</v>
          </cell>
          <cell r="H132" t="str">
            <v>-------------------</v>
          </cell>
          <cell r="I132" t="str">
            <v>-------------------</v>
          </cell>
          <cell r="J132" t="str">
            <v>-------------------</v>
          </cell>
          <cell r="K132" t="str">
            <v>-------------------</v>
          </cell>
          <cell r="L132" t="str">
            <v>-------------------</v>
          </cell>
          <cell r="M132" t="str">
            <v>-------------------</v>
          </cell>
          <cell r="N132" t="str">
            <v>-------------------</v>
          </cell>
        </row>
        <row r="133">
          <cell r="A133" t="str">
            <v>TOTAL FIXED ASSETS</v>
          </cell>
          <cell r="B133">
            <v>844999.8</v>
          </cell>
          <cell r="C133">
            <v>887561.71061712911</v>
          </cell>
          <cell r="D133">
            <v>884017.19080897397</v>
          </cell>
          <cell r="E133">
            <v>869128.3075469149</v>
          </cell>
          <cell r="F133">
            <v>866678.29821955157</v>
          </cell>
          <cell r="G133">
            <v>881638.39810510399</v>
          </cell>
          <cell r="H133">
            <v>873742.07354493998</v>
          </cell>
          <cell r="I133">
            <v>874514.02404750674</v>
          </cell>
          <cell r="J133">
            <v>882836.94578452909</v>
          </cell>
          <cell r="K133">
            <v>903225.54981868423</v>
          </cell>
          <cell r="L133">
            <v>909795.04752579506</v>
          </cell>
          <cell r="M133">
            <v>928375.64677874965</v>
          </cell>
          <cell r="N133">
            <v>938890.07836994727</v>
          </cell>
        </row>
        <row r="135">
          <cell r="A135" t="str">
            <v>OTHER ASSETS</v>
          </cell>
          <cell r="B135">
            <v>107140.3</v>
          </cell>
          <cell r="C135">
            <v>106591.413</v>
          </cell>
          <cell r="D135">
            <v>107014.53750753333</v>
          </cell>
          <cell r="E135">
            <v>79637.519065794477</v>
          </cell>
          <cell r="F135">
            <v>80931.691706746264</v>
          </cell>
          <cell r="G135">
            <v>78915.247023586606</v>
          </cell>
          <cell r="H135">
            <v>77759.983988442211</v>
          </cell>
          <cell r="I135">
            <v>76327.963413659949</v>
          </cell>
          <cell r="J135">
            <v>74708.238757773172</v>
          </cell>
          <cell r="K135">
            <v>74912.752951799892</v>
          </cell>
          <cell r="L135">
            <v>73250.931145146576</v>
          </cell>
          <cell r="M135">
            <v>70838.499152736927</v>
          </cell>
          <cell r="N135">
            <v>13045.108333333334</v>
          </cell>
        </row>
        <row r="136">
          <cell r="B136" t="str">
            <v>-------------------</v>
          </cell>
          <cell r="C136" t="str">
            <v>-------------------</v>
          </cell>
          <cell r="D136" t="str">
            <v>-------------------</v>
          </cell>
          <cell r="E136" t="str">
            <v>-------------------</v>
          </cell>
          <cell r="F136" t="str">
            <v>-------------------</v>
          </cell>
          <cell r="G136" t="str">
            <v>-------------------</v>
          </cell>
          <cell r="H136" t="str">
            <v>-------------------</v>
          </cell>
          <cell r="I136" t="str">
            <v>-------------------</v>
          </cell>
          <cell r="J136" t="str">
            <v>-------------------</v>
          </cell>
          <cell r="K136" t="str">
            <v>-------------------</v>
          </cell>
          <cell r="L136" t="str">
            <v>-------------------</v>
          </cell>
          <cell r="M136" t="str">
            <v>-------------------</v>
          </cell>
          <cell r="N136" t="str">
            <v>-------------------</v>
          </cell>
        </row>
        <row r="137">
          <cell r="A137" t="str">
            <v>TOTAL ASSETS</v>
          </cell>
          <cell r="B137">
            <v>1252950.8</v>
          </cell>
          <cell r="C137">
            <v>1313641.835849554</v>
          </cell>
          <cell r="D137">
            <v>1343127.1024169384</v>
          </cell>
          <cell r="E137">
            <v>1313686.5775529072</v>
          </cell>
          <cell r="F137">
            <v>1340020.8800017585</v>
          </cell>
          <cell r="G137">
            <v>1300227.7151286907</v>
          </cell>
          <cell r="H137">
            <v>1314517.4955598344</v>
          </cell>
          <cell r="I137">
            <v>1297789.8802842116</v>
          </cell>
          <cell r="J137">
            <v>1320864.0417710014</v>
          </cell>
          <cell r="K137">
            <v>1351583.7898899498</v>
          </cell>
          <cell r="L137">
            <v>1398787.9136470298</v>
          </cell>
          <cell r="M137">
            <v>1415065.2020694723</v>
          </cell>
          <cell r="N137">
            <v>1446512.5470628343</v>
          </cell>
        </row>
        <row r="138">
          <cell r="B138" t="str">
            <v>==========</v>
          </cell>
          <cell r="C138" t="str">
            <v>=============</v>
          </cell>
          <cell r="D138" t="str">
            <v>=============</v>
          </cell>
          <cell r="E138" t="str">
            <v>=============</v>
          </cell>
          <cell r="F138" t="str">
            <v>=============</v>
          </cell>
          <cell r="G138" t="str">
            <v>=============</v>
          </cell>
          <cell r="H138" t="str">
            <v>=============</v>
          </cell>
          <cell r="I138" t="str">
            <v>=============</v>
          </cell>
          <cell r="J138" t="str">
            <v>=============</v>
          </cell>
          <cell r="K138" t="str">
            <v>=============</v>
          </cell>
          <cell r="L138" t="str">
            <v>=============</v>
          </cell>
          <cell r="M138" t="str">
            <v>=============</v>
          </cell>
          <cell r="N138" t="str">
            <v>=============</v>
          </cell>
        </row>
        <row r="145">
          <cell r="A145" t="str">
            <v>PAGE 3</v>
          </cell>
          <cell r="J145" t="str">
            <v>ARCHIVO:</v>
          </cell>
          <cell r="K145" t="str">
            <v>UM6VELCO2003</v>
          </cell>
          <cell r="M145" t="str">
            <v>REPORTE:</v>
          </cell>
          <cell r="N145" t="str">
            <v>M8R5I</v>
          </cell>
        </row>
        <row r="146">
          <cell r="A146" t="str">
            <v>VELCON, S.A. DE C.V.</v>
          </cell>
        </row>
        <row r="147">
          <cell r="A147" t="str">
            <v>PRONÓSTICO 1+6 DICIEMBRE 2003</v>
          </cell>
          <cell r="C147" t="str">
            <v>(THOUSAND PESOS)</v>
          </cell>
        </row>
        <row r="149">
          <cell r="A149" t="str">
            <v>B A L A N C E</v>
          </cell>
        </row>
        <row r="151">
          <cell r="B151" t="str">
            <v>DEC</v>
          </cell>
          <cell r="C151" t="str">
            <v>JAN</v>
          </cell>
          <cell r="D151" t="str">
            <v>FEB</v>
          </cell>
          <cell r="E151" t="str">
            <v>MAR</v>
          </cell>
          <cell r="F151" t="str">
            <v>APR</v>
          </cell>
          <cell r="G151" t="str">
            <v>MAY</v>
          </cell>
          <cell r="H151" t="str">
            <v>JUN</v>
          </cell>
          <cell r="I151" t="str">
            <v>JUL</v>
          </cell>
          <cell r="J151" t="str">
            <v>AGO</v>
          </cell>
          <cell r="K151" t="str">
            <v>SEP</v>
          </cell>
          <cell r="L151" t="str">
            <v>OCT</v>
          </cell>
          <cell r="M151" t="str">
            <v>NOV</v>
          </cell>
          <cell r="N151" t="str">
            <v>DEC</v>
          </cell>
        </row>
        <row r="152">
          <cell r="B152" t="str">
            <v>ACUM DIC 02</v>
          </cell>
          <cell r="C152" t="str">
            <v>REAL</v>
          </cell>
          <cell r="D152" t="str">
            <v>REAL</v>
          </cell>
          <cell r="E152" t="str">
            <v>REAL</v>
          </cell>
          <cell r="F152" t="str">
            <v>REAL</v>
          </cell>
          <cell r="G152" t="str">
            <v>REAL</v>
          </cell>
          <cell r="H152" t="str">
            <v>REAL</v>
          </cell>
          <cell r="I152" t="str">
            <v>REAL</v>
          </cell>
          <cell r="J152" t="str">
            <v>REAL</v>
          </cell>
          <cell r="K152" t="str">
            <v>REAL</v>
          </cell>
          <cell r="L152" t="str">
            <v>REAL</v>
          </cell>
          <cell r="M152" t="str">
            <v>REAL</v>
          </cell>
          <cell r="N152" t="str">
            <v>REAL</v>
          </cell>
        </row>
        <row r="153">
          <cell r="A153" t="str">
            <v>L I A B I L I T I E S :</v>
          </cell>
        </row>
        <row r="154">
          <cell r="A154" t="str">
            <v>-----------------------------</v>
          </cell>
        </row>
        <row r="155">
          <cell r="A155" t="str">
            <v>CURRENT</v>
          </cell>
        </row>
        <row r="156">
          <cell r="A156" t="str">
            <v>----------------</v>
          </cell>
        </row>
        <row r="157">
          <cell r="A157" t="str">
            <v>NOTES PAYABLE:</v>
          </cell>
        </row>
        <row r="158">
          <cell r="A158" t="str">
            <v>BANK LOANS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4008.8</v>
          </cell>
          <cell r="N158">
            <v>3586.9</v>
          </cell>
        </row>
        <row r="159">
          <cell r="A159" t="str">
            <v>BANK LOANS-FOREIGN CURRENCY</v>
          </cell>
          <cell r="B159">
            <v>122263.3</v>
          </cell>
          <cell r="C159">
            <v>129638.29758717534</v>
          </cell>
          <cell r="D159">
            <v>129638.29758717534</v>
          </cell>
          <cell r="E159">
            <v>126259.95869244206</v>
          </cell>
          <cell r="F159">
            <v>123078.67973323811</v>
          </cell>
          <cell r="G159">
            <v>121781.86015750917</v>
          </cell>
          <cell r="H159">
            <v>122927.63978265275</v>
          </cell>
          <cell r="I159">
            <v>123755.99951164429</v>
          </cell>
          <cell r="J159">
            <v>129571.03760918032</v>
          </cell>
          <cell r="K159">
            <v>128941.01781533204</v>
          </cell>
          <cell r="L159">
            <v>131071.99711812224</v>
          </cell>
          <cell r="M159">
            <v>133794.25622750042</v>
          </cell>
          <cell r="N159">
            <v>0</v>
          </cell>
        </row>
        <row r="160">
          <cell r="A160" t="str">
            <v>AFFILIATED WITH COSTO</v>
          </cell>
          <cell r="B160">
            <v>1672.2</v>
          </cell>
          <cell r="C160">
            <v>0</v>
          </cell>
          <cell r="D160">
            <v>3456.1289799525402</v>
          </cell>
          <cell r="E160">
            <v>2.6</v>
          </cell>
          <cell r="F160">
            <v>0</v>
          </cell>
          <cell r="G160">
            <v>0.12365844962187111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132178.3636157806</v>
          </cell>
        </row>
        <row r="161">
          <cell r="B161" t="str">
            <v>-------------------</v>
          </cell>
          <cell r="C161" t="str">
            <v>-------------------</v>
          </cell>
          <cell r="D161" t="str">
            <v>-------------------</v>
          </cell>
          <cell r="E161" t="str">
            <v>-------------------</v>
          </cell>
          <cell r="F161" t="str">
            <v>-------------------</v>
          </cell>
          <cell r="G161" t="str">
            <v>-------------------</v>
          </cell>
          <cell r="H161" t="str">
            <v>-------------------</v>
          </cell>
          <cell r="I161" t="str">
            <v>-------------------</v>
          </cell>
          <cell r="J161" t="str">
            <v>-------------------</v>
          </cell>
          <cell r="K161" t="str">
            <v>-------------------</v>
          </cell>
          <cell r="L161" t="str">
            <v>-------------------</v>
          </cell>
          <cell r="M161" t="str">
            <v>-------------------</v>
          </cell>
          <cell r="N161" t="str">
            <v>-------------------</v>
          </cell>
        </row>
        <row r="162">
          <cell r="A162" t="str">
            <v>TOTAL</v>
          </cell>
          <cell r="B162">
            <v>123935.5</v>
          </cell>
          <cell r="C162">
            <v>129638.29758717534</v>
          </cell>
          <cell r="D162">
            <v>133094.42656712787</v>
          </cell>
          <cell r="E162">
            <v>126262.55869244206</v>
          </cell>
          <cell r="F162">
            <v>123078.67973323811</v>
          </cell>
          <cell r="G162">
            <v>121781.9838159588</v>
          </cell>
          <cell r="H162">
            <v>122927.63978265275</v>
          </cell>
          <cell r="I162">
            <v>123755.99951164429</v>
          </cell>
          <cell r="J162">
            <v>129571.03760918032</v>
          </cell>
          <cell r="K162">
            <v>128941.01781533204</v>
          </cell>
          <cell r="L162">
            <v>131071.99711812224</v>
          </cell>
          <cell r="M162">
            <v>137803.0562275004</v>
          </cell>
          <cell r="N162">
            <v>135765.2636157806</v>
          </cell>
        </row>
        <row r="164">
          <cell r="A164" t="str">
            <v>LIABILITIES WHITHOUT COST:</v>
          </cell>
        </row>
        <row r="165">
          <cell r="A165" t="str">
            <v>----------------------------------------------</v>
          </cell>
        </row>
        <row r="166">
          <cell r="A166" t="str">
            <v>ACCOUNTS PAYABLE WITHOUT COST</v>
          </cell>
          <cell r="B166">
            <v>98274.7</v>
          </cell>
          <cell r="C166">
            <v>91933.2</v>
          </cell>
          <cell r="D166">
            <v>99531.599999999991</v>
          </cell>
          <cell r="E166">
            <v>80668.800000000003</v>
          </cell>
          <cell r="F166">
            <v>77382.600000000006</v>
          </cell>
          <cell r="G166">
            <v>67786.399999999994</v>
          </cell>
          <cell r="H166">
            <v>81497.600000000006</v>
          </cell>
          <cell r="I166">
            <v>64496</v>
          </cell>
          <cell r="J166">
            <v>60681.402166666667</v>
          </cell>
          <cell r="K166">
            <v>62261.987721306388</v>
          </cell>
          <cell r="L166">
            <v>66070.396445574501</v>
          </cell>
          <cell r="M166">
            <v>48782.51298203216</v>
          </cell>
          <cell r="N166">
            <v>67852.967789653077</v>
          </cell>
        </row>
        <row r="167">
          <cell r="A167" t="str">
            <v>AFFILIATED WITHOUT COST</v>
          </cell>
          <cell r="B167">
            <v>5100.6000000000004</v>
          </cell>
          <cell r="C167">
            <v>5273</v>
          </cell>
          <cell r="D167">
            <v>4669.2</v>
          </cell>
          <cell r="E167">
            <v>3868.4</v>
          </cell>
          <cell r="F167">
            <v>3290.1</v>
          </cell>
          <cell r="G167">
            <v>5460.5</v>
          </cell>
          <cell r="H167">
            <v>4053.3</v>
          </cell>
          <cell r="I167">
            <v>4490.3</v>
          </cell>
          <cell r="J167">
            <v>4301.2589909523813</v>
          </cell>
          <cell r="K167">
            <v>4173.2831058095244</v>
          </cell>
          <cell r="L167">
            <v>4367.5005678571424</v>
          </cell>
          <cell r="M167">
            <v>2719.2243371136415</v>
          </cell>
          <cell r="N167">
            <v>3029.0720039997241</v>
          </cell>
        </row>
        <row r="168">
          <cell r="A168" t="str">
            <v>OTHER CREDITORS</v>
          </cell>
          <cell r="B168">
            <v>12278.5</v>
          </cell>
          <cell r="C168">
            <v>20324.099999999999</v>
          </cell>
          <cell r="D168">
            <v>19382.599999999999</v>
          </cell>
          <cell r="E168">
            <v>22633.099999999995</v>
          </cell>
          <cell r="F168">
            <v>55567.8</v>
          </cell>
          <cell r="G168">
            <v>20471.7</v>
          </cell>
          <cell r="H168">
            <v>23890.599999999995</v>
          </cell>
          <cell r="I168">
            <v>15731.399999999998</v>
          </cell>
          <cell r="J168">
            <v>15953.123882410729</v>
          </cell>
          <cell r="K168">
            <v>16446.024920260483</v>
          </cell>
          <cell r="L168">
            <v>16942.968310402826</v>
          </cell>
          <cell r="M168">
            <v>17999.814120390201</v>
          </cell>
          <cell r="N168">
            <v>16816.007683214124</v>
          </cell>
        </row>
        <row r="169">
          <cell r="A169" t="str">
            <v>PAYABLE TAXES</v>
          </cell>
          <cell r="B169">
            <v>15507.7</v>
          </cell>
          <cell r="C169">
            <v>9728.5</v>
          </cell>
          <cell r="D169">
            <v>13974.2</v>
          </cell>
          <cell r="E169">
            <v>15508.199999999999</v>
          </cell>
          <cell r="F169">
            <v>18826.900000000001</v>
          </cell>
          <cell r="G169">
            <v>31193.800000000003</v>
          </cell>
          <cell r="H169">
            <v>27713.999999999996</v>
          </cell>
          <cell r="I169">
            <v>25936.2</v>
          </cell>
          <cell r="J169">
            <v>27302.925837281571</v>
          </cell>
          <cell r="K169">
            <v>26374.118703231456</v>
          </cell>
          <cell r="L169">
            <v>29963.139155092405</v>
          </cell>
          <cell r="M169">
            <v>29324.420572996711</v>
          </cell>
          <cell r="N169">
            <v>18669.400225505127</v>
          </cell>
        </row>
        <row r="170">
          <cell r="A170" t="str">
            <v>DIVIDENS PAYABLE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</row>
        <row r="171">
          <cell r="A171" t="str">
            <v>INCOME TAX</v>
          </cell>
          <cell r="B171">
            <v>23545.5</v>
          </cell>
          <cell r="C171">
            <v>24730</v>
          </cell>
          <cell r="D171">
            <v>21816.048667864343</v>
          </cell>
          <cell r="E171">
            <v>22687.989237096241</v>
          </cell>
          <cell r="F171">
            <v>15964.105130085471</v>
          </cell>
          <cell r="G171">
            <v>6245.6567138265436</v>
          </cell>
          <cell r="H171">
            <v>7863.9980735877089</v>
          </cell>
          <cell r="I171">
            <v>7287.5868374910879</v>
          </cell>
          <cell r="J171">
            <v>5707.8956401419346</v>
          </cell>
          <cell r="K171">
            <v>5457.7888098620824</v>
          </cell>
          <cell r="L171">
            <v>11492.416078548049</v>
          </cell>
          <cell r="M171">
            <v>11302.185901654044</v>
          </cell>
          <cell r="N171">
            <v>13674.295901654044</v>
          </cell>
        </row>
        <row r="172">
          <cell r="A172" t="str">
            <v>EMPLOYEE PROFIT SHARING</v>
          </cell>
          <cell r="B172">
            <v>30214.799999999999</v>
          </cell>
          <cell r="C172">
            <v>32362.299998247825</v>
          </cell>
          <cell r="D172">
            <v>34707.6999975035</v>
          </cell>
          <cell r="E172">
            <v>38812.999969678785</v>
          </cell>
          <cell r="F172">
            <v>40972.897427454591</v>
          </cell>
          <cell r="G172">
            <v>14522.678205108126</v>
          </cell>
          <cell r="H172">
            <v>13210.977707484355</v>
          </cell>
          <cell r="I172">
            <v>15080.680142813257</v>
          </cell>
          <cell r="J172">
            <v>17858.578948421797</v>
          </cell>
          <cell r="K172">
            <v>21569.983430526059</v>
          </cell>
          <cell r="L172">
            <v>23837.486718573273</v>
          </cell>
          <cell r="M172">
            <v>25564.880036630162</v>
          </cell>
          <cell r="N172">
            <v>27791.71424615246</v>
          </cell>
        </row>
        <row r="173">
          <cell r="B173" t="str">
            <v>-------------------</v>
          </cell>
          <cell r="C173" t="str">
            <v>-------------------</v>
          </cell>
          <cell r="D173" t="str">
            <v>-------------------</v>
          </cell>
          <cell r="E173" t="str">
            <v>-------------------</v>
          </cell>
          <cell r="F173" t="str">
            <v>-------------------</v>
          </cell>
          <cell r="G173" t="str">
            <v>-------------------</v>
          </cell>
          <cell r="H173" t="str">
            <v>-------------------</v>
          </cell>
          <cell r="I173" t="str">
            <v>-------------------</v>
          </cell>
          <cell r="J173" t="str">
            <v>-------------------</v>
          </cell>
          <cell r="K173" t="str">
            <v>-------------------</v>
          </cell>
          <cell r="L173" t="str">
            <v>-------------------</v>
          </cell>
          <cell r="M173" t="str">
            <v>-------------------</v>
          </cell>
          <cell r="N173" t="str">
            <v>-------------------</v>
          </cell>
        </row>
        <row r="174">
          <cell r="A174" t="str">
            <v>TOTAL</v>
          </cell>
          <cell r="B174">
            <v>184921.8</v>
          </cell>
          <cell r="C174">
            <v>184351.09999824781</v>
          </cell>
          <cell r="D174">
            <v>194081.34866536787</v>
          </cell>
          <cell r="E174">
            <v>184179.489206775</v>
          </cell>
          <cell r="F174">
            <v>212004.40255754004</v>
          </cell>
          <cell r="G174">
            <v>145680.73491893467</v>
          </cell>
          <cell r="H174">
            <v>158230.47578107208</v>
          </cell>
          <cell r="I174">
            <v>133022.16698030435</v>
          </cell>
          <cell r="J174">
            <v>131805.18546587508</v>
          </cell>
          <cell r="K174">
            <v>136283.18669099599</v>
          </cell>
          <cell r="L174">
            <v>152673.90727604821</v>
          </cell>
          <cell r="M174">
            <v>135693.03795081691</v>
          </cell>
          <cell r="N174">
            <v>147833.45785017856</v>
          </cell>
        </row>
        <row r="176">
          <cell r="A176" t="str">
            <v>TOTAL CURRENT LIABILITIES</v>
          </cell>
          <cell r="B176">
            <v>308857.3</v>
          </cell>
          <cell r="C176">
            <v>313989.39758542314</v>
          </cell>
          <cell r="D176">
            <v>327175.77523249574</v>
          </cell>
          <cell r="E176">
            <v>310442.04789921705</v>
          </cell>
          <cell r="F176">
            <v>335083.08229077817</v>
          </cell>
          <cell r="G176">
            <v>267462.71873489348</v>
          </cell>
          <cell r="H176">
            <v>281158.11556372483</v>
          </cell>
          <cell r="I176">
            <v>256778.16649194865</v>
          </cell>
          <cell r="J176">
            <v>261376.2230750554</v>
          </cell>
          <cell r="K176">
            <v>265224.20450632804</v>
          </cell>
          <cell r="L176">
            <v>283745.90439417044</v>
          </cell>
          <cell r="M176">
            <v>273496.09417831735</v>
          </cell>
          <cell r="N176">
            <v>283598.72146595916</v>
          </cell>
        </row>
        <row r="178">
          <cell r="A178" t="str">
            <v>LONG TERM DEBT:</v>
          </cell>
        </row>
        <row r="179">
          <cell r="A179" t="str">
            <v>LONG TERM BANK LOANS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</row>
        <row r="180">
          <cell r="A180" t="str">
            <v>BANK-LOANS LONG TERM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B181" t="str">
            <v>-------------------</v>
          </cell>
          <cell r="C181" t="str">
            <v>-------------------</v>
          </cell>
          <cell r="D181" t="str">
            <v>-------------------</v>
          </cell>
          <cell r="E181" t="str">
            <v>-------------------</v>
          </cell>
          <cell r="F181" t="str">
            <v>-------------------</v>
          </cell>
          <cell r="G181" t="str">
            <v>-------------------</v>
          </cell>
          <cell r="H181" t="str">
            <v>-------------------</v>
          </cell>
          <cell r="I181" t="str">
            <v>-------------------</v>
          </cell>
          <cell r="J181" t="str">
            <v>-------------------</v>
          </cell>
          <cell r="K181" t="str">
            <v>-------------------</v>
          </cell>
          <cell r="L181" t="str">
            <v>-------------------</v>
          </cell>
          <cell r="M181" t="str">
            <v>-------------------</v>
          </cell>
          <cell r="N181" t="str">
            <v>-------------------</v>
          </cell>
        </row>
        <row r="182">
          <cell r="A182" t="str">
            <v>TOTAL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4">
          <cell r="A184" t="str">
            <v>OTHER LIABILITIES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</row>
        <row r="185">
          <cell r="A185" t="str">
            <v>DEFERRED TAXES</v>
          </cell>
          <cell r="B185">
            <v>237105.5</v>
          </cell>
          <cell r="C185">
            <v>237292.9</v>
          </cell>
          <cell r="D185">
            <v>238492.3</v>
          </cell>
          <cell r="E185">
            <v>231100</v>
          </cell>
          <cell r="F185">
            <v>229124.5</v>
          </cell>
          <cell r="G185">
            <v>227950</v>
          </cell>
          <cell r="H185">
            <v>223343.7</v>
          </cell>
          <cell r="I185">
            <v>218123.80000000002</v>
          </cell>
          <cell r="J185">
            <v>217125.90000000002</v>
          </cell>
          <cell r="K185">
            <v>212614.60000000003</v>
          </cell>
          <cell r="L185">
            <v>209908.80000000005</v>
          </cell>
          <cell r="M185">
            <v>197827.10000000003</v>
          </cell>
          <cell r="N185">
            <v>218524.10000000003</v>
          </cell>
        </row>
        <row r="186">
          <cell r="A186" t="str">
            <v>DEFERRED EPS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8">
          <cell r="A188" t="str">
            <v>TOTAL LIABILITIES</v>
          </cell>
          <cell r="B188">
            <v>545962.80000000005</v>
          </cell>
          <cell r="C188">
            <v>551282.2975854231</v>
          </cell>
          <cell r="D188">
            <v>565668.07523249579</v>
          </cell>
          <cell r="E188">
            <v>541542.04789921711</v>
          </cell>
          <cell r="F188">
            <v>564207.58229077817</v>
          </cell>
          <cell r="G188">
            <v>495412.71873489348</v>
          </cell>
          <cell r="H188">
            <v>504501.81556372484</v>
          </cell>
          <cell r="I188">
            <v>474901.9664919487</v>
          </cell>
          <cell r="J188">
            <v>478502.12307505542</v>
          </cell>
          <cell r="K188">
            <v>477838.80450632807</v>
          </cell>
          <cell r="L188">
            <v>493654.70439417049</v>
          </cell>
          <cell r="M188">
            <v>471323.19417831738</v>
          </cell>
          <cell r="N188">
            <v>502122.82146595919</v>
          </cell>
        </row>
        <row r="189">
          <cell r="B189" t="str">
            <v>=============</v>
          </cell>
          <cell r="C189" t="str">
            <v>=============</v>
          </cell>
          <cell r="D189" t="str">
            <v>=============</v>
          </cell>
          <cell r="E189" t="str">
            <v>=============</v>
          </cell>
          <cell r="F189" t="str">
            <v>=============</v>
          </cell>
          <cell r="G189" t="str">
            <v>=============</v>
          </cell>
          <cell r="H189" t="str">
            <v>=============</v>
          </cell>
          <cell r="I189" t="str">
            <v>=============</v>
          </cell>
          <cell r="J189" t="str">
            <v>=============</v>
          </cell>
          <cell r="K189" t="str">
            <v>=============</v>
          </cell>
          <cell r="L189" t="str">
            <v>=============</v>
          </cell>
          <cell r="M189" t="str">
            <v>=============</v>
          </cell>
          <cell r="N189" t="str">
            <v>=============</v>
          </cell>
        </row>
        <row r="191">
          <cell r="A191" t="str">
            <v>E Q U I T Y :</v>
          </cell>
        </row>
        <row r="192">
          <cell r="A192" t="str">
            <v>--------------------------------</v>
          </cell>
        </row>
        <row r="193">
          <cell r="A193" t="str">
            <v>SHAREHOLDERS EQUITY</v>
          </cell>
          <cell r="B193">
            <v>713</v>
          </cell>
          <cell r="C193">
            <v>713</v>
          </cell>
          <cell r="D193">
            <v>713</v>
          </cell>
          <cell r="E193">
            <v>713</v>
          </cell>
          <cell r="F193">
            <v>713</v>
          </cell>
          <cell r="G193">
            <v>713</v>
          </cell>
          <cell r="H193">
            <v>713</v>
          </cell>
          <cell r="I193">
            <v>713</v>
          </cell>
          <cell r="J193">
            <v>713</v>
          </cell>
          <cell r="K193">
            <v>713</v>
          </cell>
          <cell r="L193">
            <v>713</v>
          </cell>
          <cell r="M193">
            <v>713</v>
          </cell>
          <cell r="N193">
            <v>713</v>
          </cell>
        </row>
        <row r="194">
          <cell r="A194" t="str">
            <v>PREMIUM ON SHARES</v>
          </cell>
          <cell r="B194">
            <v>41600.300000000003</v>
          </cell>
          <cell r="C194">
            <v>41600.300000000003</v>
          </cell>
          <cell r="D194">
            <v>41600.300000000003</v>
          </cell>
          <cell r="E194">
            <v>41600.300000000003</v>
          </cell>
          <cell r="F194">
            <v>41600.300000000003</v>
          </cell>
          <cell r="G194">
            <v>41600.300000000003</v>
          </cell>
          <cell r="H194">
            <v>41600.300000000003</v>
          </cell>
          <cell r="I194">
            <v>41600.300000000003</v>
          </cell>
          <cell r="J194">
            <v>41600.300000000003</v>
          </cell>
          <cell r="K194">
            <v>41600.300000000003</v>
          </cell>
          <cell r="L194">
            <v>41600.300000000003</v>
          </cell>
          <cell r="M194">
            <v>41600.300000000003</v>
          </cell>
          <cell r="N194">
            <v>41600.300000000003</v>
          </cell>
        </row>
        <row r="195">
          <cell r="A195" t="str">
            <v>ACCUMULATED RESULT ACTUALIZATION</v>
          </cell>
          <cell r="B195">
            <v>449873.4</v>
          </cell>
          <cell r="C195">
            <v>489304.91583355353</v>
          </cell>
          <cell r="D195">
            <v>491218.65697609785</v>
          </cell>
          <cell r="E195">
            <v>475195.37604854855</v>
          </cell>
          <cell r="F195">
            <v>471765.06950951868</v>
          </cell>
          <cell r="G195">
            <v>490643.24488329922</v>
          </cell>
          <cell r="H195">
            <v>484676.30073970341</v>
          </cell>
          <cell r="I195">
            <v>490910.27888226771</v>
          </cell>
          <cell r="J195">
            <v>505075.70161614119</v>
          </cell>
          <cell r="K195">
            <v>528351.66480194184</v>
          </cell>
          <cell r="L195">
            <v>544597.79676007642</v>
          </cell>
          <cell r="M195">
            <v>573934.36676007637</v>
          </cell>
          <cell r="N195">
            <v>547016.31760331942</v>
          </cell>
        </row>
        <row r="196">
          <cell r="A196" t="str">
            <v>RETAINED EARNINGS PREVIOUS YEARS</v>
          </cell>
          <cell r="B196">
            <v>343205.7</v>
          </cell>
          <cell r="C196">
            <v>465754.50000000012</v>
          </cell>
          <cell r="D196">
            <v>465754.50000000012</v>
          </cell>
          <cell r="E196">
            <v>465754.50000000012</v>
          </cell>
          <cell r="F196">
            <v>465754.50000000012</v>
          </cell>
          <cell r="G196">
            <v>465754.50000000012</v>
          </cell>
          <cell r="H196">
            <v>465754.50000000012</v>
          </cell>
          <cell r="I196">
            <v>465754.50000000012</v>
          </cell>
          <cell r="J196">
            <v>465754.50000000012</v>
          </cell>
          <cell r="K196">
            <v>465754.50000000012</v>
          </cell>
          <cell r="L196">
            <v>465754.50000000012</v>
          </cell>
          <cell r="M196">
            <v>465754.50000000012</v>
          </cell>
          <cell r="N196">
            <v>465754.50000000012</v>
          </cell>
        </row>
        <row r="197">
          <cell r="A197" t="str">
            <v>YEAR INCOME</v>
          </cell>
          <cell r="B197">
            <v>119154.90000000008</v>
          </cell>
          <cell r="C197">
            <v>12546.122430577261</v>
          </cell>
          <cell r="D197">
            <v>25731.870208344611</v>
          </cell>
          <cell r="E197">
            <v>36440.653605141109</v>
          </cell>
          <cell r="F197">
            <v>43539.72820146149</v>
          </cell>
          <cell r="G197">
            <v>53663.491510497974</v>
          </cell>
          <cell r="H197">
            <v>64830.879256406297</v>
          </cell>
          <cell r="I197">
            <v>71469.13490999522</v>
          </cell>
          <cell r="J197">
            <v>76777.717079804439</v>
          </cell>
          <cell r="K197">
            <v>84884.820581679596</v>
          </cell>
          <cell r="L197">
            <v>100026.91249278259</v>
          </cell>
          <cell r="M197">
            <v>109299.14113107814</v>
          </cell>
          <cell r="N197">
            <v>136864.90799355545</v>
          </cell>
        </row>
        <row r="198">
          <cell r="A198" t="str">
            <v>MINORITY  PARTICIPATION IN SUBSIDIARY CO.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B199" t="str">
            <v>-------------------</v>
          </cell>
          <cell r="C199" t="str">
            <v>-------------------</v>
          </cell>
          <cell r="D199" t="str">
            <v>-------------------</v>
          </cell>
          <cell r="E199" t="str">
            <v>-------------------</v>
          </cell>
          <cell r="F199" t="str">
            <v>-------------------</v>
          </cell>
          <cell r="G199" t="str">
            <v>-------------------</v>
          </cell>
          <cell r="H199" t="str">
            <v>-------------------</v>
          </cell>
          <cell r="I199" t="str">
            <v>-------------------</v>
          </cell>
          <cell r="J199" t="str">
            <v>-------------------</v>
          </cell>
          <cell r="K199" t="str">
            <v>-------------------</v>
          </cell>
          <cell r="L199" t="str">
            <v>-------------------</v>
          </cell>
          <cell r="M199" t="str">
            <v>-------------------</v>
          </cell>
          <cell r="N199" t="str">
            <v>-------------------</v>
          </cell>
        </row>
        <row r="200">
          <cell r="A200" t="str">
            <v>TOTAL EQUITY</v>
          </cell>
          <cell r="B200">
            <v>706988</v>
          </cell>
          <cell r="C200">
            <v>762359.53826413094</v>
          </cell>
          <cell r="D200">
            <v>777459.02718444262</v>
          </cell>
          <cell r="E200">
            <v>772144.52965368982</v>
          </cell>
          <cell r="F200">
            <v>775813.29771098029</v>
          </cell>
          <cell r="G200">
            <v>804815.03639379726</v>
          </cell>
          <cell r="H200">
            <v>810015.6799961098</v>
          </cell>
          <cell r="I200">
            <v>822887.91379226302</v>
          </cell>
          <cell r="J200">
            <v>842361.91869594576</v>
          </cell>
          <cell r="K200">
            <v>873744.98538362165</v>
          </cell>
          <cell r="L200">
            <v>905133.209252859</v>
          </cell>
          <cell r="M200">
            <v>943742.00789115462</v>
          </cell>
          <cell r="N200">
            <v>944389.72559687519</v>
          </cell>
        </row>
        <row r="204">
          <cell r="A204" t="str">
            <v>LIABILITIES AND EQUITY</v>
          </cell>
          <cell r="B204">
            <v>1252950.8</v>
          </cell>
          <cell r="C204">
            <v>1313641.835849554</v>
          </cell>
          <cell r="D204">
            <v>1343127.1024169384</v>
          </cell>
          <cell r="E204">
            <v>1313686.5775529069</v>
          </cell>
          <cell r="F204">
            <v>1340020.8800017585</v>
          </cell>
          <cell r="G204">
            <v>1300227.7551286907</v>
          </cell>
          <cell r="H204">
            <v>1314517.4955598346</v>
          </cell>
          <cell r="I204">
            <v>1297789.8802842116</v>
          </cell>
          <cell r="J204">
            <v>1320864.0417710012</v>
          </cell>
          <cell r="K204">
            <v>1351583.7898899498</v>
          </cell>
          <cell r="L204">
            <v>1398787.9136470295</v>
          </cell>
          <cell r="M204">
            <v>1415065.2020694721</v>
          </cell>
          <cell r="N204">
            <v>1446512.5470628343</v>
          </cell>
        </row>
        <row r="207">
          <cell r="A207" t="str">
            <v>DIF BALANCE</v>
          </cell>
          <cell r="B207">
            <v>0</v>
          </cell>
          <cell r="C207">
            <v>0</v>
          </cell>
          <cell r="D207">
            <v>0</v>
          </cell>
          <cell r="E207">
            <v>-4.9999999767169359E-2</v>
          </cell>
          <cell r="F207">
            <v>0</v>
          </cell>
          <cell r="G207">
            <v>-4.0000000037252903E-2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12">
          <cell r="A212" t="str">
            <v>PAGE 4</v>
          </cell>
          <cell r="K212" t="str">
            <v>ARCHIVO:</v>
          </cell>
          <cell r="L212" t="str">
            <v>UM6VELCO2003</v>
          </cell>
          <cell r="N212" t="str">
            <v>REPORTE:</v>
          </cell>
          <cell r="O212" t="str">
            <v>M8R5I</v>
          </cell>
        </row>
        <row r="213">
          <cell r="A213" t="str">
            <v>VELCON, S.A. DE C.V.</v>
          </cell>
        </row>
        <row r="214">
          <cell r="A214" t="str">
            <v>PRONÓSTICO 1+6 DICIEMBRE 2003</v>
          </cell>
        </row>
        <row r="216">
          <cell r="A216" t="str">
            <v>FLUJO DE EFECTIVO</v>
          </cell>
        </row>
        <row r="218">
          <cell r="B218" t="str">
            <v>DEC</v>
          </cell>
          <cell r="C218" t="str">
            <v>JAN</v>
          </cell>
          <cell r="D218" t="str">
            <v>FEB</v>
          </cell>
          <cell r="E218" t="str">
            <v>MAR</v>
          </cell>
          <cell r="F218" t="str">
            <v>APR</v>
          </cell>
          <cell r="G218" t="str">
            <v>MAY</v>
          </cell>
          <cell r="H218" t="str">
            <v>JUN</v>
          </cell>
          <cell r="I218" t="str">
            <v>JUL</v>
          </cell>
          <cell r="J218" t="str">
            <v>AGO</v>
          </cell>
          <cell r="K218" t="str">
            <v>SEP</v>
          </cell>
          <cell r="L218" t="str">
            <v>OCT</v>
          </cell>
          <cell r="M218" t="str">
            <v>NOV</v>
          </cell>
          <cell r="N218" t="str">
            <v>DEC</v>
          </cell>
          <cell r="O218" t="str">
            <v>YEAR</v>
          </cell>
        </row>
        <row r="219">
          <cell r="B219" t="str">
            <v>-------------------</v>
          </cell>
          <cell r="C219" t="str">
            <v>-------------------</v>
          </cell>
          <cell r="D219" t="str">
            <v>-------------------</v>
          </cell>
          <cell r="E219" t="str">
            <v>-------------------</v>
          </cell>
          <cell r="F219" t="str">
            <v>-------------------</v>
          </cell>
          <cell r="G219" t="str">
            <v>-------------------</v>
          </cell>
          <cell r="H219" t="str">
            <v>-------------------</v>
          </cell>
          <cell r="I219" t="str">
            <v>-------------------</v>
          </cell>
          <cell r="J219" t="str">
            <v>-------------------</v>
          </cell>
          <cell r="K219" t="str">
            <v>-------------------</v>
          </cell>
          <cell r="L219" t="str">
            <v>-------------------</v>
          </cell>
          <cell r="M219" t="str">
            <v>-------------------</v>
          </cell>
          <cell r="N219" t="str">
            <v>-------------------</v>
          </cell>
          <cell r="O219" t="str">
            <v>-------------------</v>
          </cell>
        </row>
        <row r="221">
          <cell r="A221" t="str">
            <v>OPERATING PROFIT</v>
          </cell>
          <cell r="B221">
            <v>239366.70000000007</v>
          </cell>
          <cell r="C221">
            <v>21524.01609521504</v>
          </cell>
          <cell r="D221">
            <v>25034.63761596035</v>
          </cell>
          <cell r="E221">
            <v>21606.187190469958</v>
          </cell>
          <cell r="F221">
            <v>11124.3366858176</v>
          </cell>
          <cell r="G221">
            <v>20748.532789137011</v>
          </cell>
          <cell r="H221">
            <v>21058.379884539165</v>
          </cell>
          <cell r="I221">
            <v>15689.794031598631</v>
          </cell>
          <cell r="J221">
            <v>20346.084124319616</v>
          </cell>
          <cell r="K221">
            <v>21850.402466627806</v>
          </cell>
          <cell r="L221">
            <v>24003.430060528801</v>
          </cell>
          <cell r="M221">
            <v>12119.79850279174</v>
          </cell>
          <cell r="N221">
            <v>10671.933358689916</v>
          </cell>
          <cell r="O221">
            <v>225777.53280569561</v>
          </cell>
        </row>
        <row r="223">
          <cell r="A223" t="str">
            <v>(+) DEPRECIATION</v>
          </cell>
          <cell r="B223">
            <v>93407.7</v>
          </cell>
          <cell r="C223">
            <v>8405.0850457887154</v>
          </cell>
          <cell r="D223">
            <v>8022.082940568861</v>
          </cell>
          <cell r="E223">
            <v>8572.9898946622798</v>
          </cell>
          <cell r="F223">
            <v>8538.1865791633772</v>
          </cell>
          <cell r="G223">
            <v>8638.621954100543</v>
          </cell>
          <cell r="H223">
            <v>8605.7402279906291</v>
          </cell>
          <cell r="I223">
            <v>8491.8999527610322</v>
          </cell>
          <cell r="J223">
            <v>8516.1969276168275</v>
          </cell>
          <cell r="K223">
            <v>8883.5599141768234</v>
          </cell>
          <cell r="L223">
            <v>8954.2743002966217</v>
          </cell>
          <cell r="M223">
            <v>9299.9795748445486</v>
          </cell>
          <cell r="N223">
            <v>9322.069219706329</v>
          </cell>
          <cell r="O223">
            <v>104250.68653167658</v>
          </cell>
        </row>
        <row r="224">
          <cell r="A224" t="str">
            <v>(-) INCOME TAXES</v>
          </cell>
          <cell r="B224">
            <v>138969.20000000001</v>
          </cell>
          <cell r="C224">
            <v>9517.7000000000007</v>
          </cell>
          <cell r="D224">
            <v>9449</v>
          </cell>
          <cell r="E224">
            <v>18865.2</v>
          </cell>
          <cell r="F224">
            <v>7122.6</v>
          </cell>
          <cell r="G224">
            <v>8967</v>
          </cell>
          <cell r="H224">
            <v>12512.1</v>
          </cell>
          <cell r="I224">
            <v>11670.800000000001</v>
          </cell>
          <cell r="J224">
            <v>9787</v>
          </cell>
          <cell r="K224">
            <v>13889.5</v>
          </cell>
          <cell r="L224">
            <v>8789.1</v>
          </cell>
          <cell r="M224">
            <v>12484.6</v>
          </cell>
          <cell r="N224">
            <v>4666</v>
          </cell>
          <cell r="O224">
            <v>127720.60000000002</v>
          </cell>
        </row>
        <row r="225">
          <cell r="A225" t="str">
            <v>(-) INVESTMENT WORKING CAPITAL</v>
          </cell>
          <cell r="B225">
            <v>-19569.599999999999</v>
          </cell>
          <cell r="C225">
            <v>93004.183424306655</v>
          </cell>
          <cell r="D225">
            <v>35264.742010756498</v>
          </cell>
          <cell r="E225">
            <v>-80039.014641838192</v>
          </cell>
          <cell r="F225">
            <v>49794.472776352617</v>
          </cell>
          <cell r="G225">
            <v>29187.191511487748</v>
          </cell>
          <cell r="H225">
            <v>-61687.359043980912</v>
          </cell>
          <cell r="I225">
            <v>38951.007455874249</v>
          </cell>
          <cell r="J225">
            <v>39337.057137997275</v>
          </cell>
          <cell r="K225">
            <v>-49726.845609047225</v>
          </cell>
          <cell r="L225">
            <v>30564.472179416614</v>
          </cell>
          <cell r="M225">
            <v>13586.037138328789</v>
          </cell>
          <cell r="N225">
            <v>-21290.34862467524</v>
          </cell>
          <cell r="O225">
            <v>116945.59571497887</v>
          </cell>
        </row>
        <row r="226">
          <cell r="A226" t="str">
            <v>(-) INVESTMENT FIX ASSETS</v>
          </cell>
          <cell r="B226">
            <v>79886.600000000006</v>
          </cell>
          <cell r="C226">
            <v>12418.752823999966</v>
          </cell>
          <cell r="D226">
            <v>1187.2203999999911</v>
          </cell>
          <cell r="E226">
            <v>4406.5392970000394</v>
          </cell>
          <cell r="F226">
            <v>5160.983982799924</v>
          </cell>
          <cell r="G226">
            <v>3825.9471875000745</v>
          </cell>
          <cell r="H226">
            <v>6272.8604879999766</v>
          </cell>
          <cell r="I226">
            <v>3211.0401724399999</v>
          </cell>
          <cell r="J226">
            <v>6357</v>
          </cell>
          <cell r="K226">
            <v>6409.7999999999302</v>
          </cell>
          <cell r="L226">
            <v>2611.6004737500334</v>
          </cell>
          <cell r="M226">
            <v>899.39630543999374</v>
          </cell>
          <cell r="N226">
            <v>2669.1545232499484</v>
          </cell>
          <cell r="O226">
            <v>55430.295654179878</v>
          </cell>
        </row>
        <row r="227">
          <cell r="B227" t="str">
            <v>-------------------</v>
          </cell>
          <cell r="C227" t="str">
            <v>-------------------</v>
          </cell>
          <cell r="D227" t="str">
            <v>-------------------</v>
          </cell>
          <cell r="E227" t="str">
            <v>-------------------</v>
          </cell>
          <cell r="F227" t="str">
            <v>-------------------</v>
          </cell>
          <cell r="G227" t="str">
            <v>-------------------</v>
          </cell>
          <cell r="H227" t="str">
            <v>-------------------</v>
          </cell>
          <cell r="I227" t="str">
            <v>-------------------</v>
          </cell>
          <cell r="J227" t="str">
            <v>-------------------</v>
          </cell>
          <cell r="K227" t="str">
            <v>-------------------</v>
          </cell>
          <cell r="L227" t="str">
            <v>-------------------</v>
          </cell>
          <cell r="M227" t="str">
            <v>-------------------</v>
          </cell>
          <cell r="N227" t="str">
            <v>-------------------</v>
          </cell>
          <cell r="O227" t="str">
            <v>-------------------</v>
          </cell>
        </row>
        <row r="228">
          <cell r="A228" t="str">
            <v>NET OPERATING FLOW</v>
          </cell>
          <cell r="B228">
            <v>133488.20000000007</v>
          </cell>
          <cell r="C228">
            <v>-85011.535107302872</v>
          </cell>
          <cell r="D228">
            <v>-12844.241854227279</v>
          </cell>
          <cell r="E228">
            <v>86946.452429970392</v>
          </cell>
          <cell r="F228">
            <v>-42415.533494171563</v>
          </cell>
          <cell r="G228">
            <v>-12592.983955750271</v>
          </cell>
          <cell r="H228">
            <v>72566.518668510733</v>
          </cell>
          <cell r="I228">
            <v>-29651.153643954589</v>
          </cell>
          <cell r="J228">
            <v>-26618.776086060832</v>
          </cell>
          <cell r="K228">
            <v>60161.507989851933</v>
          </cell>
          <cell r="L228">
            <v>-9007.468292341222</v>
          </cell>
          <cell r="M228">
            <v>-5550.2553661324946</v>
          </cell>
          <cell r="N228">
            <v>33949.196679821536</v>
          </cell>
          <cell r="O228">
            <v>29931.727968213381</v>
          </cell>
        </row>
        <row r="232">
          <cell r="A232" t="str">
            <v>(-) NET FINANCIAL COST</v>
          </cell>
          <cell r="B232">
            <v>5638.3</v>
          </cell>
          <cell r="C232">
            <v>109.59067000200139</v>
          </cell>
          <cell r="D232">
            <v>2064.2914280624368</v>
          </cell>
          <cell r="E232">
            <v>641.50205682599244</v>
          </cell>
          <cell r="F232">
            <v>-334.83810247298766</v>
          </cell>
          <cell r="G232">
            <v>3404.3687584731042</v>
          </cell>
          <cell r="H232">
            <v>848.5914620534561</v>
          </cell>
          <cell r="I232">
            <v>833.6705183329525</v>
          </cell>
          <cell r="J232">
            <v>4590.2978852761171</v>
          </cell>
          <cell r="K232">
            <v>3375.7997272841485</v>
          </cell>
          <cell r="L232">
            <v>2515.827724948525</v>
          </cell>
          <cell r="M232">
            <v>1613.0220783342604</v>
          </cell>
          <cell r="N232">
            <v>481.06194062333896</v>
          </cell>
          <cell r="O232">
            <v>20143.186147743345</v>
          </cell>
        </row>
        <row r="233">
          <cell r="A233" t="str">
            <v>(+) OBTAINED OR (PAID) LOANS</v>
          </cell>
          <cell r="B233">
            <v>14667.6</v>
          </cell>
          <cell r="C233">
            <v>5702.7975871753415</v>
          </cell>
          <cell r="D233">
            <v>3456.1289799525402</v>
          </cell>
          <cell r="E233">
            <v>-6831.8678746858259</v>
          </cell>
          <cell r="F233">
            <v>-3183.8789592039479</v>
          </cell>
          <cell r="G233">
            <v>-1296.695917279314</v>
          </cell>
          <cell r="H233">
            <v>1145.6559666939575</v>
          </cell>
          <cell r="I233">
            <v>828.35972899153421</v>
          </cell>
          <cell r="J233">
            <v>5815.0380975360313</v>
          </cell>
          <cell r="K233">
            <v>-630.01979384827428</v>
          </cell>
          <cell r="L233">
            <v>2130.9793027901906</v>
          </cell>
          <cell r="M233">
            <v>6731.0591093781813</v>
          </cell>
          <cell r="N233">
            <v>-2037.7926117198076</v>
          </cell>
          <cell r="O233">
            <v>11829.763615780605</v>
          </cell>
        </row>
        <row r="234">
          <cell r="A234" t="str">
            <v>(+) CHANGES IN EQUITY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</row>
        <row r="235">
          <cell r="A235" t="str">
            <v>(-) DIVIDENDS PAYMENTS</v>
          </cell>
          <cell r="B235">
            <v>231000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</row>
        <row r="236">
          <cell r="A236" t="str">
            <v>(+) OTHER FINANCIAL</v>
          </cell>
          <cell r="B236">
            <v>-7046</v>
          </cell>
          <cell r="C236">
            <v>-801.33799999999769</v>
          </cell>
          <cell r="D236">
            <v>-1374.5328408666614</v>
          </cell>
          <cell r="E236">
            <v>25920.593441738849</v>
          </cell>
          <cell r="F236">
            <v>-2750.697640951787</v>
          </cell>
          <cell r="G236">
            <v>567.91968315965801</v>
          </cell>
          <cell r="H236">
            <v>-299.64529818893834</v>
          </cell>
          <cell r="I236">
            <v>-22.887758551071329</v>
          </cell>
          <cell r="J236">
            <v>256.81632255344391</v>
          </cell>
          <cell r="K236">
            <v>-1568.0225273600536</v>
          </cell>
          <cell r="L236">
            <v>2981.4134733199826</v>
          </cell>
          <cell r="M236">
            <v>1049.4236590763157</v>
          </cell>
          <cell r="N236">
            <v>56430.682486070262</v>
          </cell>
          <cell r="O236">
            <v>80389.625</v>
          </cell>
        </row>
        <row r="237">
          <cell r="B237" t="str">
            <v>-------------------</v>
          </cell>
          <cell r="C237" t="str">
            <v>-------------------</v>
          </cell>
          <cell r="D237" t="str">
            <v>-------------------</v>
          </cell>
          <cell r="E237" t="str">
            <v>-------------------</v>
          </cell>
          <cell r="F237" t="str">
            <v>-------------------</v>
          </cell>
          <cell r="G237" t="str">
            <v>-------------------</v>
          </cell>
          <cell r="H237" t="str">
            <v>-------------------</v>
          </cell>
          <cell r="I237" t="str">
            <v>-------------------</v>
          </cell>
          <cell r="J237" t="str">
            <v>-------------------</v>
          </cell>
          <cell r="K237" t="str">
            <v>-------------------</v>
          </cell>
          <cell r="L237" t="str">
            <v>-------------------</v>
          </cell>
          <cell r="M237" t="str">
            <v>-------------------</v>
          </cell>
          <cell r="N237" t="str">
            <v>-------------------</v>
          </cell>
          <cell r="O237" t="str">
            <v>-------------------</v>
          </cell>
        </row>
        <row r="238">
          <cell r="A238" t="str">
            <v>CASH FLOW</v>
          </cell>
          <cell r="B238">
            <v>-95528.499999999942</v>
          </cell>
          <cell r="C238">
            <v>-80219.66619012953</v>
          </cell>
          <cell r="D238">
            <v>-12827.037143203837</v>
          </cell>
          <cell r="E238">
            <v>105393.77594019743</v>
          </cell>
          <cell r="F238">
            <v>-48015.271991854308</v>
          </cell>
          <cell r="G238">
            <v>-16726.128948343034</v>
          </cell>
          <cell r="H238">
            <v>72563.937874962285</v>
          </cell>
          <cell r="I238">
            <v>-29679.35219184708</v>
          </cell>
          <cell r="J238">
            <v>-25137.219551247472</v>
          </cell>
          <cell r="K238">
            <v>54587.665941359461</v>
          </cell>
          <cell r="L238">
            <v>-6410.9032411795743</v>
          </cell>
          <cell r="M238">
            <v>617.2053239877423</v>
          </cell>
          <cell r="N238">
            <v>87861.024613548652</v>
          </cell>
          <cell r="O238">
            <v>102007.93043625064</v>
          </cell>
        </row>
        <row r="239">
          <cell r="B239" t="str">
            <v>=============</v>
          </cell>
          <cell r="C239" t="str">
            <v>=============</v>
          </cell>
          <cell r="D239" t="str">
            <v>=============</v>
          </cell>
          <cell r="E239" t="str">
            <v>=============</v>
          </cell>
          <cell r="F239" t="str">
            <v>=============</v>
          </cell>
          <cell r="G239" t="str">
            <v>=============</v>
          </cell>
          <cell r="H239" t="str">
            <v>=============</v>
          </cell>
          <cell r="I239" t="str">
            <v>=============</v>
          </cell>
          <cell r="J239" t="str">
            <v>=============</v>
          </cell>
          <cell r="K239" t="str">
            <v>=============</v>
          </cell>
          <cell r="L239" t="str">
            <v>=============</v>
          </cell>
          <cell r="M239" t="str">
            <v>=============</v>
          </cell>
          <cell r="N239" t="str">
            <v>=============</v>
          </cell>
          <cell r="O239" t="str">
            <v>=============</v>
          </cell>
        </row>
        <row r="241">
          <cell r="A241" t="str">
            <v>CASH-BEGINNING</v>
          </cell>
          <cell r="B241">
            <v>189381</v>
          </cell>
          <cell r="C241">
            <v>93852.5</v>
          </cell>
          <cell r="D241">
            <v>13632.8288098705</v>
          </cell>
          <cell r="E241">
            <v>805.8</v>
          </cell>
          <cell r="F241">
            <v>106199.5509401977</v>
          </cell>
          <cell r="G241">
            <v>58184.303948342946</v>
          </cell>
          <cell r="H241">
            <v>41458.200000000004</v>
          </cell>
          <cell r="I241">
            <v>114022.14620829579</v>
          </cell>
          <cell r="J241">
            <v>84342.802349781792</v>
          </cell>
          <cell r="K241">
            <v>59205.591131868161</v>
          </cell>
          <cell r="L241">
            <v>113793.265406561</v>
          </cell>
          <cell r="M241">
            <v>107382.32049871467</v>
          </cell>
          <cell r="N241">
            <v>107999.47384751447</v>
          </cell>
          <cell r="O241">
            <v>93852.5</v>
          </cell>
        </row>
        <row r="243">
          <cell r="A243" t="str">
            <v>CASH-ENDING</v>
          </cell>
          <cell r="B243">
            <v>93852.500000000058</v>
          </cell>
          <cell r="C243">
            <v>13632.83380987047</v>
          </cell>
          <cell r="D243">
            <v>805.79166666666242</v>
          </cell>
          <cell r="E243">
            <v>106199.57594019744</v>
          </cell>
          <cell r="F243">
            <v>58184.278948343395</v>
          </cell>
          <cell r="G243">
            <v>41458.174999999916</v>
          </cell>
          <cell r="H243">
            <v>114022.1378749623</v>
          </cell>
          <cell r="I243">
            <v>84342.794016448708</v>
          </cell>
          <cell r="J243">
            <v>59205.58279853432</v>
          </cell>
          <cell r="K243">
            <v>113793.25707322762</v>
          </cell>
          <cell r="L243">
            <v>107382.36216538142</v>
          </cell>
          <cell r="M243">
            <v>107999.52582270242</v>
          </cell>
          <cell r="N243">
            <v>195860.49846106314</v>
          </cell>
          <cell r="O243">
            <v>195860.43043625064</v>
          </cell>
        </row>
        <row r="244">
          <cell r="B244" t="str">
            <v>=============</v>
          </cell>
          <cell r="C244" t="str">
            <v>=============</v>
          </cell>
          <cell r="D244" t="str">
            <v>=============</v>
          </cell>
          <cell r="E244" t="str">
            <v>=============</v>
          </cell>
          <cell r="F244" t="str">
            <v>=============</v>
          </cell>
          <cell r="G244" t="str">
            <v>=============</v>
          </cell>
          <cell r="H244" t="str">
            <v>=============</v>
          </cell>
          <cell r="I244" t="str">
            <v>=============</v>
          </cell>
          <cell r="J244" t="str">
            <v>=============</v>
          </cell>
          <cell r="K244" t="str">
            <v>=============</v>
          </cell>
          <cell r="L244" t="str">
            <v>=============</v>
          </cell>
          <cell r="M244" t="str">
            <v>=============</v>
          </cell>
          <cell r="N244" t="str">
            <v>=============</v>
          </cell>
          <cell r="O244" t="str">
            <v>=============</v>
          </cell>
        </row>
        <row r="246">
          <cell r="A246" t="str">
            <v>DIFERENCIA FLUJO</v>
          </cell>
          <cell r="B246">
            <v>5.8207660913467407E-11</v>
          </cell>
          <cell r="C246">
            <v>4.9999999700958142E-3</v>
          </cell>
          <cell r="D246">
            <v>-8.3333333375321672E-3</v>
          </cell>
          <cell r="E246">
            <v>2.499999973224476E-2</v>
          </cell>
          <cell r="F246">
            <v>-2.4999999550345819E-2</v>
          </cell>
          <cell r="G246">
            <v>-2.5000000088766683E-2</v>
          </cell>
          <cell r="H246">
            <v>-8.3333334914641455E-3</v>
          </cell>
          <cell r="I246">
            <v>-8.3333330840105191E-3</v>
          </cell>
          <cell r="J246">
            <v>-8.333333840710111E-3</v>
          </cell>
          <cell r="K246">
            <v>-8.3333333750488237E-3</v>
          </cell>
          <cell r="L246">
            <v>4.1666666744276881E-2</v>
          </cell>
          <cell r="M246">
            <v>5.1975187947391532E-2</v>
          </cell>
          <cell r="N246">
            <v>1.666666881646961E-3</v>
          </cell>
          <cell r="O246">
            <v>-6.6358145617414266E-2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ward Curve"/>
      <sheetName val="Valuation"/>
      <sheetName val="Sheet2"/>
      <sheetName val="Sheet3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nchmarks"/>
      <sheetName val="Benchmarks Data"/>
      <sheetName val="Instructions"/>
      <sheetName val="TargetsLeases"/>
      <sheetName val="AcquirerLeases"/>
      <sheetName val="DataInput"/>
      <sheetName val="Standalone"/>
      <sheetName val="AllDebt"/>
      <sheetName val="AllDebt2"/>
      <sheetName val="DebtEquity Case 2"/>
      <sheetName val="DebtEquity Case 3"/>
      <sheetName val="Financial Summary"/>
      <sheetName val="Graphs"/>
      <sheetName val="Developer Notes"/>
      <sheetName val="LTM"/>
      <sheetName val="CREDIT STATS"/>
      <sheetName val="Toggles"/>
      <sheetName val="dPrint"/>
      <sheetName val="DropZo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2"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</row>
        <row r="24"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</row>
        <row r="25"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</row>
        <row r="26">
          <cell r="G26" t="str">
            <v>______</v>
          </cell>
          <cell r="H26" t="str">
            <v>______</v>
          </cell>
          <cell r="I26" t="str">
            <v>______</v>
          </cell>
          <cell r="J26" t="str">
            <v>______</v>
          </cell>
          <cell r="L26" t="str">
            <v>______</v>
          </cell>
          <cell r="M26" t="str">
            <v>______</v>
          </cell>
          <cell r="N26" t="str">
            <v>______</v>
          </cell>
        </row>
        <row r="27">
          <cell r="G27" t="e">
            <v>#REF!</v>
          </cell>
          <cell r="H27" t="e">
            <v>#REF!</v>
          </cell>
          <cell r="I27" t="e">
            <v>#REF!</v>
          </cell>
          <cell r="J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</row>
        <row r="29"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</row>
        <row r="30"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</row>
        <row r="31">
          <cell r="G31" t="str">
            <v>______</v>
          </cell>
          <cell r="H31" t="str">
            <v>______</v>
          </cell>
          <cell r="I31" t="str">
            <v>______</v>
          </cell>
          <cell r="J31" t="str">
            <v>______</v>
          </cell>
          <cell r="L31" t="str">
            <v>______</v>
          </cell>
          <cell r="M31" t="str">
            <v>______</v>
          </cell>
          <cell r="N31" t="str">
            <v>______</v>
          </cell>
        </row>
        <row r="32"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</row>
        <row r="34">
          <cell r="G34" t="e">
            <v>#REF!</v>
          </cell>
          <cell r="H34" t="e">
            <v>#REF!</v>
          </cell>
          <cell r="I34" t="e">
            <v>#REF!</v>
          </cell>
          <cell r="J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</row>
        <row r="35">
          <cell r="G35" t="e">
            <v>#REF!</v>
          </cell>
          <cell r="H35" t="e">
            <v>#REF!</v>
          </cell>
          <cell r="I35" t="e">
            <v>#REF!</v>
          </cell>
          <cell r="J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</row>
        <row r="36"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</row>
        <row r="38"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</row>
        <row r="41"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L41" t="e">
            <v>#REF!</v>
          </cell>
          <cell r="M41" t="e">
            <v>#REF!</v>
          </cell>
          <cell r="N41" t="e">
            <v>#REF!</v>
          </cell>
        </row>
        <row r="42">
          <cell r="G42" t="str">
            <v>______</v>
          </cell>
          <cell r="H42" t="str">
            <v>______</v>
          </cell>
          <cell r="I42" t="str">
            <v>______</v>
          </cell>
          <cell r="J42" t="str">
            <v>______</v>
          </cell>
          <cell r="L42" t="str">
            <v>______</v>
          </cell>
          <cell r="M42" t="str">
            <v>______</v>
          </cell>
          <cell r="N42" t="str">
            <v>______</v>
          </cell>
        </row>
        <row r="43"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</row>
        <row r="45"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</row>
        <row r="46"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</row>
        <row r="47">
          <cell r="G47" t="str">
            <v>______</v>
          </cell>
          <cell r="H47" t="str">
            <v>______</v>
          </cell>
          <cell r="I47" t="str">
            <v>______</v>
          </cell>
          <cell r="J47" t="str">
            <v>______</v>
          </cell>
          <cell r="L47" t="str">
            <v>______</v>
          </cell>
          <cell r="M47" t="str">
            <v>______</v>
          </cell>
          <cell r="N47" t="str">
            <v>______</v>
          </cell>
        </row>
        <row r="48">
          <cell r="G48" t="e">
            <v>#REF!</v>
          </cell>
          <cell r="H48" t="e">
            <v>#REF!</v>
          </cell>
          <cell r="I48" t="e">
            <v>#REF!</v>
          </cell>
          <cell r="J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</row>
        <row r="51">
          <cell r="G51" t="e">
            <v>#REF!</v>
          </cell>
          <cell r="H51" t="e">
            <v>#REF!</v>
          </cell>
          <cell r="I51" t="e">
            <v>#REF!</v>
          </cell>
          <cell r="J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</row>
        <row r="71">
          <cell r="G71" t="str">
            <v>______</v>
          </cell>
          <cell r="H71" t="str">
            <v>______</v>
          </cell>
          <cell r="I71" t="str">
            <v>______</v>
          </cell>
          <cell r="J71" t="str">
            <v>______</v>
          </cell>
          <cell r="L71" t="str">
            <v>______</v>
          </cell>
          <cell r="M71" t="str">
            <v>______</v>
          </cell>
          <cell r="N71" t="str">
            <v>______</v>
          </cell>
        </row>
        <row r="72"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  <cell r="L72" t="e">
            <v>#REF!</v>
          </cell>
          <cell r="M72" t="e">
            <v>#REF!</v>
          </cell>
          <cell r="N72" t="e">
            <v>#REF!</v>
          </cell>
        </row>
        <row r="73"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  <cell r="L73" t="e">
            <v>#REF!</v>
          </cell>
          <cell r="M73" t="e">
            <v>#REF!</v>
          </cell>
          <cell r="N73" t="e">
            <v>#REF!</v>
          </cell>
        </row>
        <row r="75"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  <cell r="L75" t="e">
            <v>#REF!</v>
          </cell>
          <cell r="M75" t="e">
            <v>#REF!</v>
          </cell>
          <cell r="N75" t="e">
            <v>#REF!</v>
          </cell>
        </row>
        <row r="76"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  <cell r="L76" t="e">
            <v>#REF!</v>
          </cell>
          <cell r="M76" t="e">
            <v>#REF!</v>
          </cell>
          <cell r="N76" t="e">
            <v>#REF!</v>
          </cell>
        </row>
        <row r="77"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  <cell r="L77" t="e">
            <v>#REF!</v>
          </cell>
          <cell r="M77" t="e">
            <v>#REF!</v>
          </cell>
          <cell r="N77" t="e">
            <v>#REF!</v>
          </cell>
        </row>
        <row r="78">
          <cell r="G78" t="e">
            <v>#REF!</v>
          </cell>
          <cell r="H78" t="e">
            <v>#REF!</v>
          </cell>
          <cell r="I78" t="e">
            <v>#REF!</v>
          </cell>
          <cell r="J78" t="e">
            <v>#REF!</v>
          </cell>
          <cell r="L78" t="e">
            <v>#REF!</v>
          </cell>
          <cell r="M78" t="e">
            <v>#REF!</v>
          </cell>
          <cell r="N78" t="e">
            <v>#REF!</v>
          </cell>
        </row>
        <row r="79">
          <cell r="G79" t="e">
            <v>#REF!</v>
          </cell>
          <cell r="H79" t="e">
            <v>#REF!</v>
          </cell>
          <cell r="I79" t="e">
            <v>#REF!</v>
          </cell>
          <cell r="J79" t="e">
            <v>#REF!</v>
          </cell>
          <cell r="L79" t="e">
            <v>#REF!</v>
          </cell>
          <cell r="M79" t="e">
            <v>#REF!</v>
          </cell>
          <cell r="N79" t="e">
            <v>#REF!</v>
          </cell>
        </row>
        <row r="80">
          <cell r="G80" t="str">
            <v>______</v>
          </cell>
          <cell r="H80" t="str">
            <v>______</v>
          </cell>
          <cell r="I80" t="str">
            <v>______</v>
          </cell>
          <cell r="J80" t="str">
            <v>______</v>
          </cell>
          <cell r="L80" t="str">
            <v>______</v>
          </cell>
          <cell r="M80" t="str">
            <v>______</v>
          </cell>
          <cell r="N80" t="str">
            <v>______</v>
          </cell>
        </row>
        <row r="81">
          <cell r="G81" t="e">
            <v>#REF!</v>
          </cell>
          <cell r="H81" t="e">
            <v>#REF!</v>
          </cell>
          <cell r="I81" t="e">
            <v>#REF!</v>
          </cell>
          <cell r="J81" t="e">
            <v>#REF!</v>
          </cell>
          <cell r="L81" t="e">
            <v>#REF!</v>
          </cell>
          <cell r="M81" t="e">
            <v>#REF!</v>
          </cell>
          <cell r="N81" t="e">
            <v>#REF!</v>
          </cell>
        </row>
        <row r="86">
          <cell r="G86" t="e">
            <v>#REF!</v>
          </cell>
          <cell r="H86" t="e">
            <v>#REF!</v>
          </cell>
          <cell r="I86" t="e">
            <v>#REF!</v>
          </cell>
          <cell r="J86" t="e">
            <v>#REF!</v>
          </cell>
          <cell r="L86" t="e">
            <v>#REF!</v>
          </cell>
          <cell r="M86" t="e">
            <v>#REF!</v>
          </cell>
          <cell r="N86" t="e">
            <v>#REF!</v>
          </cell>
        </row>
        <row r="87">
          <cell r="G87" t="e">
            <v>#REF!</v>
          </cell>
          <cell r="H87" t="e">
            <v>#REF!</v>
          </cell>
          <cell r="I87" t="e">
            <v>#REF!</v>
          </cell>
          <cell r="J87" t="e">
            <v>#REF!</v>
          </cell>
          <cell r="L87" t="e">
            <v>#REF!</v>
          </cell>
          <cell r="M87" t="e">
            <v>#REF!</v>
          </cell>
          <cell r="N87" t="e">
            <v>#REF!</v>
          </cell>
        </row>
        <row r="88">
          <cell r="G88" t="str">
            <v>______</v>
          </cell>
          <cell r="H88" t="str">
            <v>______</v>
          </cell>
          <cell r="I88" t="str">
            <v>______</v>
          </cell>
          <cell r="J88" t="str">
            <v>______</v>
          </cell>
          <cell r="L88" t="str">
            <v>______</v>
          </cell>
          <cell r="M88" t="str">
            <v>______</v>
          </cell>
          <cell r="N88" t="str">
            <v>______</v>
          </cell>
        </row>
        <row r="89">
          <cell r="G89" t="e">
            <v>#REF!</v>
          </cell>
          <cell r="H89" t="e">
            <v>#REF!</v>
          </cell>
          <cell r="I89" t="e">
            <v>#REF!</v>
          </cell>
          <cell r="J89" t="e">
            <v>#REF!</v>
          </cell>
          <cell r="L89" t="e">
            <v>#REF!</v>
          </cell>
          <cell r="M89" t="e">
            <v>#REF!</v>
          </cell>
          <cell r="N89" t="e">
            <v>#REF!</v>
          </cell>
        </row>
        <row r="90">
          <cell r="G90" t="str">
            <v>______</v>
          </cell>
          <cell r="H90" t="str">
            <v>______</v>
          </cell>
          <cell r="I90" t="str">
            <v>______</v>
          </cell>
          <cell r="J90" t="str">
            <v>______</v>
          </cell>
          <cell r="L90" t="str">
            <v>______</v>
          </cell>
          <cell r="M90" t="str">
            <v>______</v>
          </cell>
          <cell r="N90" t="str">
            <v>______</v>
          </cell>
        </row>
        <row r="91">
          <cell r="G91" t="e">
            <v>#REF!</v>
          </cell>
          <cell r="H91" t="e">
            <v>#REF!</v>
          </cell>
          <cell r="I91" t="e">
            <v>#REF!</v>
          </cell>
          <cell r="J91" t="e">
            <v>#REF!</v>
          </cell>
          <cell r="L91" t="e">
            <v>#REF!</v>
          </cell>
          <cell r="M91" t="e">
            <v>#REF!</v>
          </cell>
          <cell r="N91" t="e">
            <v>#REF!</v>
          </cell>
        </row>
        <row r="93">
          <cell r="G93" t="e">
            <v>#REF!</v>
          </cell>
          <cell r="H93" t="e">
            <v>#REF!</v>
          </cell>
          <cell r="I93" t="e">
            <v>#REF!</v>
          </cell>
          <cell r="J93" t="e">
            <v>#REF!</v>
          </cell>
          <cell r="L93" t="e">
            <v>#REF!</v>
          </cell>
          <cell r="M93" t="e">
            <v>#REF!</v>
          </cell>
          <cell r="N93" t="e">
            <v>#REF!</v>
          </cell>
        </row>
        <row r="94">
          <cell r="G94" t="e">
            <v>#REF!</v>
          </cell>
          <cell r="H94" t="e">
            <v>#REF!</v>
          </cell>
          <cell r="I94" t="e">
            <v>#REF!</v>
          </cell>
          <cell r="J94" t="e">
            <v>#REF!</v>
          </cell>
          <cell r="L94" t="e">
            <v>#REF!</v>
          </cell>
          <cell r="M94" t="e">
            <v>#REF!</v>
          </cell>
          <cell r="N94" t="e">
            <v>#REF!</v>
          </cell>
        </row>
        <row r="95">
          <cell r="G95" t="e">
            <v>#REF!</v>
          </cell>
          <cell r="H95" t="e">
            <v>#REF!</v>
          </cell>
          <cell r="I95" t="e">
            <v>#REF!</v>
          </cell>
          <cell r="J95" t="e">
            <v>#REF!</v>
          </cell>
          <cell r="L95" t="e">
            <v>#REF!</v>
          </cell>
          <cell r="M95" t="e">
            <v>#REF!</v>
          </cell>
          <cell r="N95" t="e">
            <v>#REF!</v>
          </cell>
        </row>
        <row r="96">
          <cell r="G96" t="e">
            <v>#REF!</v>
          </cell>
          <cell r="H96" t="e">
            <v>#REF!</v>
          </cell>
          <cell r="I96" t="e">
            <v>#REF!</v>
          </cell>
          <cell r="J96" t="e">
            <v>#REF!</v>
          </cell>
          <cell r="L96" t="e">
            <v>#REF!</v>
          </cell>
          <cell r="M96" t="e">
            <v>#REF!</v>
          </cell>
          <cell r="N96" t="e">
            <v>#REF!</v>
          </cell>
        </row>
        <row r="97">
          <cell r="G97" t="e">
            <v>#REF!</v>
          </cell>
          <cell r="H97" t="e">
            <v>#REF!</v>
          </cell>
          <cell r="I97" t="e">
            <v>#REF!</v>
          </cell>
          <cell r="J97" t="e">
            <v>#REF!</v>
          </cell>
          <cell r="L97" t="e">
            <v>#REF!</v>
          </cell>
          <cell r="M97" t="e">
            <v>#REF!</v>
          </cell>
          <cell r="N97" t="e">
            <v>#REF!</v>
          </cell>
        </row>
        <row r="98">
          <cell r="G98" t="e">
            <v>#REF!</v>
          </cell>
          <cell r="H98" t="e">
            <v>#REF!</v>
          </cell>
          <cell r="I98" t="e">
            <v>#REF!</v>
          </cell>
          <cell r="J98" t="e">
            <v>#REF!</v>
          </cell>
          <cell r="L98" t="e">
            <v>#REF!</v>
          </cell>
          <cell r="M98" t="e">
            <v>#REF!</v>
          </cell>
          <cell r="N98" t="e">
            <v>#REF!</v>
          </cell>
        </row>
        <row r="99">
          <cell r="G99" t="str">
            <v>______</v>
          </cell>
          <cell r="H99" t="str">
            <v>______</v>
          </cell>
          <cell r="I99" t="str">
            <v>______</v>
          </cell>
          <cell r="J99" t="str">
            <v>______</v>
          </cell>
          <cell r="L99" t="str">
            <v>______</v>
          </cell>
          <cell r="M99" t="str">
            <v>______</v>
          </cell>
          <cell r="N99" t="str">
            <v>______</v>
          </cell>
        </row>
        <row r="100">
          <cell r="G100" t="e">
            <v>#REF!</v>
          </cell>
          <cell r="H100" t="e">
            <v>#REF!</v>
          </cell>
          <cell r="I100" t="e">
            <v>#REF!</v>
          </cell>
          <cell r="J100" t="e">
            <v>#REF!</v>
          </cell>
          <cell r="L100" t="e">
            <v>#REF!</v>
          </cell>
          <cell r="M100" t="e">
            <v>#REF!</v>
          </cell>
          <cell r="N100" t="e">
            <v>#REF!</v>
          </cell>
        </row>
        <row r="109">
          <cell r="G109" t="e">
            <v>#REF!</v>
          </cell>
          <cell r="H109" t="e">
            <v>#REF!</v>
          </cell>
          <cell r="I109" t="e">
            <v>#REF!</v>
          </cell>
          <cell r="J109" t="e">
            <v>#REF!</v>
          </cell>
          <cell r="L109" t="e">
            <v>#REF!</v>
          </cell>
          <cell r="M109" t="e">
            <v>#REF!</v>
          </cell>
          <cell r="N109" t="e">
            <v>#REF!</v>
          </cell>
        </row>
        <row r="111">
          <cell r="G111" t="e">
            <v>#REF!</v>
          </cell>
          <cell r="H111" t="e">
            <v>#REF!</v>
          </cell>
          <cell r="I111" t="e">
            <v>#REF!</v>
          </cell>
          <cell r="J111" t="e">
            <v>#REF!</v>
          </cell>
          <cell r="L111" t="e">
            <v>#REF!</v>
          </cell>
          <cell r="M111" t="e">
            <v>#REF!</v>
          </cell>
          <cell r="N111" t="e">
            <v>#REF!</v>
          </cell>
        </row>
        <row r="112">
          <cell r="G112" t="e">
            <v>#REF!</v>
          </cell>
          <cell r="H112" t="e">
            <v>#REF!</v>
          </cell>
          <cell r="I112" t="e">
            <v>#REF!</v>
          </cell>
          <cell r="J112" t="e">
            <v>#REF!</v>
          </cell>
          <cell r="L112" t="e">
            <v>#REF!</v>
          </cell>
          <cell r="M112" t="e">
            <v>#REF!</v>
          </cell>
          <cell r="N112" t="e">
            <v>#REF!</v>
          </cell>
        </row>
        <row r="113">
          <cell r="G113" t="e">
            <v>#REF!</v>
          </cell>
          <cell r="H113" t="e">
            <v>#REF!</v>
          </cell>
          <cell r="I113" t="e">
            <v>#REF!</v>
          </cell>
          <cell r="J113" t="e">
            <v>#REF!</v>
          </cell>
          <cell r="L113" t="e">
            <v>#REF!</v>
          </cell>
          <cell r="M113" t="e">
            <v>#REF!</v>
          </cell>
          <cell r="N113" t="e">
            <v>#REF!</v>
          </cell>
        </row>
        <row r="114">
          <cell r="G114" t="e">
            <v>#REF!</v>
          </cell>
          <cell r="H114" t="e">
            <v>#REF!</v>
          </cell>
          <cell r="I114" t="e">
            <v>#REF!</v>
          </cell>
          <cell r="J114" t="e">
            <v>#REF!</v>
          </cell>
          <cell r="L114" t="e">
            <v>#REF!</v>
          </cell>
          <cell r="M114" t="e">
            <v>#REF!</v>
          </cell>
          <cell r="N114" t="e">
            <v>#REF!</v>
          </cell>
        </row>
        <row r="115">
          <cell r="G115" t="e">
            <v>#REF!</v>
          </cell>
          <cell r="H115" t="e">
            <v>#REF!</v>
          </cell>
          <cell r="I115" t="e">
            <v>#REF!</v>
          </cell>
          <cell r="J115" t="e">
            <v>#REF!</v>
          </cell>
          <cell r="L115" t="e">
            <v>#REF!</v>
          </cell>
          <cell r="M115" t="e">
            <v>#REF!</v>
          </cell>
          <cell r="N115" t="e">
            <v>#REF!</v>
          </cell>
        </row>
        <row r="116">
          <cell r="G116" t="e">
            <v>#REF!</v>
          </cell>
          <cell r="H116" t="e">
            <v>#REF!</v>
          </cell>
          <cell r="I116" t="e">
            <v>#REF!</v>
          </cell>
          <cell r="J116" t="e">
            <v>#REF!</v>
          </cell>
          <cell r="L116" t="e">
            <v>#REF!</v>
          </cell>
          <cell r="M116" t="e">
            <v>#REF!</v>
          </cell>
          <cell r="N116" t="e">
            <v>#REF!</v>
          </cell>
        </row>
        <row r="117">
          <cell r="G117" t="e">
            <v>#REF!</v>
          </cell>
          <cell r="H117" t="e">
            <v>#REF!</v>
          </cell>
          <cell r="I117" t="e">
            <v>#REF!</v>
          </cell>
          <cell r="J117" t="e">
            <v>#REF!</v>
          </cell>
          <cell r="L117" t="e">
            <v>#REF!</v>
          </cell>
          <cell r="M117" t="e">
            <v>#REF!</v>
          </cell>
          <cell r="N117" t="e">
            <v>#REF!</v>
          </cell>
        </row>
        <row r="118">
          <cell r="G118" t="e">
            <v>#REF!</v>
          </cell>
          <cell r="H118" t="e">
            <v>#REF!</v>
          </cell>
          <cell r="I118" t="e">
            <v>#REF!</v>
          </cell>
          <cell r="J118" t="e">
            <v>#REF!</v>
          </cell>
          <cell r="L118" t="e">
            <v>#REF!</v>
          </cell>
          <cell r="M118" t="e">
            <v>#REF!</v>
          </cell>
          <cell r="N118" t="e">
            <v>#REF!</v>
          </cell>
        </row>
        <row r="119">
          <cell r="G119" t="e">
            <v>#REF!</v>
          </cell>
          <cell r="H119" t="e">
            <v>#REF!</v>
          </cell>
          <cell r="I119" t="e">
            <v>#REF!</v>
          </cell>
          <cell r="J119" t="e">
            <v>#REF!</v>
          </cell>
          <cell r="L119" t="e">
            <v>#REF!</v>
          </cell>
          <cell r="M119" t="e">
            <v>#REF!</v>
          </cell>
          <cell r="N119" t="e">
            <v>#REF!</v>
          </cell>
        </row>
        <row r="120">
          <cell r="G120" t="e">
            <v>#REF!</v>
          </cell>
          <cell r="H120" t="e">
            <v>#REF!</v>
          </cell>
          <cell r="I120" t="e">
            <v>#REF!</v>
          </cell>
          <cell r="J120" t="e">
            <v>#REF!</v>
          </cell>
          <cell r="L120" t="e">
            <v>#REF!</v>
          </cell>
          <cell r="M120" t="e">
            <v>#REF!</v>
          </cell>
          <cell r="N120" t="e">
            <v>#REF!</v>
          </cell>
        </row>
        <row r="121">
          <cell r="G121" t="e">
            <v>#REF!</v>
          </cell>
          <cell r="H121" t="e">
            <v>#REF!</v>
          </cell>
          <cell r="I121" t="e">
            <v>#REF!</v>
          </cell>
          <cell r="J121" t="e">
            <v>#REF!</v>
          </cell>
          <cell r="L121" t="e">
            <v>#REF!</v>
          </cell>
          <cell r="M121" t="e">
            <v>#REF!</v>
          </cell>
          <cell r="N121" t="e">
            <v>#REF!</v>
          </cell>
        </row>
        <row r="122">
          <cell r="G122" t="str">
            <v>______</v>
          </cell>
          <cell r="H122" t="str">
            <v>______</v>
          </cell>
          <cell r="I122" t="str">
            <v>______</v>
          </cell>
          <cell r="J122" t="str">
            <v>______</v>
          </cell>
          <cell r="L122" t="str">
            <v>______</v>
          </cell>
          <cell r="M122" t="str">
            <v>______</v>
          </cell>
          <cell r="N122" t="str">
            <v>______</v>
          </cell>
        </row>
        <row r="123">
          <cell r="G123" t="e">
            <v>#REF!</v>
          </cell>
          <cell r="H123" t="e">
            <v>#REF!</v>
          </cell>
          <cell r="I123" t="e">
            <v>#REF!</v>
          </cell>
          <cell r="J123" t="e">
            <v>#REF!</v>
          </cell>
          <cell r="L123" t="e">
            <v>#REF!</v>
          </cell>
          <cell r="M123" t="e">
            <v>#REF!</v>
          </cell>
          <cell r="N123" t="e">
            <v>#REF!</v>
          </cell>
        </row>
        <row r="126">
          <cell r="H126" t="e">
            <v>#REF!</v>
          </cell>
          <cell r="I126" t="e">
            <v>#REF!</v>
          </cell>
          <cell r="J126" t="e">
            <v>#REF!</v>
          </cell>
          <cell r="M126">
            <v>0</v>
          </cell>
          <cell r="N126">
            <v>0</v>
          </cell>
        </row>
        <row r="127">
          <cell r="H127" t="e">
            <v>#REF!</v>
          </cell>
          <cell r="I127" t="e">
            <v>#REF!</v>
          </cell>
          <cell r="J127" t="e">
            <v>#REF!</v>
          </cell>
          <cell r="M127">
            <v>0</v>
          </cell>
          <cell r="N127">
            <v>0</v>
          </cell>
        </row>
        <row r="128">
          <cell r="H128" t="e">
            <v>#REF!</v>
          </cell>
          <cell r="I128" t="e">
            <v>#REF!</v>
          </cell>
          <cell r="J128" t="e">
            <v>#REF!</v>
          </cell>
          <cell r="M128">
            <v>0</v>
          </cell>
          <cell r="N128">
            <v>0</v>
          </cell>
        </row>
        <row r="129">
          <cell r="H129" t="e">
            <v>#REF!</v>
          </cell>
          <cell r="I129" t="e">
            <v>#REF!</v>
          </cell>
          <cell r="J129" t="e">
            <v>#REF!</v>
          </cell>
          <cell r="M129">
            <v>0</v>
          </cell>
          <cell r="N129">
            <v>0</v>
          </cell>
        </row>
        <row r="130">
          <cell r="H130" t="e">
            <v>#REF!</v>
          </cell>
          <cell r="I130" t="e">
            <v>#REF!</v>
          </cell>
          <cell r="J130" t="e">
            <v>#REF!</v>
          </cell>
          <cell r="M130">
            <v>0</v>
          </cell>
          <cell r="N130">
            <v>0</v>
          </cell>
        </row>
        <row r="131">
          <cell r="H131" t="e">
            <v>#REF!</v>
          </cell>
          <cell r="I131" t="e">
            <v>#REF!</v>
          </cell>
          <cell r="J131" t="e">
            <v>#REF!</v>
          </cell>
          <cell r="M131">
            <v>0</v>
          </cell>
          <cell r="N131">
            <v>0</v>
          </cell>
        </row>
        <row r="132">
          <cell r="H132" t="e">
            <v>#REF!</v>
          </cell>
          <cell r="I132" t="e">
            <v>#REF!</v>
          </cell>
          <cell r="J132" t="e">
            <v>#REF!</v>
          </cell>
          <cell r="M132">
            <v>0</v>
          </cell>
          <cell r="N132">
            <v>0</v>
          </cell>
        </row>
        <row r="133">
          <cell r="H133" t="e">
            <v>#REF!</v>
          </cell>
          <cell r="I133" t="e">
            <v>#REF!</v>
          </cell>
          <cell r="J133" t="e">
            <v>#REF!</v>
          </cell>
          <cell r="M133">
            <v>0</v>
          </cell>
          <cell r="N133">
            <v>0</v>
          </cell>
        </row>
        <row r="134">
          <cell r="H134" t="e">
            <v>#REF!</v>
          </cell>
          <cell r="I134" t="e">
            <v>#REF!</v>
          </cell>
          <cell r="J134" t="e">
            <v>#REF!</v>
          </cell>
          <cell r="M134">
            <v>0</v>
          </cell>
          <cell r="N134">
            <v>0</v>
          </cell>
        </row>
        <row r="135">
          <cell r="H135" t="e">
            <v>#REF!</v>
          </cell>
          <cell r="I135" t="e">
            <v>#REF!</v>
          </cell>
          <cell r="J135" t="e">
            <v>#REF!</v>
          </cell>
          <cell r="M135">
            <v>0</v>
          </cell>
          <cell r="N135">
            <v>0</v>
          </cell>
        </row>
        <row r="136">
          <cell r="H136" t="e">
            <v>#REF!</v>
          </cell>
          <cell r="I136" t="e">
            <v>#REF!</v>
          </cell>
          <cell r="J136" t="e">
            <v>#REF!</v>
          </cell>
          <cell r="M136">
            <v>0</v>
          </cell>
          <cell r="N136">
            <v>0</v>
          </cell>
        </row>
        <row r="137">
          <cell r="H137" t="e">
            <v>#REF!</v>
          </cell>
          <cell r="I137" t="e">
            <v>#REF!</v>
          </cell>
          <cell r="J137" t="e">
            <v>#REF!</v>
          </cell>
          <cell r="M137">
            <v>0</v>
          </cell>
          <cell r="N137">
            <v>0</v>
          </cell>
        </row>
        <row r="138">
          <cell r="H138" t="e">
            <v>#REF!</v>
          </cell>
          <cell r="I138" t="e">
            <v>#REF!</v>
          </cell>
          <cell r="J138" t="e">
            <v>#REF!</v>
          </cell>
          <cell r="M138">
            <v>0</v>
          </cell>
          <cell r="N138">
            <v>0</v>
          </cell>
        </row>
        <row r="139">
          <cell r="H139" t="e">
            <v>#REF!</v>
          </cell>
          <cell r="I139" t="e">
            <v>#REF!</v>
          </cell>
          <cell r="J139" t="e">
            <v>#REF!</v>
          </cell>
          <cell r="M139">
            <v>0</v>
          </cell>
          <cell r="N139">
            <v>0</v>
          </cell>
        </row>
        <row r="140">
          <cell r="H140" t="str">
            <v>______</v>
          </cell>
          <cell r="I140" t="str">
            <v>______</v>
          </cell>
          <cell r="J140" t="str">
            <v>______</v>
          </cell>
          <cell r="M140" t="str">
            <v>______</v>
          </cell>
          <cell r="N140" t="str">
            <v>______</v>
          </cell>
        </row>
        <row r="141">
          <cell r="H141" t="e">
            <v>#REF!</v>
          </cell>
          <cell r="I141" t="e">
            <v>#REF!</v>
          </cell>
          <cell r="J141" t="e">
            <v>#REF!</v>
          </cell>
          <cell r="M141">
            <v>0</v>
          </cell>
          <cell r="N141">
            <v>0</v>
          </cell>
        </row>
        <row r="142">
          <cell r="H142" t="str">
            <v>______</v>
          </cell>
          <cell r="I142" t="str">
            <v>______</v>
          </cell>
          <cell r="J142" t="str">
            <v>______</v>
          </cell>
          <cell r="M142" t="str">
            <v>______</v>
          </cell>
          <cell r="N142" t="str">
            <v>______</v>
          </cell>
        </row>
        <row r="143">
          <cell r="H143" t="e">
            <v>#REF!</v>
          </cell>
          <cell r="I143" t="e">
            <v>#REF!</v>
          </cell>
          <cell r="J143" t="e">
            <v>#REF!</v>
          </cell>
          <cell r="M143" t="e">
            <v>#REF!</v>
          </cell>
          <cell r="N143" t="e">
            <v>#REF!</v>
          </cell>
        </row>
        <row r="145">
          <cell r="H145" t="e">
            <v>#REF!</v>
          </cell>
          <cell r="I145" t="e">
            <v>#REF!</v>
          </cell>
          <cell r="J145" t="e">
            <v>#REF!</v>
          </cell>
          <cell r="M145" t="e">
            <v>#REF!</v>
          </cell>
          <cell r="N145" t="e">
            <v>#REF!</v>
          </cell>
        </row>
        <row r="146">
          <cell r="H146">
            <v>0</v>
          </cell>
          <cell r="I146">
            <v>0</v>
          </cell>
          <cell r="J146">
            <v>0</v>
          </cell>
          <cell r="M146">
            <v>0</v>
          </cell>
          <cell r="N146">
            <v>0</v>
          </cell>
        </row>
        <row r="147">
          <cell r="H147" t="str">
            <v>______</v>
          </cell>
          <cell r="I147" t="str">
            <v>______</v>
          </cell>
          <cell r="J147" t="str">
            <v>______</v>
          </cell>
          <cell r="M147" t="str">
            <v>______</v>
          </cell>
          <cell r="N147" t="str">
            <v>______</v>
          </cell>
        </row>
        <row r="148">
          <cell r="H148" t="e">
            <v>#REF!</v>
          </cell>
          <cell r="I148" t="e">
            <v>#REF!</v>
          </cell>
          <cell r="J148" t="e">
            <v>#REF!</v>
          </cell>
          <cell r="M148" t="e">
            <v>#REF!</v>
          </cell>
          <cell r="N148" t="e">
            <v>#REF!</v>
          </cell>
        </row>
        <row r="151">
          <cell r="H151" t="e">
            <v>#REF!</v>
          </cell>
          <cell r="I151" t="e">
            <v>#REF!</v>
          </cell>
          <cell r="J151" t="e">
            <v>#REF!</v>
          </cell>
          <cell r="M151" t="e">
            <v>#REF!</v>
          </cell>
          <cell r="N151" t="e">
            <v>#REF!</v>
          </cell>
        </row>
        <row r="152">
          <cell r="H152" t="e">
            <v>#REF!</v>
          </cell>
          <cell r="I152" t="e">
            <v>#REF!</v>
          </cell>
          <cell r="J152" t="e">
            <v>#REF!</v>
          </cell>
          <cell r="M152" t="e">
            <v>#REF!</v>
          </cell>
          <cell r="N152" t="e">
            <v>#REF!</v>
          </cell>
        </row>
        <row r="154">
          <cell r="H154" t="e">
            <v>#REF!</v>
          </cell>
          <cell r="I154" t="e">
            <v>#REF!</v>
          </cell>
          <cell r="J154" t="e">
            <v>#REF!</v>
          </cell>
          <cell r="M154">
            <v>0</v>
          </cell>
          <cell r="N154">
            <v>0</v>
          </cell>
        </row>
        <row r="155">
          <cell r="H155" t="e">
            <v>#REF!</v>
          </cell>
          <cell r="I155" t="e">
            <v>#REF!</v>
          </cell>
          <cell r="J155" t="e">
            <v>#REF!</v>
          </cell>
          <cell r="M155">
            <v>0</v>
          </cell>
          <cell r="N155">
            <v>0</v>
          </cell>
        </row>
        <row r="156">
          <cell r="H156" t="e">
            <v>#REF!</v>
          </cell>
          <cell r="I156" t="e">
            <v>#REF!</v>
          </cell>
          <cell r="J156" t="e">
            <v>#REF!</v>
          </cell>
          <cell r="M156">
            <v>0</v>
          </cell>
          <cell r="N156">
            <v>0</v>
          </cell>
        </row>
        <row r="157">
          <cell r="H157" t="e">
            <v>#REF!</v>
          </cell>
          <cell r="I157" t="e">
            <v>#REF!</v>
          </cell>
          <cell r="J157" t="e">
            <v>#REF!</v>
          </cell>
          <cell r="M157">
            <v>0</v>
          </cell>
          <cell r="N157">
            <v>0</v>
          </cell>
        </row>
        <row r="158">
          <cell r="H158" t="e">
            <v>#REF!</v>
          </cell>
          <cell r="I158" t="e">
            <v>#REF!</v>
          </cell>
          <cell r="J158" t="e">
            <v>#REF!</v>
          </cell>
          <cell r="M158" t="e">
            <v>#REF!</v>
          </cell>
          <cell r="N158" t="e">
            <v>#REF!</v>
          </cell>
        </row>
        <row r="159">
          <cell r="H159" t="e">
            <v>#REF!</v>
          </cell>
          <cell r="I159" t="e">
            <v>#REF!</v>
          </cell>
          <cell r="J159" t="e">
            <v>#REF!</v>
          </cell>
          <cell r="M159" t="e">
            <v>#REF!</v>
          </cell>
          <cell r="N159" t="e">
            <v>#REF!</v>
          </cell>
        </row>
        <row r="160">
          <cell r="H160" t="e">
            <v>#REF!</v>
          </cell>
          <cell r="I160" t="e">
            <v>#REF!</v>
          </cell>
          <cell r="J160" t="e">
            <v>#REF!</v>
          </cell>
          <cell r="M160">
            <v>0</v>
          </cell>
          <cell r="N160">
            <v>0</v>
          </cell>
        </row>
        <row r="161">
          <cell r="H161" t="e">
            <v>#REF!</v>
          </cell>
          <cell r="I161" t="e">
            <v>#REF!</v>
          </cell>
          <cell r="J161" t="e">
            <v>#REF!</v>
          </cell>
          <cell r="M161">
            <v>0</v>
          </cell>
          <cell r="N161">
            <v>0</v>
          </cell>
        </row>
        <row r="162">
          <cell r="H162" t="e">
            <v>#REF!</v>
          </cell>
          <cell r="I162" t="e">
            <v>#REF!</v>
          </cell>
          <cell r="J162" t="e">
            <v>#REF!</v>
          </cell>
          <cell r="M162">
            <v>0</v>
          </cell>
          <cell r="N162">
            <v>0</v>
          </cell>
        </row>
        <row r="163">
          <cell r="H163" t="e">
            <v>#REF!</v>
          </cell>
          <cell r="I163" t="e">
            <v>#REF!</v>
          </cell>
          <cell r="J163" t="e">
            <v>#REF!</v>
          </cell>
          <cell r="M163">
            <v>0</v>
          </cell>
          <cell r="N163">
            <v>0</v>
          </cell>
        </row>
        <row r="164">
          <cell r="H164" t="e">
            <v>#REF!</v>
          </cell>
          <cell r="I164" t="e">
            <v>#REF!</v>
          </cell>
          <cell r="J164" t="e">
            <v>#REF!</v>
          </cell>
          <cell r="M164" t="e">
            <v>#REF!</v>
          </cell>
          <cell r="N164" t="e">
            <v>#REF!</v>
          </cell>
        </row>
        <row r="165">
          <cell r="H165" t="e">
            <v>#REF!</v>
          </cell>
          <cell r="I165" t="e">
            <v>#REF!</v>
          </cell>
          <cell r="J165" t="e">
            <v>#REF!</v>
          </cell>
          <cell r="M165" t="e">
            <v>#REF!</v>
          </cell>
          <cell r="N165" t="e">
            <v>#REF!</v>
          </cell>
        </row>
        <row r="166">
          <cell r="H166" t="e">
            <v>#REF!</v>
          </cell>
          <cell r="I166" t="e">
            <v>#REF!</v>
          </cell>
          <cell r="J166" t="e">
            <v>#REF!</v>
          </cell>
          <cell r="M166">
            <v>0</v>
          </cell>
          <cell r="N166">
            <v>0</v>
          </cell>
        </row>
        <row r="167">
          <cell r="H167" t="e">
            <v>#REF!</v>
          </cell>
          <cell r="I167" t="e">
            <v>#REF!</v>
          </cell>
          <cell r="J167" t="e">
            <v>#REF!</v>
          </cell>
          <cell r="M167">
            <v>0</v>
          </cell>
          <cell r="N167">
            <v>0</v>
          </cell>
        </row>
        <row r="169">
          <cell r="H169" t="e">
            <v>#REF!</v>
          </cell>
          <cell r="I169" t="e">
            <v>#REF!</v>
          </cell>
          <cell r="J169" t="e">
            <v>#REF!</v>
          </cell>
          <cell r="M169" t="e">
            <v>#REF!</v>
          </cell>
          <cell r="N169" t="e">
            <v>#REF!</v>
          </cell>
        </row>
        <row r="175">
          <cell r="H175" t="e">
            <v>#REF!</v>
          </cell>
          <cell r="I175" t="e">
            <v>#REF!</v>
          </cell>
          <cell r="J175" t="e">
            <v>#REF!</v>
          </cell>
          <cell r="M175" t="e">
            <v>#REF!</v>
          </cell>
          <cell r="N175" t="e">
            <v>#REF!</v>
          </cell>
        </row>
        <row r="193">
          <cell r="H193" t="str">
            <v>______</v>
          </cell>
          <cell r="I193" t="str">
            <v>______</v>
          </cell>
          <cell r="J193" t="str">
            <v>______</v>
          </cell>
          <cell r="M193" t="str">
            <v>______</v>
          </cell>
          <cell r="N193" t="str">
            <v>______</v>
          </cell>
        </row>
        <row r="194">
          <cell r="H194" t="e">
            <v>#REF!</v>
          </cell>
          <cell r="I194" t="e">
            <v>#REF!</v>
          </cell>
          <cell r="J194" t="e">
            <v>#REF!</v>
          </cell>
          <cell r="M194" t="e">
            <v>#REF!</v>
          </cell>
          <cell r="N194" t="e">
            <v>#REF!</v>
          </cell>
        </row>
        <row r="196">
          <cell r="H196" t="e">
            <v>#REF!</v>
          </cell>
          <cell r="I196" t="e">
            <v>#REF!</v>
          </cell>
          <cell r="J196" t="e">
            <v>#REF!</v>
          </cell>
          <cell r="M196" t="e">
            <v>#REF!</v>
          </cell>
          <cell r="N196" t="e">
            <v>#REF!</v>
          </cell>
        </row>
        <row r="197">
          <cell r="H197" t="e">
            <v>#REF!</v>
          </cell>
          <cell r="I197" t="e">
            <v>#REF!</v>
          </cell>
          <cell r="J197" t="e">
            <v>#REF!</v>
          </cell>
          <cell r="M197" t="e">
            <v>#REF!</v>
          </cell>
          <cell r="N197" t="e">
            <v>#REF!</v>
          </cell>
        </row>
        <row r="198">
          <cell r="H198" t="str">
            <v>______</v>
          </cell>
          <cell r="I198" t="str">
            <v>______</v>
          </cell>
          <cell r="J198" t="str">
            <v>______</v>
          </cell>
          <cell r="M198" t="str">
            <v>______</v>
          </cell>
          <cell r="N198" t="str">
            <v>______</v>
          </cell>
        </row>
        <row r="226">
          <cell r="H226" t="e">
            <v>#REF!</v>
          </cell>
          <cell r="I226" t="e">
            <v>#REF!</v>
          </cell>
          <cell r="J226" t="e">
            <v>#REF!</v>
          </cell>
          <cell r="M226" t="e">
            <v>#REF!</v>
          </cell>
          <cell r="N226" t="e">
            <v>#REF!</v>
          </cell>
        </row>
        <row r="228">
          <cell r="H228" t="e">
            <v>#REF!</v>
          </cell>
          <cell r="I228" t="e">
            <v>#REF!</v>
          </cell>
          <cell r="J228" t="e">
            <v>#REF!</v>
          </cell>
          <cell r="M228">
            <v>0</v>
          </cell>
          <cell r="N228">
            <v>0</v>
          </cell>
        </row>
        <row r="237">
          <cell r="G237" t="e">
            <v>#REF!</v>
          </cell>
          <cell r="H237" t="e">
            <v>#REF!</v>
          </cell>
          <cell r="I237" t="e">
            <v>#REF!</v>
          </cell>
          <cell r="J237" t="e">
            <v>#REF!</v>
          </cell>
          <cell r="L237">
            <v>0</v>
          </cell>
          <cell r="M237">
            <v>0</v>
          </cell>
          <cell r="N237">
            <v>0</v>
          </cell>
        </row>
        <row r="238">
          <cell r="G238" t="e">
            <v>#REF!</v>
          </cell>
          <cell r="H238" t="e">
            <v>#REF!</v>
          </cell>
          <cell r="I238" t="e">
            <v>#REF!</v>
          </cell>
          <cell r="J238" t="e">
            <v>#REF!</v>
          </cell>
          <cell r="L238">
            <v>0</v>
          </cell>
          <cell r="M238">
            <v>0</v>
          </cell>
          <cell r="N238">
            <v>0</v>
          </cell>
        </row>
        <row r="239">
          <cell r="G239" t="e">
            <v>#REF!</v>
          </cell>
          <cell r="H239" t="e">
            <v>#REF!</v>
          </cell>
          <cell r="I239" t="e">
            <v>#REF!</v>
          </cell>
          <cell r="J239" t="e">
            <v>#REF!</v>
          </cell>
          <cell r="L239">
            <v>0</v>
          </cell>
          <cell r="M239">
            <v>0</v>
          </cell>
          <cell r="N239">
            <v>0</v>
          </cell>
        </row>
        <row r="240">
          <cell r="G240" t="e">
            <v>#REF!</v>
          </cell>
          <cell r="H240" t="e">
            <v>#REF!</v>
          </cell>
          <cell r="I240" t="e">
            <v>#REF!</v>
          </cell>
          <cell r="J240" t="e">
            <v>#REF!</v>
          </cell>
          <cell r="L240">
            <v>0</v>
          </cell>
          <cell r="M240">
            <v>0</v>
          </cell>
          <cell r="N240">
            <v>0</v>
          </cell>
        </row>
        <row r="241">
          <cell r="G241" t="e">
            <v>#REF!</v>
          </cell>
          <cell r="H241" t="e">
            <v>#REF!</v>
          </cell>
          <cell r="I241" t="e">
            <v>#REF!</v>
          </cell>
          <cell r="J241" t="e">
            <v>#REF!</v>
          </cell>
          <cell r="L241">
            <v>0</v>
          </cell>
          <cell r="M241">
            <v>0</v>
          </cell>
          <cell r="N241">
            <v>0</v>
          </cell>
        </row>
        <row r="242">
          <cell r="G242" t="e">
            <v>#REF!</v>
          </cell>
          <cell r="H242" t="e">
            <v>#REF!</v>
          </cell>
          <cell r="I242" t="e">
            <v>#REF!</v>
          </cell>
          <cell r="J242" t="e">
            <v>#REF!</v>
          </cell>
          <cell r="L242">
            <v>0</v>
          </cell>
          <cell r="M242">
            <v>0</v>
          </cell>
          <cell r="N242">
            <v>0</v>
          </cell>
        </row>
        <row r="243">
          <cell r="G243" t="e">
            <v>#REF!</v>
          </cell>
          <cell r="H243" t="e">
            <v>#REF!</v>
          </cell>
          <cell r="I243" t="e">
            <v>#REF!</v>
          </cell>
          <cell r="J243" t="e">
            <v>#REF!</v>
          </cell>
          <cell r="L243">
            <v>0</v>
          </cell>
          <cell r="M243">
            <v>0</v>
          </cell>
          <cell r="N243">
            <v>0</v>
          </cell>
        </row>
        <row r="244">
          <cell r="G244" t="str">
            <v>______</v>
          </cell>
          <cell r="H244" t="str">
            <v>______</v>
          </cell>
          <cell r="I244" t="str">
            <v>______</v>
          </cell>
          <cell r="J244" t="str">
            <v>______</v>
          </cell>
          <cell r="L244" t="str">
            <v>______</v>
          </cell>
          <cell r="M244" t="str">
            <v>______</v>
          </cell>
          <cell r="N244" t="str">
            <v>______</v>
          </cell>
        </row>
        <row r="245">
          <cell r="G245" t="e">
            <v>#REF!</v>
          </cell>
          <cell r="H245" t="e">
            <v>#REF!</v>
          </cell>
          <cell r="I245" t="e">
            <v>#REF!</v>
          </cell>
          <cell r="J245" t="e">
            <v>#REF!</v>
          </cell>
          <cell r="L245">
            <v>0</v>
          </cell>
          <cell r="M245">
            <v>0</v>
          </cell>
          <cell r="N245">
            <v>0</v>
          </cell>
        </row>
        <row r="247">
          <cell r="G247" t="e">
            <v>#REF!</v>
          </cell>
          <cell r="H247" t="e">
            <v>#REF!</v>
          </cell>
          <cell r="I247" t="e">
            <v>#REF!</v>
          </cell>
          <cell r="J247" t="e">
            <v>#REF!</v>
          </cell>
          <cell r="L247">
            <v>0</v>
          </cell>
          <cell r="M247">
            <v>0</v>
          </cell>
          <cell r="N247">
            <v>0</v>
          </cell>
        </row>
        <row r="249">
          <cell r="G249" t="e">
            <v>#REF!</v>
          </cell>
          <cell r="H249" t="e">
            <v>#REF!</v>
          </cell>
          <cell r="I249" t="e">
            <v>#REF!</v>
          </cell>
          <cell r="J249" t="e">
            <v>#REF!</v>
          </cell>
          <cell r="L249">
            <v>0</v>
          </cell>
          <cell r="M249">
            <v>0</v>
          </cell>
          <cell r="N249">
            <v>0</v>
          </cell>
        </row>
        <row r="250">
          <cell r="G250" t="e">
            <v>#REF!</v>
          </cell>
          <cell r="H250" t="e">
            <v>#REF!</v>
          </cell>
          <cell r="I250" t="e">
            <v>#REF!</v>
          </cell>
          <cell r="J250" t="e">
            <v>#REF!</v>
          </cell>
          <cell r="L250">
            <v>0</v>
          </cell>
          <cell r="M250">
            <v>0</v>
          </cell>
          <cell r="N250">
            <v>0</v>
          </cell>
        </row>
        <row r="251">
          <cell r="G251" t="e">
            <v>#REF!</v>
          </cell>
          <cell r="H251" t="e">
            <v>#REF!</v>
          </cell>
          <cell r="I251" t="e">
            <v>#REF!</v>
          </cell>
          <cell r="J251" t="e">
            <v>#REF!</v>
          </cell>
          <cell r="L251">
            <v>0</v>
          </cell>
          <cell r="M251">
            <v>0</v>
          </cell>
          <cell r="N251">
            <v>0</v>
          </cell>
        </row>
        <row r="252">
          <cell r="G252" t="e">
            <v>#REF!</v>
          </cell>
          <cell r="H252" t="e">
            <v>#REF!</v>
          </cell>
          <cell r="I252" t="e">
            <v>#REF!</v>
          </cell>
          <cell r="J252" t="e">
            <v>#REF!</v>
          </cell>
          <cell r="L252">
            <v>0</v>
          </cell>
          <cell r="M252">
            <v>0</v>
          </cell>
          <cell r="N252">
            <v>0</v>
          </cell>
        </row>
        <row r="253">
          <cell r="G253" t="e">
            <v>#REF!</v>
          </cell>
          <cell r="H253" t="e">
            <v>#REF!</v>
          </cell>
          <cell r="I253" t="e">
            <v>#REF!</v>
          </cell>
          <cell r="J253" t="e">
            <v>#REF!</v>
          </cell>
          <cell r="L253">
            <v>0</v>
          </cell>
          <cell r="M253">
            <v>0</v>
          </cell>
          <cell r="N253">
            <v>0</v>
          </cell>
        </row>
        <row r="254">
          <cell r="G254" t="e">
            <v>#REF!</v>
          </cell>
          <cell r="H254" t="e">
            <v>#REF!</v>
          </cell>
          <cell r="I254" t="e">
            <v>#REF!</v>
          </cell>
          <cell r="J254" t="e">
            <v>#REF!</v>
          </cell>
          <cell r="L254">
            <v>0</v>
          </cell>
          <cell r="M254">
            <v>0</v>
          </cell>
          <cell r="N254">
            <v>0</v>
          </cell>
        </row>
        <row r="255">
          <cell r="G255" t="e">
            <v>#REF!</v>
          </cell>
          <cell r="H255" t="e">
            <v>#REF!</v>
          </cell>
          <cell r="I255" t="e">
            <v>#REF!</v>
          </cell>
          <cell r="J255" t="e">
            <v>#REF!</v>
          </cell>
          <cell r="L255">
            <v>0</v>
          </cell>
          <cell r="M255">
            <v>0</v>
          </cell>
          <cell r="N255">
            <v>0</v>
          </cell>
        </row>
        <row r="257">
          <cell r="G257" t="e">
            <v>#REF!</v>
          </cell>
          <cell r="H257" t="e">
            <v>#REF!</v>
          </cell>
          <cell r="I257" t="e">
            <v>#REF!</v>
          </cell>
          <cell r="J257" t="e">
            <v>#REF!</v>
          </cell>
          <cell r="L257">
            <v>0</v>
          </cell>
          <cell r="M257">
            <v>0</v>
          </cell>
          <cell r="N257">
            <v>0</v>
          </cell>
        </row>
        <row r="260">
          <cell r="G260" t="e">
            <v>#REF!</v>
          </cell>
          <cell r="H260" t="e">
            <v>#REF!</v>
          </cell>
          <cell r="I260" t="e">
            <v>#REF!</v>
          </cell>
          <cell r="J260" t="e">
            <v>#REF!</v>
          </cell>
          <cell r="L260">
            <v>0</v>
          </cell>
          <cell r="M260">
            <v>0</v>
          </cell>
          <cell r="N260">
            <v>0</v>
          </cell>
        </row>
        <row r="261"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  <cell r="L261">
            <v>0</v>
          </cell>
          <cell r="M261">
            <v>0</v>
          </cell>
          <cell r="N261">
            <v>0</v>
          </cell>
        </row>
        <row r="262"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  <cell r="L262">
            <v>0</v>
          </cell>
          <cell r="M262">
            <v>0</v>
          </cell>
          <cell r="N262">
            <v>0</v>
          </cell>
        </row>
        <row r="263"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  <cell r="L263">
            <v>0</v>
          </cell>
          <cell r="M263">
            <v>0</v>
          </cell>
          <cell r="N263">
            <v>0</v>
          </cell>
        </row>
        <row r="264">
          <cell r="G264" t="e">
            <v>#REF!</v>
          </cell>
          <cell r="H264" t="e">
            <v>#REF!</v>
          </cell>
          <cell r="I264" t="e">
            <v>#REF!</v>
          </cell>
          <cell r="J264" t="e">
            <v>#REF!</v>
          </cell>
          <cell r="L264">
            <v>0</v>
          </cell>
          <cell r="M264">
            <v>0</v>
          </cell>
          <cell r="N264">
            <v>0</v>
          </cell>
        </row>
        <row r="265">
          <cell r="G265" t="e">
            <v>#REF!</v>
          </cell>
          <cell r="H265" t="e">
            <v>#REF!</v>
          </cell>
          <cell r="I265" t="e">
            <v>#REF!</v>
          </cell>
          <cell r="J265" t="e">
            <v>#REF!</v>
          </cell>
          <cell r="L265">
            <v>0</v>
          </cell>
          <cell r="M265">
            <v>0</v>
          </cell>
          <cell r="N265">
            <v>0</v>
          </cell>
        </row>
        <row r="266">
          <cell r="G266" t="e">
            <v>#REF!</v>
          </cell>
          <cell r="H266" t="e">
            <v>#REF!</v>
          </cell>
          <cell r="I266" t="e">
            <v>#REF!</v>
          </cell>
          <cell r="J266" t="e">
            <v>#REF!</v>
          </cell>
          <cell r="L266">
            <v>0</v>
          </cell>
          <cell r="M266">
            <v>0</v>
          </cell>
          <cell r="N266">
            <v>0</v>
          </cell>
        </row>
        <row r="267"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  <cell r="L267">
            <v>0</v>
          </cell>
          <cell r="M267">
            <v>0</v>
          </cell>
          <cell r="N267">
            <v>0</v>
          </cell>
        </row>
        <row r="268">
          <cell r="G268" t="str">
            <v>______</v>
          </cell>
          <cell r="H268" t="str">
            <v>______</v>
          </cell>
          <cell r="I268" t="str">
            <v>______</v>
          </cell>
          <cell r="J268" t="str">
            <v>______</v>
          </cell>
          <cell r="L268" t="str">
            <v>______</v>
          </cell>
          <cell r="M268" t="str">
            <v>______</v>
          </cell>
          <cell r="N268" t="str">
            <v>______</v>
          </cell>
        </row>
        <row r="269">
          <cell r="G269" t="e">
            <v>#REF!</v>
          </cell>
          <cell r="H269" t="e">
            <v>#REF!</v>
          </cell>
          <cell r="I269" t="e">
            <v>#REF!</v>
          </cell>
          <cell r="J269" t="e">
            <v>#REF!</v>
          </cell>
          <cell r="L269">
            <v>0</v>
          </cell>
          <cell r="M269">
            <v>0</v>
          </cell>
          <cell r="N269">
            <v>0</v>
          </cell>
        </row>
        <row r="271">
          <cell r="G271" t="e">
            <v>#REF!</v>
          </cell>
          <cell r="H271" t="e">
            <v>#REF!</v>
          </cell>
          <cell r="I271" t="e">
            <v>#REF!</v>
          </cell>
          <cell r="J271" t="e">
            <v>#REF!</v>
          </cell>
          <cell r="L271">
            <v>0</v>
          </cell>
          <cell r="M271">
            <v>0</v>
          </cell>
          <cell r="N271">
            <v>0</v>
          </cell>
        </row>
        <row r="272">
          <cell r="G272" t="e">
            <v>#REF!</v>
          </cell>
          <cell r="H272" t="e">
            <v>#REF!</v>
          </cell>
          <cell r="I272" t="e">
            <v>#REF!</v>
          </cell>
          <cell r="J272" t="e">
            <v>#REF!</v>
          </cell>
          <cell r="L272">
            <v>0</v>
          </cell>
          <cell r="M272">
            <v>0</v>
          </cell>
          <cell r="N272">
            <v>0</v>
          </cell>
        </row>
        <row r="273">
          <cell r="G273" t="e">
            <v>#REF!</v>
          </cell>
          <cell r="H273" t="e">
            <v>#REF!</v>
          </cell>
          <cell r="I273" t="e">
            <v>#REF!</v>
          </cell>
          <cell r="J273" t="e">
            <v>#REF!</v>
          </cell>
          <cell r="L273">
            <v>0</v>
          </cell>
          <cell r="M273">
            <v>0</v>
          </cell>
          <cell r="N273">
            <v>0</v>
          </cell>
        </row>
        <row r="274">
          <cell r="G274" t="e">
            <v>#REF!</v>
          </cell>
          <cell r="H274" t="e">
            <v>#REF!</v>
          </cell>
          <cell r="I274" t="e">
            <v>#REF!</v>
          </cell>
          <cell r="J274" t="e">
            <v>#REF!</v>
          </cell>
          <cell r="L274">
            <v>0</v>
          </cell>
          <cell r="M274">
            <v>0</v>
          </cell>
          <cell r="N274">
            <v>0</v>
          </cell>
        </row>
        <row r="275">
          <cell r="G275" t="e">
            <v>#REF!</v>
          </cell>
          <cell r="H275" t="e">
            <v>#REF!</v>
          </cell>
          <cell r="I275" t="e">
            <v>#REF!</v>
          </cell>
          <cell r="J275" t="e">
            <v>#REF!</v>
          </cell>
          <cell r="L275">
            <v>0</v>
          </cell>
          <cell r="M275">
            <v>0</v>
          </cell>
          <cell r="N275">
            <v>0</v>
          </cell>
        </row>
        <row r="278">
          <cell r="G278" t="e">
            <v>#REF!</v>
          </cell>
          <cell r="H278" t="e">
            <v>#REF!</v>
          </cell>
          <cell r="I278" t="e">
            <v>#REF!</v>
          </cell>
          <cell r="J278" t="e">
            <v>#REF!</v>
          </cell>
          <cell r="L278">
            <v>0</v>
          </cell>
          <cell r="M278">
            <v>0</v>
          </cell>
          <cell r="N278">
            <v>0</v>
          </cell>
        </row>
        <row r="279">
          <cell r="G279" t="e">
            <v>#REF!</v>
          </cell>
          <cell r="H279" t="e">
            <v>#REF!</v>
          </cell>
          <cell r="I279" t="e">
            <v>#REF!</v>
          </cell>
          <cell r="J279" t="e">
            <v>#REF!</v>
          </cell>
          <cell r="L279">
            <v>0</v>
          </cell>
          <cell r="M279">
            <v>0</v>
          </cell>
          <cell r="N279">
            <v>0</v>
          </cell>
        </row>
        <row r="280">
          <cell r="G280" t="e">
            <v>#REF!</v>
          </cell>
          <cell r="H280" t="e">
            <v>#REF!</v>
          </cell>
          <cell r="I280" t="e">
            <v>#REF!</v>
          </cell>
          <cell r="J280" t="e">
            <v>#REF!</v>
          </cell>
          <cell r="L280">
            <v>0</v>
          </cell>
          <cell r="M280">
            <v>0</v>
          </cell>
          <cell r="N280">
            <v>0</v>
          </cell>
        </row>
        <row r="281">
          <cell r="G281" t="e">
            <v>#REF!</v>
          </cell>
          <cell r="H281" t="e">
            <v>#REF!</v>
          </cell>
          <cell r="I281" t="e">
            <v>#REF!</v>
          </cell>
          <cell r="J281" t="e">
            <v>#REF!</v>
          </cell>
          <cell r="L281">
            <v>0</v>
          </cell>
          <cell r="M281">
            <v>0</v>
          </cell>
          <cell r="N281">
            <v>0</v>
          </cell>
        </row>
        <row r="282">
          <cell r="G282" t="e">
            <v>#REF!</v>
          </cell>
          <cell r="H282" t="e">
            <v>#REF!</v>
          </cell>
          <cell r="I282" t="e">
            <v>#REF!</v>
          </cell>
          <cell r="J282" t="e">
            <v>#REF!</v>
          </cell>
          <cell r="L282">
            <v>0</v>
          </cell>
          <cell r="M282">
            <v>0</v>
          </cell>
          <cell r="N282">
            <v>0</v>
          </cell>
        </row>
        <row r="283">
          <cell r="G283" t="e">
            <v>#REF!</v>
          </cell>
          <cell r="H283" t="e">
            <v>#REF!</v>
          </cell>
          <cell r="I283" t="e">
            <v>#REF!</v>
          </cell>
          <cell r="J283" t="e">
            <v>#REF!</v>
          </cell>
          <cell r="L283">
            <v>0</v>
          </cell>
          <cell r="M283">
            <v>0</v>
          </cell>
          <cell r="N283">
            <v>0</v>
          </cell>
        </row>
        <row r="284">
          <cell r="G284" t="e">
            <v>#REF!</v>
          </cell>
          <cell r="H284" t="e">
            <v>#REF!</v>
          </cell>
          <cell r="I284" t="e">
            <v>#REF!</v>
          </cell>
          <cell r="J284" t="e">
            <v>#REF!</v>
          </cell>
          <cell r="L284">
            <v>0</v>
          </cell>
          <cell r="M284">
            <v>0</v>
          </cell>
          <cell r="N284">
            <v>0</v>
          </cell>
        </row>
        <row r="285">
          <cell r="G285" t="e">
            <v>#REF!</v>
          </cell>
          <cell r="H285" t="e">
            <v>#REF!</v>
          </cell>
          <cell r="I285" t="e">
            <v>#REF!</v>
          </cell>
          <cell r="J285" t="e">
            <v>#REF!</v>
          </cell>
          <cell r="L285">
            <v>0</v>
          </cell>
          <cell r="M285">
            <v>0</v>
          </cell>
          <cell r="N285">
            <v>0</v>
          </cell>
        </row>
        <row r="286">
          <cell r="G286" t="e">
            <v>#REF!</v>
          </cell>
          <cell r="H286" t="e">
            <v>#REF!</v>
          </cell>
          <cell r="I286" t="e">
            <v>#REF!</v>
          </cell>
          <cell r="J286" t="e">
            <v>#REF!</v>
          </cell>
          <cell r="L286">
            <v>0</v>
          </cell>
          <cell r="M286">
            <v>0</v>
          </cell>
          <cell r="N286">
            <v>0</v>
          </cell>
        </row>
        <row r="287">
          <cell r="G287" t="e">
            <v>#REF!</v>
          </cell>
          <cell r="H287" t="e">
            <v>#REF!</v>
          </cell>
          <cell r="I287" t="e">
            <v>#REF!</v>
          </cell>
          <cell r="J287" t="e">
            <v>#REF!</v>
          </cell>
          <cell r="L287">
            <v>0</v>
          </cell>
          <cell r="M287">
            <v>0</v>
          </cell>
          <cell r="N287">
            <v>0</v>
          </cell>
        </row>
        <row r="288"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  <cell r="L288">
            <v>0</v>
          </cell>
          <cell r="M288">
            <v>0</v>
          </cell>
          <cell r="N288">
            <v>0</v>
          </cell>
        </row>
        <row r="289"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  <cell r="L289">
            <v>0</v>
          </cell>
          <cell r="M289">
            <v>0</v>
          </cell>
          <cell r="N289">
            <v>0</v>
          </cell>
        </row>
        <row r="290">
          <cell r="G290" t="e">
            <v>#REF!</v>
          </cell>
          <cell r="H290" t="e">
            <v>#REF!</v>
          </cell>
          <cell r="I290" t="e">
            <v>#REF!</v>
          </cell>
          <cell r="J290" t="e">
            <v>#REF!</v>
          </cell>
          <cell r="L290">
            <v>0</v>
          </cell>
          <cell r="M290">
            <v>0</v>
          </cell>
          <cell r="N290">
            <v>0</v>
          </cell>
        </row>
        <row r="291">
          <cell r="G291" t="e">
            <v>#REF!</v>
          </cell>
          <cell r="H291" t="e">
            <v>#REF!</v>
          </cell>
          <cell r="I291" t="e">
            <v>#REF!</v>
          </cell>
          <cell r="J291" t="e">
            <v>#REF!</v>
          </cell>
          <cell r="L291">
            <v>0</v>
          </cell>
          <cell r="M291">
            <v>0</v>
          </cell>
          <cell r="N291">
            <v>0</v>
          </cell>
        </row>
        <row r="292">
          <cell r="G292" t="e">
            <v>#REF!</v>
          </cell>
          <cell r="H292" t="e">
            <v>#REF!</v>
          </cell>
          <cell r="I292" t="e">
            <v>#REF!</v>
          </cell>
          <cell r="J292" t="e">
            <v>#REF!</v>
          </cell>
          <cell r="L292">
            <v>0</v>
          </cell>
          <cell r="M292">
            <v>0</v>
          </cell>
          <cell r="N292">
            <v>0</v>
          </cell>
        </row>
        <row r="293"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  <cell r="L293">
            <v>0</v>
          </cell>
          <cell r="M293">
            <v>0</v>
          </cell>
          <cell r="N293">
            <v>0</v>
          </cell>
        </row>
        <row r="294"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L294">
            <v>0</v>
          </cell>
          <cell r="M294">
            <v>0</v>
          </cell>
          <cell r="N294">
            <v>0</v>
          </cell>
        </row>
        <row r="295">
          <cell r="G295" t="e">
            <v>#REF!</v>
          </cell>
          <cell r="H295" t="e">
            <v>#REF!</v>
          </cell>
          <cell r="I295" t="e">
            <v>#REF!</v>
          </cell>
          <cell r="J295" t="e">
            <v>#REF!</v>
          </cell>
          <cell r="L295">
            <v>0</v>
          </cell>
          <cell r="M295">
            <v>0</v>
          </cell>
          <cell r="N295">
            <v>0</v>
          </cell>
        </row>
        <row r="296">
          <cell r="G296" t="str">
            <v>______</v>
          </cell>
          <cell r="H296" t="str">
            <v>______</v>
          </cell>
          <cell r="I296" t="str">
            <v>______</v>
          </cell>
          <cell r="J296" t="str">
            <v>______</v>
          </cell>
          <cell r="L296" t="str">
            <v>______</v>
          </cell>
          <cell r="M296" t="str">
            <v>______</v>
          </cell>
          <cell r="N296" t="str">
            <v>______</v>
          </cell>
        </row>
        <row r="297">
          <cell r="G297" t="e">
            <v>#REF!</v>
          </cell>
          <cell r="H297" t="e">
            <v>#REF!</v>
          </cell>
          <cell r="I297" t="e">
            <v>#REF!</v>
          </cell>
          <cell r="J297" t="e">
            <v>#REF!</v>
          </cell>
          <cell r="L297">
            <v>0</v>
          </cell>
          <cell r="M297">
            <v>0</v>
          </cell>
          <cell r="N297">
            <v>0</v>
          </cell>
        </row>
        <row r="299">
          <cell r="G299" t="e">
            <v>#REF!</v>
          </cell>
          <cell r="H299" t="e">
            <v>#REF!</v>
          </cell>
          <cell r="I299" t="e">
            <v>#REF!</v>
          </cell>
          <cell r="J299" t="e">
            <v>#REF!</v>
          </cell>
          <cell r="L299">
            <v>0</v>
          </cell>
          <cell r="M299">
            <v>0</v>
          </cell>
          <cell r="N299">
            <v>0</v>
          </cell>
        </row>
        <row r="301">
          <cell r="G301" t="e">
            <v>#REF!</v>
          </cell>
          <cell r="H301" t="e">
            <v>#REF!</v>
          </cell>
          <cell r="I301" t="e">
            <v>#REF!</v>
          </cell>
          <cell r="J301" t="e">
            <v>#REF!</v>
          </cell>
          <cell r="L301">
            <v>0</v>
          </cell>
          <cell r="M301">
            <v>0</v>
          </cell>
          <cell r="N301">
            <v>0</v>
          </cell>
        </row>
        <row r="303">
          <cell r="G303" t="e">
            <v>#REF!</v>
          </cell>
          <cell r="H303" t="e">
            <v>#REF!</v>
          </cell>
          <cell r="I303" t="e">
            <v>#REF!</v>
          </cell>
          <cell r="J303" t="e">
            <v>#REF!</v>
          </cell>
          <cell r="L303">
            <v>2000</v>
          </cell>
          <cell r="M303">
            <v>2001</v>
          </cell>
          <cell r="N303">
            <v>2002</v>
          </cell>
        </row>
        <row r="306">
          <cell r="G306" t="e">
            <v>#REF!</v>
          </cell>
          <cell r="H306" t="e">
            <v>#REF!</v>
          </cell>
          <cell r="I306" t="e">
            <v>#REF!</v>
          </cell>
          <cell r="J306" t="e">
            <v>#REF!</v>
          </cell>
          <cell r="L306">
            <v>0</v>
          </cell>
          <cell r="M306">
            <v>0</v>
          </cell>
          <cell r="N306">
            <v>0</v>
          </cell>
        </row>
        <row r="307">
          <cell r="G307" t="e">
            <v>#REF!</v>
          </cell>
          <cell r="H307" t="e">
            <v>#REF!</v>
          </cell>
          <cell r="I307" t="e">
            <v>#REF!</v>
          </cell>
          <cell r="J307" t="e">
            <v>#REF!</v>
          </cell>
          <cell r="L307">
            <v>0</v>
          </cell>
          <cell r="M307">
            <v>0</v>
          </cell>
          <cell r="N307">
            <v>0</v>
          </cell>
        </row>
        <row r="308">
          <cell r="G308" t="e">
            <v>#REF!</v>
          </cell>
          <cell r="H308" t="e">
            <v>#REF!</v>
          </cell>
          <cell r="I308" t="e">
            <v>#REF!</v>
          </cell>
          <cell r="J308" t="e">
            <v>#REF!</v>
          </cell>
          <cell r="L308">
            <v>0</v>
          </cell>
          <cell r="M308">
            <v>0</v>
          </cell>
          <cell r="N308">
            <v>0</v>
          </cell>
        </row>
        <row r="309">
          <cell r="G309" t="e">
            <v>#REF!</v>
          </cell>
          <cell r="H309" t="e">
            <v>#REF!</v>
          </cell>
          <cell r="I309" t="e">
            <v>#REF!</v>
          </cell>
          <cell r="J309" t="e">
            <v>#REF!</v>
          </cell>
          <cell r="L309">
            <v>0</v>
          </cell>
          <cell r="M309">
            <v>0</v>
          </cell>
          <cell r="N309">
            <v>0</v>
          </cell>
        </row>
        <row r="310">
          <cell r="G310" t="e">
            <v>#REF!</v>
          </cell>
          <cell r="H310" t="e">
            <v>#REF!</v>
          </cell>
          <cell r="I310" t="e">
            <v>#REF!</v>
          </cell>
          <cell r="J310" t="e">
            <v>#REF!</v>
          </cell>
          <cell r="L310">
            <v>0</v>
          </cell>
          <cell r="M310">
            <v>0</v>
          </cell>
          <cell r="N310">
            <v>0</v>
          </cell>
        </row>
        <row r="311">
          <cell r="G311" t="e">
            <v>#REF!</v>
          </cell>
          <cell r="H311" t="e">
            <v>#REF!</v>
          </cell>
          <cell r="I311" t="e">
            <v>#REF!</v>
          </cell>
          <cell r="J311" t="e">
            <v>#REF!</v>
          </cell>
          <cell r="L311">
            <v>0</v>
          </cell>
          <cell r="M311">
            <v>0</v>
          </cell>
          <cell r="N311">
            <v>0</v>
          </cell>
        </row>
        <row r="312">
          <cell r="G312" t="e">
            <v>#REF!</v>
          </cell>
          <cell r="H312" t="e">
            <v>#REF!</v>
          </cell>
          <cell r="I312" t="e">
            <v>#REF!</v>
          </cell>
          <cell r="J312" t="e">
            <v>#REF!</v>
          </cell>
          <cell r="L312">
            <v>0</v>
          </cell>
          <cell r="M312">
            <v>0</v>
          </cell>
          <cell r="N312">
            <v>0</v>
          </cell>
        </row>
        <row r="314">
          <cell r="G314" t="e">
            <v>#REF!</v>
          </cell>
          <cell r="H314" t="e">
            <v>#REF!</v>
          </cell>
          <cell r="I314" t="e">
            <v>#REF!</v>
          </cell>
          <cell r="J314" t="e">
            <v>#REF!</v>
          </cell>
          <cell r="L314">
            <v>0</v>
          </cell>
          <cell r="M314">
            <v>0</v>
          </cell>
          <cell r="N314">
            <v>0</v>
          </cell>
        </row>
        <row r="316">
          <cell r="G316" t="e">
            <v>#REF!</v>
          </cell>
          <cell r="H316" t="e">
            <v>#REF!</v>
          </cell>
          <cell r="I316" t="e">
            <v>#REF!</v>
          </cell>
          <cell r="J316" t="e">
            <v>#REF!</v>
          </cell>
          <cell r="L316">
            <v>0</v>
          </cell>
          <cell r="M316">
            <v>0</v>
          </cell>
          <cell r="N316">
            <v>0</v>
          </cell>
        </row>
        <row r="318"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  <cell r="L318">
            <v>0</v>
          </cell>
          <cell r="M318">
            <v>0</v>
          </cell>
          <cell r="N318">
            <v>0</v>
          </cell>
        </row>
        <row r="398">
          <cell r="G398" t="e">
            <v>#REF!</v>
          </cell>
          <cell r="H398" t="e">
            <v>#REF!</v>
          </cell>
          <cell r="I398" t="e">
            <v>#REF!</v>
          </cell>
          <cell r="J398" t="e">
            <v>#REF!</v>
          </cell>
          <cell r="L398" t="e">
            <v>#REF!</v>
          </cell>
          <cell r="M398" t="e">
            <v>#REF!</v>
          </cell>
          <cell r="N398" t="e">
            <v>#REF!</v>
          </cell>
        </row>
        <row r="399">
          <cell r="G399" t="e">
            <v>#REF!</v>
          </cell>
          <cell r="H399" t="e">
            <v>#REF!</v>
          </cell>
          <cell r="I399" t="e">
            <v>#REF!</v>
          </cell>
          <cell r="J399" t="e">
            <v>#REF!</v>
          </cell>
          <cell r="L399" t="e">
            <v>#REF!</v>
          </cell>
          <cell r="M399" t="e">
            <v>#REF!</v>
          </cell>
          <cell r="N399" t="e">
            <v>#REF!</v>
          </cell>
        </row>
        <row r="400">
          <cell r="G400" t="str">
            <v>______</v>
          </cell>
          <cell r="H400" t="str">
            <v>______</v>
          </cell>
          <cell r="I400" t="str">
            <v>______</v>
          </cell>
          <cell r="J400" t="str">
            <v>______</v>
          </cell>
          <cell r="L400" t="str">
            <v>______</v>
          </cell>
          <cell r="M400" t="str">
            <v>______</v>
          </cell>
          <cell r="N400" t="str">
            <v>______</v>
          </cell>
        </row>
        <row r="401"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  <cell r="L401" t="e">
            <v>#REF!</v>
          </cell>
          <cell r="M401" t="e">
            <v>#REF!</v>
          </cell>
          <cell r="N401" t="e">
            <v>#REF!</v>
          </cell>
        </row>
        <row r="406">
          <cell r="H406" t="e">
            <v>#REF!</v>
          </cell>
          <cell r="I406" t="e">
            <v>#REF!</v>
          </cell>
          <cell r="J406" t="e">
            <v>#REF!</v>
          </cell>
          <cell r="M406">
            <v>0</v>
          </cell>
          <cell r="N406">
            <v>0</v>
          </cell>
        </row>
        <row r="407"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9">
          <cell r="J409" t="e">
            <v>#REF!</v>
          </cell>
          <cell r="L409">
            <v>0</v>
          </cell>
          <cell r="M409">
            <v>0</v>
          </cell>
          <cell r="N409">
            <v>0</v>
          </cell>
        </row>
        <row r="410">
          <cell r="J410" t="e">
            <v>#REF!</v>
          </cell>
          <cell r="L410">
            <v>0</v>
          </cell>
          <cell r="M410">
            <v>0</v>
          </cell>
          <cell r="N410">
            <v>0</v>
          </cell>
        </row>
        <row r="411">
          <cell r="J411" t="e">
            <v>#REF!</v>
          </cell>
          <cell r="L411">
            <v>0</v>
          </cell>
          <cell r="M411">
            <v>0</v>
          </cell>
          <cell r="N411">
            <v>0</v>
          </cell>
        </row>
        <row r="412">
          <cell r="J412" t="e">
            <v>#REF!</v>
          </cell>
          <cell r="L412">
            <v>0</v>
          </cell>
          <cell r="M412">
            <v>0</v>
          </cell>
          <cell r="N412">
            <v>0</v>
          </cell>
        </row>
        <row r="413">
          <cell r="G413" t="e">
            <v>#REF!</v>
          </cell>
          <cell r="H413" t="e">
            <v>#REF!</v>
          </cell>
          <cell r="I413" t="e">
            <v>#REF!</v>
          </cell>
          <cell r="J413" t="e">
            <v>#REF!</v>
          </cell>
          <cell r="L413">
            <v>0</v>
          </cell>
          <cell r="M413">
            <v>0</v>
          </cell>
          <cell r="N413">
            <v>0</v>
          </cell>
        </row>
        <row r="414">
          <cell r="G414" t="e">
            <v>#REF!</v>
          </cell>
          <cell r="H414" t="e">
            <v>#REF!</v>
          </cell>
          <cell r="I414" t="e">
            <v>#REF!</v>
          </cell>
          <cell r="J414" t="e">
            <v>#REF!</v>
          </cell>
        </row>
        <row r="415">
          <cell r="G415" t="e">
            <v>#REF!</v>
          </cell>
          <cell r="H415" t="e">
            <v>#REF!</v>
          </cell>
          <cell r="I415" t="e">
            <v>#REF!</v>
          </cell>
          <cell r="J415" t="e">
            <v>#REF!</v>
          </cell>
        </row>
        <row r="416">
          <cell r="G416" t="e">
            <v>#REF!</v>
          </cell>
          <cell r="H416" t="e">
            <v>#REF!</v>
          </cell>
          <cell r="I416" t="e">
            <v>#REF!</v>
          </cell>
          <cell r="J416" t="e">
            <v>#REF!</v>
          </cell>
        </row>
        <row r="417">
          <cell r="J417" t="e">
            <v>#REF!</v>
          </cell>
        </row>
        <row r="418">
          <cell r="J418" t="e">
            <v>#REF!</v>
          </cell>
        </row>
        <row r="419">
          <cell r="J419">
            <v>0</v>
          </cell>
        </row>
        <row r="420">
          <cell r="J420">
            <v>0</v>
          </cell>
        </row>
        <row r="423">
          <cell r="G423" t="e">
            <v>#REF!</v>
          </cell>
          <cell r="H423" t="e">
            <v>#REF!</v>
          </cell>
          <cell r="I423" t="e">
            <v>#REF!</v>
          </cell>
          <cell r="J423">
            <v>0</v>
          </cell>
          <cell r="L423">
            <v>0</v>
          </cell>
          <cell r="M423">
            <v>0</v>
          </cell>
          <cell r="N423">
            <v>0</v>
          </cell>
        </row>
        <row r="424">
          <cell r="G424" t="e">
            <v>#REF!</v>
          </cell>
          <cell r="H424" t="e">
            <v>#REF!</v>
          </cell>
          <cell r="I424" t="e">
            <v>#REF!</v>
          </cell>
          <cell r="J424">
            <v>0</v>
          </cell>
          <cell r="L424" t="e">
            <v>#REF!</v>
          </cell>
          <cell r="M424" t="e">
            <v>#REF!</v>
          </cell>
          <cell r="N424">
            <v>0</v>
          </cell>
        </row>
      </sheetData>
      <sheetData sheetId="15" refreshError="1">
        <row r="9">
          <cell r="B9" t="str">
            <v>Senior Debt*/EBITDA</v>
          </cell>
          <cell r="D9" t="str">
            <v>n/a</v>
          </cell>
          <cell r="E9" t="str">
            <v>n/a</v>
          </cell>
          <cell r="F9" t="str">
            <v>n/a</v>
          </cell>
          <cell r="G9" t="str">
            <v>n/a</v>
          </cell>
          <cell r="I9" t="str">
            <v>n/a</v>
          </cell>
          <cell r="J9" t="str">
            <v>n/a</v>
          </cell>
          <cell r="K9" t="str">
            <v>n/a</v>
          </cell>
        </row>
        <row r="10">
          <cell r="B10" t="str">
            <v>Total Debt/EBITDA</v>
          </cell>
          <cell r="D10" t="str">
            <v>n/a</v>
          </cell>
          <cell r="E10" t="str">
            <v>n/a</v>
          </cell>
          <cell r="F10" t="str">
            <v>n/a</v>
          </cell>
          <cell r="G10" t="str">
            <v>n/a</v>
          </cell>
          <cell r="I10" t="str">
            <v>n/a</v>
          </cell>
          <cell r="J10" t="str">
            <v>n/a</v>
          </cell>
          <cell r="K10" t="str">
            <v>n/a</v>
          </cell>
        </row>
        <row r="11">
          <cell r="B11" t="str">
            <v>Total Debt/(EBITDA-CAPEX)</v>
          </cell>
          <cell r="D11" t="str">
            <v>n/a</v>
          </cell>
          <cell r="E11" t="str">
            <v>n/a</v>
          </cell>
          <cell r="F11" t="str">
            <v>n/a</v>
          </cell>
          <cell r="G11" t="str">
            <v>n/a</v>
          </cell>
          <cell r="I11" t="str">
            <v>n/a</v>
          </cell>
          <cell r="J11" t="str">
            <v>n/a</v>
          </cell>
          <cell r="K11" t="str">
            <v>n/a</v>
          </cell>
          <cell r="O11" t="str">
            <v>EBITDA</v>
          </cell>
          <cell r="Q11" t="str">
            <v>n/a</v>
          </cell>
          <cell r="R11" t="str">
            <v>n/a</v>
          </cell>
          <cell r="S11" t="str">
            <v>n/a</v>
          </cell>
          <cell r="T11" t="str">
            <v>n/a</v>
          </cell>
          <cell r="V11" t="str">
            <v>n/a</v>
          </cell>
          <cell r="W11" t="str">
            <v>n/a</v>
          </cell>
          <cell r="X11" t="str">
            <v>n/a</v>
          </cell>
        </row>
        <row r="12">
          <cell r="O12" t="str">
            <v xml:space="preserve">      EBITDA Margin</v>
          </cell>
          <cell r="Q12" t="str">
            <v>n/a</v>
          </cell>
          <cell r="R12" t="str">
            <v>n/a</v>
          </cell>
          <cell r="S12" t="str">
            <v>n/a</v>
          </cell>
          <cell r="T12" t="str">
            <v>n/a</v>
          </cell>
          <cell r="V12" t="str">
            <v>n/a</v>
          </cell>
          <cell r="W12" t="str">
            <v>n/a</v>
          </cell>
          <cell r="X12" t="str">
            <v>n/a</v>
          </cell>
        </row>
        <row r="13">
          <cell r="O13" t="str">
            <v xml:space="preserve">      % Growth</v>
          </cell>
          <cell r="R13" t="str">
            <v>n/a</v>
          </cell>
          <cell r="S13" t="str">
            <v>n/a</v>
          </cell>
          <cell r="T13" t="str">
            <v>n/a</v>
          </cell>
          <cell r="W13" t="str">
            <v>n/a</v>
          </cell>
          <cell r="X13" t="str">
            <v>n/a</v>
          </cell>
        </row>
        <row r="14">
          <cell r="O14" t="str">
            <v>Depreciation &amp; Amortization</v>
          </cell>
          <cell r="Q14" t="str">
            <v>n/a</v>
          </cell>
          <cell r="R14" t="str">
            <v>n/a</v>
          </cell>
          <cell r="S14" t="str">
            <v>n/a</v>
          </cell>
          <cell r="T14" t="str">
            <v>n/a</v>
          </cell>
          <cell r="V14" t="str">
            <v>n/a</v>
          </cell>
          <cell r="W14" t="str">
            <v>n/a</v>
          </cell>
          <cell r="X14" t="str">
            <v>n/a</v>
          </cell>
        </row>
        <row r="25">
          <cell r="B25" t="str">
            <v>EBITDA</v>
          </cell>
          <cell r="D25" t="str">
            <v>n/a</v>
          </cell>
          <cell r="E25" t="str">
            <v>n/a</v>
          </cell>
          <cell r="F25" t="str">
            <v>n/a</v>
          </cell>
          <cell r="G25" t="str">
            <v>n/a</v>
          </cell>
          <cell r="I25" t="str">
            <v>n/a</v>
          </cell>
          <cell r="J25" t="str">
            <v>n/a</v>
          </cell>
          <cell r="K25" t="str">
            <v>n/a</v>
          </cell>
          <cell r="O25" t="str">
            <v>Total Cash &amp; Cash Equivalents</v>
          </cell>
          <cell r="Q25" t="str">
            <v>n/a</v>
          </cell>
          <cell r="R25" t="str">
            <v>n/a</v>
          </cell>
          <cell r="S25" t="str">
            <v>n/a</v>
          </cell>
          <cell r="T25" t="str">
            <v>n/a</v>
          </cell>
          <cell r="V25">
            <v>0</v>
          </cell>
          <cell r="W25">
            <v>0</v>
          </cell>
          <cell r="X25">
            <v>0</v>
          </cell>
        </row>
        <row r="26">
          <cell r="B26" t="str">
            <v xml:space="preserve">      Interest</v>
          </cell>
          <cell r="D26" t="str">
            <v>n/a</v>
          </cell>
          <cell r="E26" t="str">
            <v>n/a</v>
          </cell>
          <cell r="F26" t="str">
            <v>n/a</v>
          </cell>
          <cell r="G26" t="str">
            <v>n/a</v>
          </cell>
          <cell r="I26" t="str">
            <v>n/a</v>
          </cell>
          <cell r="J26" t="str">
            <v>n/a</v>
          </cell>
          <cell r="K26" t="str">
            <v>n/a</v>
          </cell>
          <cell r="O26" t="str">
            <v>Working Capital, Including Cash</v>
          </cell>
          <cell r="Q26" t="str">
            <v>n/a</v>
          </cell>
          <cell r="R26" t="str">
            <v>n/a</v>
          </cell>
          <cell r="S26" t="str">
            <v>n/a</v>
          </cell>
          <cell r="T26" t="str">
            <v>n/a</v>
          </cell>
          <cell r="V26">
            <v>0</v>
          </cell>
          <cell r="W26">
            <v>0</v>
          </cell>
          <cell r="X26">
            <v>0</v>
          </cell>
        </row>
        <row r="27">
          <cell r="B27" t="str">
            <v xml:space="preserve">      CAPEX</v>
          </cell>
          <cell r="D27" t="str">
            <v>n/a</v>
          </cell>
          <cell r="E27" t="str">
            <v>n/a</v>
          </cell>
          <cell r="F27" t="str">
            <v>n/a</v>
          </cell>
          <cell r="G27" t="str">
            <v>n/a</v>
          </cell>
          <cell r="I27" t="str">
            <v>n/a</v>
          </cell>
          <cell r="J27" t="str">
            <v>n/a</v>
          </cell>
          <cell r="K27" t="str">
            <v>n/a</v>
          </cell>
        </row>
        <row r="28">
          <cell r="B28" t="str">
            <v>EBITDA/Total Interest</v>
          </cell>
          <cell r="D28" t="str">
            <v>n/a</v>
          </cell>
          <cell r="E28" t="str">
            <v>n/a</v>
          </cell>
          <cell r="F28" t="str">
            <v>n/a</v>
          </cell>
          <cell r="G28" t="str">
            <v>n/a</v>
          </cell>
          <cell r="I28" t="str">
            <v>n/a</v>
          </cell>
          <cell r="J28" t="str">
            <v>n/a</v>
          </cell>
          <cell r="K28" t="str">
            <v>n/a</v>
          </cell>
        </row>
        <row r="29">
          <cell r="B29" t="str">
            <v>(EBITDA-CAPEX)/Total Interest</v>
          </cell>
          <cell r="D29" t="str">
            <v>n/a</v>
          </cell>
          <cell r="E29" t="str">
            <v>n/a</v>
          </cell>
          <cell r="F29" t="str">
            <v>n/a</v>
          </cell>
          <cell r="G29" t="str">
            <v>n/a</v>
          </cell>
          <cell r="I29" t="str">
            <v>n/a</v>
          </cell>
          <cell r="J29" t="str">
            <v>n/a</v>
          </cell>
          <cell r="K29" t="str">
            <v>n/a</v>
          </cell>
        </row>
        <row r="30">
          <cell r="B30" t="str">
            <v>EBIT/Total Interest</v>
          </cell>
          <cell r="D30" t="str">
            <v>n/a</v>
          </cell>
          <cell r="E30" t="str">
            <v>n/a</v>
          </cell>
          <cell r="F30" t="str">
            <v>n/a</v>
          </cell>
          <cell r="G30" t="str">
            <v>n/a</v>
          </cell>
          <cell r="I30" t="str">
            <v>n/a</v>
          </cell>
          <cell r="J30" t="str">
            <v>n/a</v>
          </cell>
          <cell r="K30" t="str">
            <v>n/a</v>
          </cell>
        </row>
      </sheetData>
      <sheetData sheetId="16" refreshError="1"/>
      <sheetData sheetId="17" refreshError="1"/>
      <sheetData sheetId="18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."/>
      <sheetName val="INTEG. VENTAS"/>
      <sheetName val="DatosLP"/>
      <sheetName val="Volumen"/>
      <sheetName val="Precio"/>
      <sheetName val="Costos"/>
      <sheetName val="Gastos Fijos"/>
      <sheetName val="DESGLOSE DE GASTOS"/>
      <sheetName val="Integración Costos y Gastos"/>
      <sheetName val="UM3"/>
      <sheetName val="EFIN_DLLS"/>
      <sheetName val="TRIMESTRAL"/>
      <sheetName val="TRIMESTRAL DLLS"/>
      <sheetName val="COMP TRIM"/>
      <sheetName val="ANEXO 1"/>
      <sheetName val="ANEXO 2"/>
      <sheetName val="ANEXO 3"/>
      <sheetName val="ANEXO4"/>
      <sheetName val="ANEXO 5"/>
      <sheetName val="ANEXO 6,7"/>
      <sheetName val="ANEXO8"/>
      <sheetName val="ANEXO9"/>
      <sheetName val="ANEXO 10"/>
      <sheetName val="ANEXO 11"/>
      <sheetName val="ANEXO12"/>
      <sheetName val="RESUMEN"/>
      <sheetName val="EDO_RESUL_INDEXADO"/>
      <sheetName val="EFIN_ING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A1" t="str">
            <v>PAG 1</v>
          </cell>
          <cell r="C1">
            <v>38187.834813310183</v>
          </cell>
          <cell r="D1">
            <v>38187.834813310183</v>
          </cell>
          <cell r="K1" t="str">
            <v>ARCHIVO:</v>
          </cell>
          <cell r="L1" t="str">
            <v>BASEPTO 04 Y 05</v>
          </cell>
          <cell r="N1" t="str">
            <v>REPORTE:</v>
          </cell>
          <cell r="O1" t="str">
            <v>M8R3</v>
          </cell>
        </row>
        <row r="2">
          <cell r="A2" t="str">
            <v>VELCON, S.A. DE C.V.</v>
          </cell>
        </row>
        <row r="3">
          <cell r="A3" t="str">
            <v>Pronóstico 2004 (6+6)  y  PELP 2005-2009 Banqueros</v>
          </cell>
          <cell r="D3" t="str">
            <v>( MILES DE PESOS)</v>
          </cell>
        </row>
        <row r="4">
          <cell r="A4" t="str">
            <v>BASEPTO 04 Y 05</v>
          </cell>
        </row>
        <row r="5">
          <cell r="B5" t="str">
            <v>REAL</v>
          </cell>
          <cell r="C5">
            <v>2004</v>
          </cell>
          <cell r="D5">
            <v>2004</v>
          </cell>
          <cell r="E5">
            <v>2004</v>
          </cell>
          <cell r="F5">
            <v>2004</v>
          </cell>
          <cell r="G5">
            <v>2004</v>
          </cell>
          <cell r="H5">
            <v>2004</v>
          </cell>
          <cell r="I5">
            <v>2004</v>
          </cell>
          <cell r="J5">
            <v>2004</v>
          </cell>
          <cell r="K5">
            <v>2004</v>
          </cell>
          <cell r="L5">
            <v>2004</v>
          </cell>
          <cell r="M5">
            <v>2004</v>
          </cell>
          <cell r="N5">
            <v>2004</v>
          </cell>
          <cell r="P5">
            <v>2005</v>
          </cell>
          <cell r="Q5">
            <v>2005</v>
          </cell>
        </row>
        <row r="6">
          <cell r="B6" t="str">
            <v>ACUM DIC 03</v>
          </cell>
          <cell r="C6" t="str">
            <v>ENE</v>
          </cell>
          <cell r="D6" t="str">
            <v>FEB</v>
          </cell>
          <cell r="E6" t="str">
            <v>MAR</v>
          </cell>
          <cell r="F6" t="str">
            <v>ABR</v>
          </cell>
          <cell r="G6" t="str">
            <v>MAY</v>
          </cell>
          <cell r="H6" t="str">
            <v>JUN</v>
          </cell>
          <cell r="I6" t="str">
            <v>JUL</v>
          </cell>
          <cell r="J6" t="str">
            <v>AGO</v>
          </cell>
          <cell r="K6" t="str">
            <v>SEP</v>
          </cell>
          <cell r="L6" t="str">
            <v>OCT</v>
          </cell>
          <cell r="M6" t="str">
            <v>NOV</v>
          </cell>
          <cell r="N6" t="str">
            <v>DIC</v>
          </cell>
          <cell r="O6" t="str">
            <v>T. ANUAL 2004</v>
          </cell>
          <cell r="P6" t="str">
            <v>ENE</v>
          </cell>
          <cell r="Q6" t="str">
            <v>FEB</v>
          </cell>
        </row>
        <row r="7">
          <cell r="B7" t="str">
            <v>REAL</v>
          </cell>
          <cell r="C7" t="str">
            <v>REAL</v>
          </cell>
          <cell r="D7" t="str">
            <v>REAL</v>
          </cell>
          <cell r="E7" t="str">
            <v>REAL</v>
          </cell>
          <cell r="F7" t="str">
            <v>REAL</v>
          </cell>
          <cell r="G7" t="str">
            <v>REAL</v>
          </cell>
          <cell r="H7" t="str">
            <v>REAL</v>
          </cell>
          <cell r="I7" t="str">
            <v>PRON</v>
          </cell>
          <cell r="J7" t="str">
            <v>PRON</v>
          </cell>
          <cell r="K7" t="str">
            <v>PRON</v>
          </cell>
          <cell r="L7" t="str">
            <v>PRON</v>
          </cell>
          <cell r="M7" t="str">
            <v>PRON</v>
          </cell>
          <cell r="N7" t="str">
            <v>PRON</v>
          </cell>
        </row>
        <row r="8">
          <cell r="B8" t="str">
            <v>-------------------</v>
          </cell>
          <cell r="C8" t="str">
            <v>-------------------</v>
          </cell>
          <cell r="D8" t="str">
            <v>-------------------</v>
          </cell>
          <cell r="E8" t="str">
            <v>-------------------</v>
          </cell>
          <cell r="F8" t="str">
            <v>-------------------</v>
          </cell>
          <cell r="G8" t="str">
            <v>-------------------</v>
          </cell>
          <cell r="H8" t="str">
            <v>-------------------</v>
          </cell>
          <cell r="I8" t="str">
            <v>-------------------</v>
          </cell>
          <cell r="J8" t="str">
            <v>-------------------</v>
          </cell>
          <cell r="K8" t="str">
            <v>-------------------</v>
          </cell>
          <cell r="L8" t="str">
            <v>-------------------</v>
          </cell>
          <cell r="M8" t="str">
            <v>-------------------</v>
          </cell>
          <cell r="N8" t="str">
            <v>-------------------</v>
          </cell>
          <cell r="O8" t="str">
            <v>-------------------</v>
          </cell>
          <cell r="P8" t="str">
            <v>-------------------</v>
          </cell>
          <cell r="Q8" t="str">
            <v>-------------------</v>
          </cell>
        </row>
        <row r="9">
          <cell r="A9" t="str">
            <v>ESTADO DE RESULTADOS</v>
          </cell>
        </row>
        <row r="10">
          <cell r="A10" t="str">
            <v>-----------------------------------------</v>
          </cell>
        </row>
        <row r="11">
          <cell r="A11" t="str">
            <v>VENTAS NETAS</v>
          </cell>
        </row>
        <row r="12">
          <cell r="A12" t="str">
            <v>-------------------------</v>
          </cell>
        </row>
        <row r="13">
          <cell r="A13" t="str">
            <v>EQUIPO ORIGINAL DOMESTICO</v>
          </cell>
          <cell r="B13">
            <v>285133.3</v>
          </cell>
          <cell r="C13">
            <v>27526.705519773514</v>
          </cell>
          <cell r="D13">
            <v>29215.643456549078</v>
          </cell>
          <cell r="E13">
            <v>26905.807001217887</v>
          </cell>
          <cell r="F13">
            <v>22581.166195809295</v>
          </cell>
          <cell r="G13">
            <v>26808.367554505083</v>
          </cell>
          <cell r="H13">
            <v>28019.438929725075</v>
          </cell>
          <cell r="I13">
            <v>26032.066654832521</v>
          </cell>
          <cell r="J13">
            <v>29565.506728341195</v>
          </cell>
          <cell r="K13">
            <v>30477.033485193992</v>
          </cell>
          <cell r="L13">
            <v>25691.399481334436</v>
          </cell>
          <cell r="M13">
            <v>26342.934246029861</v>
          </cell>
          <cell r="N13">
            <v>20152.965449793559</v>
          </cell>
          <cell r="O13">
            <v>319319.03470310551</v>
          </cell>
          <cell r="P13">
            <v>25227.440904659707</v>
          </cell>
          <cell r="Q13">
            <v>23358.898466117778</v>
          </cell>
        </row>
        <row r="14">
          <cell r="A14" t="str">
            <v>EQUIPO ORIGINAL EXP DIRECTA</v>
          </cell>
          <cell r="B14">
            <v>259378</v>
          </cell>
          <cell r="C14">
            <v>18125.082381685472</v>
          </cell>
          <cell r="D14">
            <v>15274.345647541149</v>
          </cell>
          <cell r="E14">
            <v>26478.660366466873</v>
          </cell>
          <cell r="F14">
            <v>25676.767065186224</v>
          </cell>
          <cell r="G14">
            <v>24279.247559191837</v>
          </cell>
          <cell r="H14">
            <v>34143.685975817505</v>
          </cell>
          <cell r="I14">
            <v>13857.216312351562</v>
          </cell>
          <cell r="J14">
            <v>34469.024370797939</v>
          </cell>
          <cell r="K14">
            <v>32737.077318682306</v>
          </cell>
          <cell r="L14">
            <v>33310.555653823802</v>
          </cell>
          <cell r="M14">
            <v>30546.984449825988</v>
          </cell>
          <cell r="N14">
            <v>25560.406686174087</v>
          </cell>
          <cell r="O14">
            <v>314459.05378754472</v>
          </cell>
          <cell r="P14">
            <v>32333.896900542284</v>
          </cell>
          <cell r="Q14">
            <v>29358.998649644451</v>
          </cell>
        </row>
        <row r="15">
          <cell r="A15" t="str">
            <v>EQUIPO ORIGINAL EXP INDIRECTA</v>
          </cell>
          <cell r="B15">
            <v>490752.4</v>
          </cell>
          <cell r="C15">
            <v>36773.933384851887</v>
          </cell>
          <cell r="D15">
            <v>41812.669644728376</v>
          </cell>
          <cell r="E15">
            <v>46480.051434996247</v>
          </cell>
          <cell r="F15">
            <v>39370.328882243914</v>
          </cell>
          <cell r="G15">
            <v>27655.789966058524</v>
          </cell>
          <cell r="H15">
            <v>47413.366815975685</v>
          </cell>
          <cell r="I15">
            <v>47792.231391948786</v>
          </cell>
          <cell r="J15">
            <v>44114.655525176808</v>
          </cell>
          <cell r="K15">
            <v>45616.084289914077</v>
          </cell>
          <cell r="L15">
            <v>22960.97311143855</v>
          </cell>
          <cell r="M15">
            <v>28556.129043571713</v>
          </cell>
          <cell r="N15">
            <v>23239.062898245258</v>
          </cell>
          <cell r="O15">
            <v>451785.27638914977</v>
          </cell>
          <cell r="P15">
            <v>45593.433811225623</v>
          </cell>
          <cell r="Q15">
            <v>41797.192324394528</v>
          </cell>
        </row>
        <row r="16">
          <cell r="A16" t="str">
            <v>INTERCOMPANIAS</v>
          </cell>
          <cell r="B16">
            <v>80292</v>
          </cell>
          <cell r="C16">
            <v>8790.3433633342265</v>
          </cell>
          <cell r="D16">
            <v>7556.5254815102171</v>
          </cell>
          <cell r="E16">
            <v>6613.8195922086143</v>
          </cell>
          <cell r="F16">
            <v>5541.2002055378125</v>
          </cell>
          <cell r="G16">
            <v>4732.3017098267019</v>
          </cell>
          <cell r="H16">
            <v>6811.4498682017283</v>
          </cell>
          <cell r="I16">
            <v>7144.1989810266687</v>
          </cell>
          <cell r="J16">
            <v>7472.8965466344453</v>
          </cell>
          <cell r="K16">
            <v>7318.0332846541314</v>
          </cell>
          <cell r="L16">
            <v>7448.2589934793295</v>
          </cell>
          <cell r="M16">
            <v>7392.238416871387</v>
          </cell>
          <cell r="N16">
            <v>5893.3172727511237</v>
          </cell>
          <cell r="O16">
            <v>82714.583716036403</v>
          </cell>
          <cell r="P16">
            <v>8405.7440935503801</v>
          </cell>
          <cell r="Q16">
            <v>7590.5795148772913</v>
          </cell>
        </row>
        <row r="17">
          <cell r="A17" t="str">
            <v>MERCADO INDEPENDIENTE DOMESTICO</v>
          </cell>
          <cell r="B17">
            <v>13940.4</v>
          </cell>
          <cell r="C17">
            <v>1047.2981317828596</v>
          </cell>
          <cell r="D17">
            <v>869.85791286657616</v>
          </cell>
          <cell r="E17">
            <v>1339.4086730458278</v>
          </cell>
          <cell r="F17">
            <v>1127.2980213602573</v>
          </cell>
          <cell r="G17">
            <v>589.34339552005895</v>
          </cell>
          <cell r="H17">
            <v>1602.1609980991093</v>
          </cell>
          <cell r="I17">
            <v>852.03806167253038</v>
          </cell>
          <cell r="J17">
            <v>579.5878506484438</v>
          </cell>
          <cell r="K17">
            <v>1018.1725383423546</v>
          </cell>
          <cell r="L17">
            <v>1170.8984190937076</v>
          </cell>
          <cell r="M17">
            <v>967.26391142523664</v>
          </cell>
          <cell r="N17">
            <v>712.72077683964801</v>
          </cell>
          <cell r="O17">
            <v>11876.048690696611</v>
          </cell>
          <cell r="P17">
            <v>1168.7031387111635</v>
          </cell>
          <cell r="Q17">
            <v>902.12190317352497</v>
          </cell>
        </row>
        <row r="18">
          <cell r="A18" t="str">
            <v>MERCADO INDEPENDIENTE EXP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A19" t="str">
            <v>OTRAS VENTAS</v>
          </cell>
          <cell r="B19">
            <v>2196</v>
          </cell>
          <cell r="C19">
            <v>139.06</v>
          </cell>
          <cell r="D19">
            <v>144.80000000000001</v>
          </cell>
          <cell r="E19">
            <v>212.34</v>
          </cell>
          <cell r="F19">
            <v>129.19999999999999</v>
          </cell>
          <cell r="G19">
            <v>229.4</v>
          </cell>
          <cell r="H19">
            <v>171.798</v>
          </cell>
          <cell r="I19">
            <v>162.43</v>
          </cell>
          <cell r="J19">
            <v>157.9</v>
          </cell>
          <cell r="K19">
            <v>261.25</v>
          </cell>
          <cell r="L19">
            <v>155.94999999999999</v>
          </cell>
          <cell r="M19">
            <v>130.57</v>
          </cell>
          <cell r="N19">
            <v>94.5</v>
          </cell>
          <cell r="O19">
            <v>1989.1980000000001</v>
          </cell>
          <cell r="P19">
            <v>122.36</v>
          </cell>
          <cell r="Q19">
            <v>76.98</v>
          </cell>
        </row>
        <row r="20">
          <cell r="A20" t="str">
            <v>DIVIDENDOS COBRADOS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B21" t="str">
            <v>-------------------</v>
          </cell>
          <cell r="C21" t="str">
            <v>-------------------</v>
          </cell>
          <cell r="D21" t="str">
            <v>-------------------</v>
          </cell>
          <cell r="E21" t="str">
            <v>-------------------</v>
          </cell>
          <cell r="F21" t="str">
            <v>-------------------</v>
          </cell>
          <cell r="G21" t="str">
            <v>-------------------</v>
          </cell>
          <cell r="H21" t="str">
            <v>-------------------</v>
          </cell>
          <cell r="I21" t="str">
            <v>-------------------</v>
          </cell>
          <cell r="J21" t="str">
            <v>-------------------</v>
          </cell>
          <cell r="K21" t="str">
            <v>-------------------</v>
          </cell>
          <cell r="L21" t="str">
            <v>-------------------</v>
          </cell>
          <cell r="M21" t="str">
            <v>-------------------</v>
          </cell>
          <cell r="N21" t="str">
            <v>-------------------</v>
          </cell>
          <cell r="O21" t="str">
            <v>-------------------</v>
          </cell>
          <cell r="P21" t="str">
            <v>-------------------</v>
          </cell>
          <cell r="Q21" t="str">
            <v>-------------------</v>
          </cell>
        </row>
        <row r="22">
          <cell r="A22" t="str">
            <v>TOTAL</v>
          </cell>
          <cell r="B22">
            <v>1131692.1000000001</v>
          </cell>
          <cell r="C22">
            <v>92402.422781427944</v>
          </cell>
          <cell r="D22">
            <v>94873.842143195405</v>
          </cell>
          <cell r="E22">
            <v>108030.08706793544</v>
          </cell>
          <cell r="F22">
            <v>94425.960370137502</v>
          </cell>
          <cell r="G22">
            <v>84294.450185102192</v>
          </cell>
          <cell r="H22">
            <v>118161.90058781909</v>
          </cell>
          <cell r="I22">
            <v>95840.181401832058</v>
          </cell>
          <cell r="J22">
            <v>116359.57102159882</v>
          </cell>
          <cell r="K22">
            <v>117427.65091678686</v>
          </cell>
          <cell r="L22">
            <v>90738.035659169822</v>
          </cell>
          <cell r="M22">
            <v>93936.120067724201</v>
          </cell>
          <cell r="N22">
            <v>75652.973083803678</v>
          </cell>
          <cell r="O22">
            <v>1182143.1952865331</v>
          </cell>
          <cell r="P22">
            <v>112851.57884868915</v>
          </cell>
          <cell r="Q22">
            <v>103084.77085820757</v>
          </cell>
        </row>
        <row r="24">
          <cell r="A24" t="str">
            <v>COSTO DIRECTO VENTAS</v>
          </cell>
          <cell r="B24">
            <v>550594.6</v>
          </cell>
          <cell r="C24">
            <v>46673.247296205736</v>
          </cell>
          <cell r="D24">
            <v>46304.483717578478</v>
          </cell>
          <cell r="E24">
            <v>52972.24566043714</v>
          </cell>
          <cell r="F24">
            <v>50140.993108051822</v>
          </cell>
          <cell r="G24">
            <v>45581.419609807039</v>
          </cell>
          <cell r="H24">
            <v>63473.83574071437</v>
          </cell>
          <cell r="I24">
            <v>53464.477580471983</v>
          </cell>
          <cell r="J24">
            <v>62937.257221866057</v>
          </cell>
          <cell r="K24">
            <v>64051.480032976804</v>
          </cell>
          <cell r="L24">
            <v>49163.415850173929</v>
          </cell>
          <cell r="M24">
            <v>50521.147616384747</v>
          </cell>
          <cell r="N24">
            <v>42757.638220035144</v>
          </cell>
          <cell r="O24">
            <v>628041.6416547033</v>
          </cell>
          <cell r="P24">
            <v>59665.184702173181</v>
          </cell>
          <cell r="Q24">
            <v>54876.269576715888</v>
          </cell>
        </row>
        <row r="25">
          <cell r="A25" t="str">
            <v>COSTO DE DISTRIBUCION</v>
          </cell>
          <cell r="B25">
            <v>7734.3</v>
          </cell>
          <cell r="C25">
            <v>739.19100000000003</v>
          </cell>
          <cell r="D25">
            <v>540.70400000000006</v>
          </cell>
          <cell r="E25">
            <v>1062.9000000000001</v>
          </cell>
          <cell r="F25">
            <v>727</v>
          </cell>
          <cell r="G25">
            <v>682.83999999999992</v>
          </cell>
          <cell r="H25">
            <v>627.67900000000009</v>
          </cell>
          <cell r="I25">
            <v>950.17789255388993</v>
          </cell>
          <cell r="J25">
            <v>1193.3334052236592</v>
          </cell>
          <cell r="K25">
            <v>1180.6431745680002</v>
          </cell>
          <cell r="L25">
            <v>943.33570531199962</v>
          </cell>
          <cell r="M25">
            <v>960.76913932999969</v>
          </cell>
          <cell r="N25">
            <v>758.89329301499959</v>
          </cell>
          <cell r="O25">
            <v>10367.46661000255</v>
          </cell>
          <cell r="P25">
            <v>1151.9821560513033</v>
          </cell>
          <cell r="Q25">
            <v>1056.7202479883861</v>
          </cell>
        </row>
        <row r="26">
          <cell r="B26" t="str">
            <v>-------------------</v>
          </cell>
          <cell r="C26" t="str">
            <v>-------------------</v>
          </cell>
          <cell r="D26" t="str">
            <v>-------------------</v>
          </cell>
          <cell r="E26" t="str">
            <v>-------------------</v>
          </cell>
          <cell r="F26" t="str">
            <v>-------------------</v>
          </cell>
          <cell r="G26" t="str">
            <v>-------------------</v>
          </cell>
          <cell r="H26" t="str">
            <v>-------------------</v>
          </cell>
          <cell r="I26" t="str">
            <v>-------------------</v>
          </cell>
          <cell r="J26" t="str">
            <v>-------------------</v>
          </cell>
          <cell r="K26" t="str">
            <v>-------------------</v>
          </cell>
          <cell r="L26" t="str">
            <v>-------------------</v>
          </cell>
          <cell r="M26" t="str">
            <v>-------------------</v>
          </cell>
          <cell r="N26" t="str">
            <v>-------------------</v>
          </cell>
          <cell r="O26" t="str">
            <v>-------------------</v>
          </cell>
          <cell r="P26" t="str">
            <v>-------------------</v>
          </cell>
          <cell r="Q26" t="str">
            <v>-------------------</v>
          </cell>
        </row>
        <row r="27">
          <cell r="A27" t="str">
            <v>COSTO TOTAL</v>
          </cell>
          <cell r="B27">
            <v>558328.9</v>
          </cell>
          <cell r="C27">
            <v>47412.438296205735</v>
          </cell>
          <cell r="D27">
            <v>46845.187717578476</v>
          </cell>
          <cell r="E27">
            <v>54035.145660437141</v>
          </cell>
          <cell r="F27">
            <v>50867.993108051822</v>
          </cell>
          <cell r="G27">
            <v>46264.259609807035</v>
          </cell>
          <cell r="H27">
            <v>64101.514740714367</v>
          </cell>
          <cell r="I27">
            <v>54414.655473025872</v>
          </cell>
          <cell r="J27">
            <v>64130.590627089718</v>
          </cell>
          <cell r="K27">
            <v>65232.123207544806</v>
          </cell>
          <cell r="L27">
            <v>50106.751555485927</v>
          </cell>
          <cell r="M27">
            <v>51481.916755714745</v>
          </cell>
          <cell r="N27">
            <v>43516.53151305014</v>
          </cell>
          <cell r="O27">
            <v>638409.10826470586</v>
          </cell>
          <cell r="P27">
            <v>60817.166858224482</v>
          </cell>
          <cell r="Q27">
            <v>55932.989824704273</v>
          </cell>
        </row>
        <row r="29">
          <cell r="A29" t="str">
            <v>* COSTO A VENTAS *</v>
          </cell>
          <cell r="B29">
            <v>0.49335760141826562</v>
          </cell>
          <cell r="C29">
            <v>0.51310817258933616</v>
          </cell>
          <cell r="D29">
            <v>0.49376294518434166</v>
          </cell>
          <cell r="E29">
            <v>0.50018607896202827</v>
          </cell>
          <cell r="F29">
            <v>0.5387077124622921</v>
          </cell>
          <cell r="G29">
            <v>0.54884111004004821</v>
          </cell>
          <cell r="H29">
            <v>0.54248885996102847</v>
          </cell>
          <cell r="I29">
            <v>0.56776452921014287</v>
          </cell>
          <cell r="J29">
            <v>0.55114151817546408</v>
          </cell>
          <cell r="K29">
            <v>0.55550905343214652</v>
          </cell>
          <cell r="L29">
            <v>0.55221331596483847</v>
          </cell>
          <cell r="M29">
            <v>0.54805240751479123</v>
          </cell>
          <cell r="N29">
            <v>0.57521244359881563</v>
          </cell>
          <cell r="O29">
            <v>0.54004380417717956</v>
          </cell>
          <cell r="P29">
            <v>0.53891285774360187</v>
          </cell>
          <cell r="Q29">
            <v>0.54259217301496199</v>
          </cell>
        </row>
        <row r="31">
          <cell r="A31" t="str">
            <v>CONTRIBUCION MARGINAL</v>
          </cell>
          <cell r="B31">
            <v>573363.20000000007</v>
          </cell>
          <cell r="C31">
            <v>44989.984485222209</v>
          </cell>
          <cell r="D31">
            <v>48028.654425616929</v>
          </cell>
          <cell r="E31">
            <v>53994.9414074983</v>
          </cell>
          <cell r="F31">
            <v>43557.96726208568</v>
          </cell>
          <cell r="G31">
            <v>38030.190575295157</v>
          </cell>
          <cell r="H31">
            <v>54060.385847104728</v>
          </cell>
          <cell r="I31">
            <v>41425.525928806186</v>
          </cell>
          <cell r="J31">
            <v>52228.980394509104</v>
          </cell>
          <cell r="K31">
            <v>52195.527709242058</v>
          </cell>
          <cell r="L31">
            <v>40631.284103683895</v>
          </cell>
          <cell r="M31">
            <v>42454.203312009457</v>
          </cell>
          <cell r="N31">
            <v>32136.441570753537</v>
          </cell>
          <cell r="O31">
            <v>543734.08702182723</v>
          </cell>
          <cell r="P31">
            <v>52034.411990464672</v>
          </cell>
          <cell r="Q31">
            <v>47151.781033503299</v>
          </cell>
        </row>
        <row r="33">
          <cell r="A33" t="str">
            <v>GASTOS DE OPERACION</v>
          </cell>
        </row>
        <row r="34">
          <cell r="A34" t="str">
            <v>----------------------------------------</v>
          </cell>
        </row>
        <row r="35">
          <cell r="A35" t="str">
            <v>GASTOS DE PRODUCCION</v>
          </cell>
          <cell r="B35">
            <v>151892.1</v>
          </cell>
          <cell r="C35">
            <v>10522.353543322879</v>
          </cell>
          <cell r="D35">
            <v>9898.0647277358803</v>
          </cell>
          <cell r="E35">
            <v>13028.592726460181</v>
          </cell>
          <cell r="F35">
            <v>10464.052612244981</v>
          </cell>
          <cell r="G35">
            <v>9796.9912788912588</v>
          </cell>
          <cell r="H35">
            <v>10507.561029869881</v>
          </cell>
          <cell r="I35">
            <v>9500.7202976980061</v>
          </cell>
          <cell r="J35">
            <v>11233.568490802259</v>
          </cell>
          <cell r="K35">
            <v>10550.156264575275</v>
          </cell>
          <cell r="L35">
            <v>10173.163205263858</v>
          </cell>
          <cell r="M35">
            <v>10393.032830136461</v>
          </cell>
          <cell r="N35">
            <v>9966.2689455272648</v>
          </cell>
          <cell r="O35">
            <v>126034.52595252819</v>
          </cell>
          <cell r="P35">
            <v>10355.543289415602</v>
          </cell>
          <cell r="Q35">
            <v>10264.697906429996</v>
          </cell>
        </row>
        <row r="36">
          <cell r="A36" t="str">
            <v>GASTOS DE VENTAS</v>
          </cell>
          <cell r="B36">
            <v>8896.44</v>
          </cell>
          <cell r="C36">
            <v>368.34861780569685</v>
          </cell>
          <cell r="D36">
            <v>300.15152094992044</v>
          </cell>
          <cell r="E36">
            <v>364</v>
          </cell>
          <cell r="F36">
            <v>305</v>
          </cell>
          <cell r="G36">
            <v>252.8</v>
          </cell>
          <cell r="H36">
            <v>503.2</v>
          </cell>
          <cell r="I36">
            <v>87.825566789999996</v>
          </cell>
          <cell r="J36">
            <v>70.795230216110383</v>
          </cell>
          <cell r="K36">
            <v>64.011313138601395</v>
          </cell>
          <cell r="L36">
            <v>63.778253402518189</v>
          </cell>
          <cell r="M36">
            <v>56.838276982499984</v>
          </cell>
          <cell r="N36">
            <v>70.787269600124972</v>
          </cell>
          <cell r="O36">
            <v>2507.5360488854717</v>
          </cell>
          <cell r="P36">
            <v>335.88974372789039</v>
          </cell>
          <cell r="Q36">
            <v>307.69807399933643</v>
          </cell>
        </row>
        <row r="37">
          <cell r="A37" t="str">
            <v>GASTOS DE ADMINISTRACION</v>
          </cell>
          <cell r="B37">
            <v>82546.44</v>
          </cell>
          <cell r="C37">
            <v>7611.7443999999996</v>
          </cell>
          <cell r="D37">
            <v>6705.505000000001</v>
          </cell>
          <cell r="E37">
            <v>7171.8799999999992</v>
          </cell>
          <cell r="F37">
            <v>6267.6</v>
          </cell>
          <cell r="G37">
            <v>5409.2322270000004</v>
          </cell>
          <cell r="H37">
            <v>6967.840000000002</v>
          </cell>
          <cell r="I37">
            <v>6582.3904293314781</v>
          </cell>
          <cell r="J37">
            <v>7412.4953551983053</v>
          </cell>
          <cell r="K37">
            <v>7305.8126935952369</v>
          </cell>
          <cell r="L37">
            <v>6630.7261779567971</v>
          </cell>
          <cell r="M37">
            <v>6463.2822636222045</v>
          </cell>
          <cell r="N37">
            <v>6059.1725687586259</v>
          </cell>
          <cell r="O37">
            <v>80587.681115462648</v>
          </cell>
          <cell r="P37">
            <v>8098.8713302109109</v>
          </cell>
          <cell r="Q37">
            <v>6798.7819987447847</v>
          </cell>
        </row>
        <row r="38">
          <cell r="B38" t="str">
            <v>-------------------</v>
          </cell>
          <cell r="C38" t="str">
            <v>-------------------</v>
          </cell>
          <cell r="D38" t="str">
            <v>-------------------</v>
          </cell>
          <cell r="E38" t="str">
            <v>-------------------</v>
          </cell>
          <cell r="F38" t="str">
            <v>-------------------</v>
          </cell>
          <cell r="G38" t="str">
            <v>-------------------</v>
          </cell>
          <cell r="H38" t="str">
            <v>-------------------</v>
          </cell>
          <cell r="I38" t="str">
            <v>-------------------</v>
          </cell>
          <cell r="J38" t="str">
            <v>-------------------</v>
          </cell>
          <cell r="K38" t="str">
            <v>-------------------</v>
          </cell>
          <cell r="L38" t="str">
            <v>-------------------</v>
          </cell>
          <cell r="M38" t="str">
            <v>-------------------</v>
          </cell>
          <cell r="N38" t="str">
            <v>-------------------</v>
          </cell>
          <cell r="O38" t="str">
            <v>-------------------</v>
          </cell>
          <cell r="P38" t="str">
            <v>-------------------</v>
          </cell>
          <cell r="Q38" t="str">
            <v>-------------------</v>
          </cell>
        </row>
        <row r="39">
          <cell r="A39" t="str">
            <v>EBITDA</v>
          </cell>
          <cell r="B39">
            <v>330028.22000000009</v>
          </cell>
          <cell r="C39">
            <v>26487.537924093635</v>
          </cell>
          <cell r="D39">
            <v>31124.933176931128</v>
          </cell>
          <cell r="E39">
            <v>33430.468681038117</v>
          </cell>
          <cell r="F39">
            <v>26521.3146498407</v>
          </cell>
          <cell r="G39">
            <v>22571.167069403898</v>
          </cell>
          <cell r="H39">
            <v>36081.784817234846</v>
          </cell>
          <cell r="I39">
            <v>25254.589634986703</v>
          </cell>
          <cell r="J39">
            <v>33512.121318292426</v>
          </cell>
          <cell r="K39">
            <v>34275.547437932946</v>
          </cell>
          <cell r="L39">
            <v>23763.616467060721</v>
          </cell>
          <cell r="M39">
            <v>25541.049941268291</v>
          </cell>
          <cell r="N39">
            <v>16040.212786867523</v>
          </cell>
          <cell r="O39">
            <v>334604.34390495089</v>
          </cell>
          <cell r="P39">
            <v>33244.107627110265</v>
          </cell>
          <cell r="Q39">
            <v>29780.603054329182</v>
          </cell>
        </row>
        <row r="41">
          <cell r="A41" t="str">
            <v>DEPRECIACION</v>
          </cell>
          <cell r="B41">
            <v>104250.74</v>
          </cell>
          <cell r="C41">
            <v>8189.7786894238216</v>
          </cell>
          <cell r="D41">
            <v>8111.2058537092062</v>
          </cell>
          <cell r="E41">
            <v>8117.658568390144</v>
          </cell>
          <cell r="F41">
            <v>8168.4465028207933</v>
          </cell>
          <cell r="G41">
            <v>8158.5644865891745</v>
          </cell>
          <cell r="H41">
            <v>9019.2216920532064</v>
          </cell>
          <cell r="I41">
            <v>9230.0086742051644</v>
          </cell>
          <cell r="J41">
            <v>9402.4316554096258</v>
          </cell>
          <cell r="K41">
            <v>9711.2322172065833</v>
          </cell>
          <cell r="L41">
            <v>9528.7784968510387</v>
          </cell>
          <cell r="M41">
            <v>9523.198756798889</v>
          </cell>
          <cell r="N41">
            <v>9656.0268961308211</v>
          </cell>
          <cell r="O41">
            <v>106816.55248958846</v>
          </cell>
          <cell r="P41">
            <v>8272.5166279795212</v>
          </cell>
          <cell r="Q41">
            <v>8219.2524395690798</v>
          </cell>
        </row>
        <row r="42">
          <cell r="B42" t="str">
            <v>-------------------</v>
          </cell>
          <cell r="C42" t="str">
            <v>-------------------</v>
          </cell>
          <cell r="D42" t="str">
            <v>-------------------</v>
          </cell>
          <cell r="E42" t="str">
            <v>-------------------</v>
          </cell>
          <cell r="F42" t="str">
            <v>-------------------</v>
          </cell>
          <cell r="G42" t="str">
            <v>-------------------</v>
          </cell>
          <cell r="H42" t="str">
            <v>-------------------</v>
          </cell>
          <cell r="I42" t="str">
            <v>-------------------</v>
          </cell>
          <cell r="J42" t="str">
            <v>-------------------</v>
          </cell>
          <cell r="K42" t="str">
            <v>-------------------</v>
          </cell>
          <cell r="L42" t="str">
            <v>-------------------</v>
          </cell>
          <cell r="M42" t="str">
            <v>-------------------</v>
          </cell>
          <cell r="N42" t="str">
            <v>-------------------</v>
          </cell>
          <cell r="O42" t="str">
            <v>-------------------</v>
          </cell>
          <cell r="P42" t="str">
            <v>-------------------</v>
          </cell>
          <cell r="Q42" t="str">
            <v>-------------------</v>
          </cell>
        </row>
        <row r="43">
          <cell r="A43" t="str">
            <v>UTILIDAD DE OPERACION</v>
          </cell>
          <cell r="B43">
            <v>225777.4800000001</v>
          </cell>
          <cell r="C43">
            <v>18297.759234669815</v>
          </cell>
          <cell r="D43">
            <v>23013.727323221923</v>
          </cell>
          <cell r="E43">
            <v>25312.810112647974</v>
          </cell>
          <cell r="F43">
            <v>18352.868147019908</v>
          </cell>
          <cell r="G43">
            <v>14412.602582814725</v>
          </cell>
          <cell r="H43">
            <v>27062.563125181638</v>
          </cell>
          <cell r="I43">
            <v>16024.580960781539</v>
          </cell>
          <cell r="J43">
            <v>24109.6896628828</v>
          </cell>
          <cell r="K43">
            <v>24564.315220726363</v>
          </cell>
          <cell r="L43">
            <v>14234.837970209683</v>
          </cell>
          <cell r="M43">
            <v>16017.851184469402</v>
          </cell>
          <cell r="N43">
            <v>6384.1858907367023</v>
          </cell>
          <cell r="O43">
            <v>227787.79141536247</v>
          </cell>
          <cell r="P43">
            <v>24971.590999130742</v>
          </cell>
          <cell r="Q43">
            <v>21561.3506147601</v>
          </cell>
        </row>
        <row r="44">
          <cell r="A44" t="str">
            <v>* % UTILIDAD DE OPERACION *</v>
          </cell>
          <cell r="B44">
            <v>0.19950433514557545</v>
          </cell>
          <cell r="C44">
            <v>0.19802250508032673</v>
          </cell>
          <cell r="D44">
            <v>0.24257189129630424</v>
          </cell>
          <cell r="E44">
            <v>0.23431259568207</v>
          </cell>
          <cell r="F44">
            <v>0.19436252567703891</v>
          </cell>
          <cell r="G44">
            <v>0.17097925843476158</v>
          </cell>
          <cell r="H44">
            <v>0.2290295178949705</v>
          </cell>
          <cell r="I44">
            <v>0.1672010708493423</v>
          </cell>
          <cell r="J44">
            <v>0.20719988438602552</v>
          </cell>
          <cell r="K44">
            <v>0.20918680590939737</v>
          </cell>
          <cell r="L44">
            <v>0.15687840128784114</v>
          </cell>
          <cell r="M44">
            <v>0.17051855210669942</v>
          </cell>
          <cell r="N44">
            <v>8.4387772621502877E-2</v>
          </cell>
          <cell r="O44">
            <v>0.1926905237230167</v>
          </cell>
          <cell r="P44">
            <v>0.22127817132813471</v>
          </cell>
          <cell r="Q44">
            <v>0.20916135754346873</v>
          </cell>
        </row>
        <row r="47">
          <cell r="A47" t="str">
            <v>COSTO INTEGRAL DE FINANCIAMIENTO</v>
          </cell>
        </row>
        <row r="48">
          <cell r="A48" t="str">
            <v>A CARGO (A FAVOR)</v>
          </cell>
        </row>
        <row r="49">
          <cell r="A49" t="str">
            <v>---------------------------------</v>
          </cell>
        </row>
        <row r="50">
          <cell r="A50" t="str">
            <v>INTERESES PAGADOS</v>
          </cell>
          <cell r="B50">
            <v>2997.2</v>
          </cell>
          <cell r="C50">
            <v>-8.8973749999787799E-4</v>
          </cell>
          <cell r="D50">
            <v>3.417809648169623E-4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-5.4795653518091569E-4</v>
          </cell>
          <cell r="P50">
            <v>0</v>
          </cell>
          <cell r="Q50">
            <v>0</v>
          </cell>
        </row>
        <row r="51">
          <cell r="A51" t="str">
            <v>INTERESES GANADOS</v>
          </cell>
          <cell r="B51">
            <v>1559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0.1</v>
          </cell>
          <cell r="I51">
            <v>0</v>
          </cell>
          <cell r="J51">
            <v>30.961581644453062</v>
          </cell>
          <cell r="K51">
            <v>78.054151056793984</v>
          </cell>
          <cell r="L51">
            <v>150.58135089550095</v>
          </cell>
          <cell r="M51">
            <v>256.12496758870031</v>
          </cell>
          <cell r="N51">
            <v>324.35479046967225</v>
          </cell>
          <cell r="O51">
            <v>840.1768416551206</v>
          </cell>
          <cell r="P51">
            <v>488.21433710148563</v>
          </cell>
          <cell r="Q51">
            <v>534.43387538127229</v>
          </cell>
        </row>
        <row r="52">
          <cell r="A52" t="str">
            <v>INTERESES INTERCOMPANIAS, NETO</v>
          </cell>
          <cell r="B52">
            <v>-3265.67</v>
          </cell>
          <cell r="C52">
            <v>-542.17732612922009</v>
          </cell>
          <cell r="D52">
            <v>-519.20518131575056</v>
          </cell>
          <cell r="E52">
            <v>-561.78434168962235</v>
          </cell>
          <cell r="F52">
            <v>1557.3695668014579</v>
          </cell>
          <cell r="G52">
            <v>-332.59941441916789</v>
          </cell>
          <cell r="H52">
            <v>-184.86567776357737</v>
          </cell>
          <cell r="I52">
            <v>-536.2317476577723</v>
          </cell>
          <cell r="J52">
            <v>-432.22430867690179</v>
          </cell>
          <cell r="K52">
            <v>-454.14825699987222</v>
          </cell>
          <cell r="L52">
            <v>-415.99212192820238</v>
          </cell>
          <cell r="M52">
            <v>-215.52193773690226</v>
          </cell>
          <cell r="N52">
            <v>0</v>
          </cell>
          <cell r="O52">
            <v>-2637.3807475155313</v>
          </cell>
          <cell r="P52">
            <v>0</v>
          </cell>
          <cell r="Q52">
            <v>0</v>
          </cell>
        </row>
        <row r="53">
          <cell r="A53" t="str">
            <v>RESULTADO CAMBIARIO, NETO</v>
          </cell>
          <cell r="B53">
            <v>13144.300000000003</v>
          </cell>
          <cell r="C53">
            <v>-2124.4028651362405</v>
          </cell>
          <cell r="D53">
            <v>128.29949688064121</v>
          </cell>
          <cell r="E53">
            <v>320.20375296362261</v>
          </cell>
          <cell r="F53">
            <v>-2067.8141952750034</v>
          </cell>
          <cell r="G53">
            <v>-2067.6996989224349</v>
          </cell>
          <cell r="H53">
            <v>-1209.4983638378317</v>
          </cell>
          <cell r="I53">
            <v>25.506040594255722</v>
          </cell>
          <cell r="J53">
            <v>-2.626859199710708</v>
          </cell>
          <cell r="K53">
            <v>44.476207673136116</v>
          </cell>
          <cell r="L53">
            <v>101.68293370423277</v>
          </cell>
          <cell r="M53">
            <v>102.53557581190239</v>
          </cell>
          <cell r="N53">
            <v>45.433605175310078</v>
          </cell>
          <cell r="O53">
            <v>-6703.9043695681212</v>
          </cell>
          <cell r="P53">
            <v>-21.680962483633664</v>
          </cell>
          <cell r="Q53">
            <v>-39.495297503077055</v>
          </cell>
        </row>
        <row r="54">
          <cell r="A54" t="str">
            <v>RESULTADO POSICION MONETARIA</v>
          </cell>
          <cell r="B54">
            <v>-3603.4</v>
          </cell>
          <cell r="C54">
            <v>-597.99917239999968</v>
          </cell>
          <cell r="D54">
            <v>-711.69810890243139</v>
          </cell>
          <cell r="E54">
            <v>-512.8963968934662</v>
          </cell>
          <cell r="F54">
            <v>-91.500894414615431</v>
          </cell>
          <cell r="G54">
            <v>198.30145799375063</v>
          </cell>
          <cell r="H54">
            <v>-164.00399964396027</v>
          </cell>
          <cell r="I54">
            <v>-211.43839393277193</v>
          </cell>
          <cell r="J54">
            <v>-413.87917199786051</v>
          </cell>
          <cell r="K54">
            <v>-821.93429835157031</v>
          </cell>
          <cell r="L54">
            <v>-573.96872928898983</v>
          </cell>
          <cell r="M54">
            <v>-1373.1013328911151</v>
          </cell>
          <cell r="N54">
            <v>-772.54323648369768</v>
          </cell>
          <cell r="O54">
            <v>-6046.6622772067276</v>
          </cell>
          <cell r="P54">
            <v>-802.85598762346467</v>
          </cell>
          <cell r="Q54">
            <v>-496.57773327391317</v>
          </cell>
        </row>
        <row r="55">
          <cell r="A55" t="str">
            <v>GASTOS FINANCIEROS OTROS</v>
          </cell>
          <cell r="B55">
            <v>3447.2</v>
          </cell>
          <cell r="C55">
            <v>108.1</v>
          </cell>
          <cell r="D55">
            <v>151.74</v>
          </cell>
          <cell r="E55">
            <v>200.3</v>
          </cell>
          <cell r="F55">
            <v>154.04</v>
          </cell>
          <cell r="G55">
            <v>185.9</v>
          </cell>
          <cell r="H55">
            <v>194.3</v>
          </cell>
          <cell r="I55">
            <v>257.23999999999995</v>
          </cell>
          <cell r="J55">
            <v>349.16400000000004</v>
          </cell>
          <cell r="K55">
            <v>291.12399999999997</v>
          </cell>
          <cell r="L55">
            <v>310.89200000000011</v>
          </cell>
          <cell r="M55">
            <v>329.64999999999992</v>
          </cell>
          <cell r="N55">
            <v>242.34999999999997</v>
          </cell>
          <cell r="O55">
            <v>2774.8</v>
          </cell>
          <cell r="P55">
            <v>329.92765436666667</v>
          </cell>
          <cell r="Q55">
            <v>301.57342856666668</v>
          </cell>
        </row>
        <row r="56">
          <cell r="B56" t="str">
            <v>-------------------</v>
          </cell>
          <cell r="C56" t="str">
            <v>-------------------</v>
          </cell>
          <cell r="D56" t="str">
            <v>-------------------</v>
          </cell>
          <cell r="E56" t="str">
            <v>-------------------</v>
          </cell>
          <cell r="F56" t="str">
            <v>-------------------</v>
          </cell>
          <cell r="G56" t="str">
            <v>-------------------</v>
          </cell>
          <cell r="H56" t="str">
            <v>-------------------</v>
          </cell>
          <cell r="I56" t="str">
            <v>-------------------</v>
          </cell>
          <cell r="J56" t="str">
            <v>-------------------</v>
          </cell>
          <cell r="K56" t="str">
            <v>-------------------</v>
          </cell>
          <cell r="L56" t="str">
            <v>-------------------</v>
          </cell>
          <cell r="M56" t="str">
            <v>-------------------</v>
          </cell>
          <cell r="N56" t="str">
            <v>-------------------</v>
          </cell>
          <cell r="O56" t="str">
            <v>-------------------</v>
          </cell>
          <cell r="P56" t="str">
            <v>-------------------</v>
          </cell>
          <cell r="Q56" t="str">
            <v>-------------------</v>
          </cell>
        </row>
        <row r="57">
          <cell r="A57" t="str">
            <v>CIF NETO</v>
          </cell>
          <cell r="B57">
            <v>18367.43</v>
          </cell>
          <cell r="C57">
            <v>-1960.4819086029611</v>
          </cell>
          <cell r="D57">
            <v>472.53276624828686</v>
          </cell>
          <cell r="E57">
            <v>471.61580816746647</v>
          </cell>
          <cell r="F57">
            <v>-264.90373405893001</v>
          </cell>
          <cell r="G57">
            <v>-2412.7005713353533</v>
          </cell>
          <cell r="H57">
            <v>-1036.1600419574488</v>
          </cell>
          <cell r="I57">
            <v>-42.047313130744669</v>
          </cell>
          <cell r="J57">
            <v>297.23042247679496</v>
          </cell>
          <cell r="K57">
            <v>625.33209796804022</v>
          </cell>
          <cell r="L57">
            <v>419.97019016951936</v>
          </cell>
          <cell r="M57">
            <v>1333.6400033774148</v>
          </cell>
          <cell r="N57">
            <v>735.97205118933539</v>
          </cell>
          <cell r="O57">
            <v>-1360.0002294885808</v>
          </cell>
          <cell r="P57">
            <v>622.88834240501205</v>
          </cell>
          <cell r="Q57">
            <v>224.22198895623052</v>
          </cell>
        </row>
        <row r="59">
          <cell r="A59" t="str">
            <v>OTROS GASTOS (PRODUCTOS)</v>
          </cell>
          <cell r="B59">
            <v>5379.3</v>
          </cell>
          <cell r="C59">
            <v>6128.9</v>
          </cell>
          <cell r="D59">
            <v>493.7</v>
          </cell>
          <cell r="E59">
            <v>-2168.6999999999998</v>
          </cell>
          <cell r="F59">
            <v>293</v>
          </cell>
          <cell r="G59">
            <v>874.2</v>
          </cell>
          <cell r="H59">
            <v>6141.36</v>
          </cell>
          <cell r="I59">
            <v>1283.18165</v>
          </cell>
          <cell r="J59">
            <v>556.16404999999986</v>
          </cell>
          <cell r="K59">
            <v>554.14644999999996</v>
          </cell>
          <cell r="L59">
            <v>552.12884999999983</v>
          </cell>
          <cell r="M59">
            <v>550.11124999999993</v>
          </cell>
          <cell r="N59">
            <v>548.0936499999998</v>
          </cell>
          <cell r="O59">
            <v>15806.285899999999</v>
          </cell>
          <cell r="P59">
            <v>395.12374999999986</v>
          </cell>
          <cell r="Q59">
            <v>395.76424999999983</v>
          </cell>
        </row>
        <row r="60">
          <cell r="B60" t="str">
            <v>-------------------</v>
          </cell>
          <cell r="C60" t="str">
            <v>-------------------</v>
          </cell>
          <cell r="D60" t="str">
            <v>-------------------</v>
          </cell>
          <cell r="E60" t="str">
            <v>-------------------</v>
          </cell>
          <cell r="F60" t="str">
            <v>-------------------</v>
          </cell>
          <cell r="G60" t="str">
            <v>-------------------</v>
          </cell>
          <cell r="H60" t="str">
            <v>-------------------</v>
          </cell>
          <cell r="I60" t="str">
            <v>-------------------</v>
          </cell>
          <cell r="J60" t="str">
            <v>-------------------</v>
          </cell>
          <cell r="K60" t="str">
            <v>-------------------</v>
          </cell>
          <cell r="L60" t="str">
            <v>-------------------</v>
          </cell>
          <cell r="M60" t="str">
            <v>-------------------</v>
          </cell>
          <cell r="N60" t="str">
            <v>-------------------</v>
          </cell>
          <cell r="O60" t="str">
            <v>-------------------</v>
          </cell>
          <cell r="P60" t="str">
            <v>-------------------</v>
          </cell>
          <cell r="Q60" t="str">
            <v>-------------------</v>
          </cell>
        </row>
        <row r="61">
          <cell r="A61" t="str">
            <v>RESULTADO ANTES DE IMPUESTOS</v>
          </cell>
          <cell r="B61">
            <v>202030.75000000012</v>
          </cell>
          <cell r="C61">
            <v>14129.341143272775</v>
          </cell>
          <cell r="D61">
            <v>22047.494556973634</v>
          </cell>
          <cell r="E61">
            <v>27009.894304480509</v>
          </cell>
          <cell r="F61">
            <v>18324.771881078839</v>
          </cell>
          <cell r="G61">
            <v>15951.103154150078</v>
          </cell>
          <cell r="H61">
            <v>21957.363167139087</v>
          </cell>
          <cell r="I61">
            <v>14783.446623912283</v>
          </cell>
          <cell r="J61">
            <v>23256.295190406006</v>
          </cell>
          <cell r="K61">
            <v>23384.836672758323</v>
          </cell>
          <cell r="L61">
            <v>13262.738930040165</v>
          </cell>
          <cell r="M61">
            <v>14134.099931091987</v>
          </cell>
          <cell r="N61">
            <v>5100.1201895473669</v>
          </cell>
          <cell r="O61">
            <v>213341.50574485108</v>
          </cell>
          <cell r="P61">
            <v>23953.578906725732</v>
          </cell>
          <cell r="Q61">
            <v>20941.364375803871</v>
          </cell>
        </row>
        <row r="63">
          <cell r="A63" t="str">
            <v>IMPUESTO SOBRE LA RENTA</v>
          </cell>
          <cell r="B63">
            <v>99923.700000000012</v>
          </cell>
          <cell r="C63">
            <v>9115.7999999999993</v>
          </cell>
          <cell r="D63">
            <v>8987.1</v>
          </cell>
          <cell r="E63">
            <v>6735</v>
          </cell>
          <cell r="F63">
            <v>8179.66</v>
          </cell>
          <cell r="G63">
            <v>7053.4</v>
          </cell>
          <cell r="H63">
            <v>9741.7000000000007</v>
          </cell>
          <cell r="I63">
            <v>6141.6206046882216</v>
          </cell>
          <cell r="J63">
            <v>8938.4672875384713</v>
          </cell>
          <cell r="K63">
            <v>11744.950271387024</v>
          </cell>
          <cell r="L63">
            <v>6137.5088024894067</v>
          </cell>
          <cell r="M63">
            <v>6456.0156675691105</v>
          </cell>
          <cell r="N63">
            <v>-3774.3224656847451</v>
          </cell>
          <cell r="O63">
            <v>85456.900167987493</v>
          </cell>
          <cell r="P63">
            <v>9121.8115714030428</v>
          </cell>
          <cell r="Q63">
            <v>7975.5940942029629</v>
          </cell>
        </row>
        <row r="64">
          <cell r="A64" t="str">
            <v>ISR DIFERIDO</v>
          </cell>
          <cell r="B64">
            <v>-62554.5</v>
          </cell>
          <cell r="C64">
            <v>-4453.8</v>
          </cell>
          <cell r="D64">
            <v>-1710.8</v>
          </cell>
          <cell r="E64">
            <v>2178.3000000000002</v>
          </cell>
          <cell r="F64">
            <v>-2132.5</v>
          </cell>
          <cell r="G64">
            <v>-1793.6</v>
          </cell>
          <cell r="H64">
            <v>-2491.6</v>
          </cell>
          <cell r="I64">
            <v>-1251.0765579589388</v>
          </cell>
          <cell r="J64">
            <v>-1253.7910170464938</v>
          </cell>
          <cell r="K64">
            <v>-4017.1047027693203</v>
          </cell>
          <cell r="L64">
            <v>-1748.0315821029362</v>
          </cell>
          <cell r="M64">
            <v>-1779.3016980604552</v>
          </cell>
          <cell r="N64">
            <v>5468.6903950961068</v>
          </cell>
          <cell r="O64">
            <v>-14984.615162842038</v>
          </cell>
          <cell r="P64">
            <v>-1447.3238902292151</v>
          </cell>
          <cell r="Q64">
            <v>-1263.8299121251712</v>
          </cell>
        </row>
        <row r="65">
          <cell r="A65" t="str">
            <v>IMPUESTO AL ACTIVO</v>
          </cell>
          <cell r="B65">
            <v>0</v>
          </cell>
        </row>
        <row r="66">
          <cell r="A66" t="str">
            <v>PART UTIL A TRABAJADORES</v>
          </cell>
          <cell r="B66">
            <v>27796.899999999998</v>
          </cell>
          <cell r="C66">
            <v>1725.9</v>
          </cell>
          <cell r="D66">
            <v>2693.1</v>
          </cell>
          <cell r="E66">
            <v>3303.84</v>
          </cell>
          <cell r="F66">
            <v>2241.48</v>
          </cell>
          <cell r="G66">
            <v>1949.6</v>
          </cell>
          <cell r="H66">
            <v>2685.8</v>
          </cell>
          <cell r="I66">
            <v>1790.2915954682867</v>
          </cell>
          <cell r="J66">
            <v>2584.1243190673376</v>
          </cell>
          <cell r="K66">
            <v>3423.9641441765743</v>
          </cell>
          <cell r="L66">
            <v>1769.8059904981637</v>
          </cell>
          <cell r="M66">
            <v>1857.2767711516935</v>
          </cell>
          <cell r="N66">
            <v>-1181.2571421272405</v>
          </cell>
          <cell r="O66">
            <v>24843.925678234817</v>
          </cell>
          <cell r="P66">
            <v>2831.8695043241332</v>
          </cell>
          <cell r="Q66">
            <v>2475.9003828155792</v>
          </cell>
        </row>
        <row r="67">
          <cell r="A67" t="str">
            <v>PTU DIFERIDO</v>
          </cell>
          <cell r="B67">
            <v>0</v>
          </cell>
        </row>
        <row r="68">
          <cell r="A68" t="str">
            <v>UTILIDAD OTROS ACCIONISTAS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B69" t="str">
            <v>-------------------</v>
          </cell>
          <cell r="C69" t="str">
            <v>-------------------</v>
          </cell>
          <cell r="D69" t="str">
            <v>-------------------</v>
          </cell>
          <cell r="E69" t="str">
            <v>-------------------</v>
          </cell>
          <cell r="F69" t="str">
            <v>-------------------</v>
          </cell>
          <cell r="G69" t="str">
            <v>-------------------</v>
          </cell>
          <cell r="H69" t="str">
            <v>-------------------</v>
          </cell>
          <cell r="I69" t="str">
            <v>-------------------</v>
          </cell>
          <cell r="J69" t="str">
            <v>-------------------</v>
          </cell>
          <cell r="K69" t="str">
            <v>-------------------</v>
          </cell>
          <cell r="L69" t="str">
            <v>-------------------</v>
          </cell>
          <cell r="M69" t="str">
            <v>-------------------</v>
          </cell>
          <cell r="N69" t="str">
            <v>-------------------</v>
          </cell>
          <cell r="O69" t="str">
            <v>-------------------</v>
          </cell>
          <cell r="P69" t="str">
            <v>-------------------</v>
          </cell>
          <cell r="Q69" t="str">
            <v>-------------------</v>
          </cell>
        </row>
        <row r="70">
          <cell r="A70" t="str">
            <v>RESULTADO NETO</v>
          </cell>
          <cell r="B70">
            <v>136864.65000000011</v>
          </cell>
          <cell r="C70">
            <v>7741.4411432727775</v>
          </cell>
          <cell r="D70">
            <v>12078.094556973632</v>
          </cell>
          <cell r="E70">
            <v>14792.75430448051</v>
          </cell>
          <cell r="F70">
            <v>10036.13188107884</v>
          </cell>
          <cell r="G70">
            <v>8741.7031541500783</v>
          </cell>
          <cell r="H70">
            <v>12021.463167139085</v>
          </cell>
          <cell r="I70">
            <v>8102.6109817147135</v>
          </cell>
          <cell r="J70">
            <v>12987.49460084669</v>
          </cell>
          <cell r="K70">
            <v>12233.026959964045</v>
          </cell>
          <cell r="L70">
            <v>7103.4557191555305</v>
          </cell>
          <cell r="M70">
            <v>7600.1091904316381</v>
          </cell>
          <cell r="N70">
            <v>4587.0094022632466</v>
          </cell>
          <cell r="O70">
            <v>118025.29506147082</v>
          </cell>
          <cell r="P70">
            <v>13447.22172122777</v>
          </cell>
          <cell r="Q70">
            <v>11753.699810910501</v>
          </cell>
        </row>
        <row r="72">
          <cell r="B72" t="str">
            <v>==========</v>
          </cell>
          <cell r="C72" t="str">
            <v>=============</v>
          </cell>
          <cell r="D72" t="str">
            <v>=============</v>
          </cell>
          <cell r="E72" t="str">
            <v>=============</v>
          </cell>
          <cell r="F72" t="str">
            <v>=============</v>
          </cell>
          <cell r="G72" t="str">
            <v>=============</v>
          </cell>
          <cell r="H72" t="str">
            <v>=============</v>
          </cell>
          <cell r="I72" t="str">
            <v>=============</v>
          </cell>
          <cell r="J72" t="str">
            <v>=============</v>
          </cell>
          <cell r="K72" t="str">
            <v>=============</v>
          </cell>
          <cell r="L72" t="str">
            <v>=============</v>
          </cell>
          <cell r="M72" t="str">
            <v>=============</v>
          </cell>
          <cell r="N72" t="str">
            <v>=============</v>
          </cell>
          <cell r="O72" t="str">
            <v>=============</v>
          </cell>
          <cell r="P72" t="str">
            <v>=============</v>
          </cell>
          <cell r="Q72" t="str">
            <v>=============</v>
          </cell>
        </row>
        <row r="73">
          <cell r="A73" t="str">
            <v>* % RESULTADO NETO *</v>
          </cell>
          <cell r="B73">
            <v>0.12093806257019918</v>
          </cell>
          <cell r="C73">
            <v>8.3779633804458395E-2</v>
          </cell>
          <cell r="D73">
            <v>0.12730689813050755</v>
          </cell>
          <cell r="E73">
            <v>0.13693180026021814</v>
          </cell>
          <cell r="F73">
            <v>0.10628572737559148</v>
          </cell>
          <cell r="G73">
            <v>0.10370437359700635</v>
          </cell>
          <cell r="H73">
            <v>0.1017372190810744</v>
          </cell>
          <cell r="I73">
            <v>8.4542942878443106E-2</v>
          </cell>
          <cell r="J73">
            <v>0.11161518117350169</v>
          </cell>
          <cell r="K73">
            <v>0.10417501214115894</v>
          </cell>
          <cell r="L73">
            <v>7.8285315166371119E-2</v>
          </cell>
          <cell r="M73">
            <v>8.0907207844567799E-2</v>
          </cell>
          <cell r="N73">
            <v>6.0632242399542471E-2</v>
          </cell>
          <cell r="O73">
            <v>9.984010019434518E-2</v>
          </cell>
          <cell r="P73">
            <v>0.11915847220230512</v>
          </cell>
          <cell r="Q73">
            <v>0.11401975008585544</v>
          </cell>
        </row>
        <row r="81">
          <cell r="A81" t="str">
            <v>PAG 2</v>
          </cell>
          <cell r="C81">
            <v>38187.834813310183</v>
          </cell>
          <cell r="D81">
            <v>38187.834813310183</v>
          </cell>
          <cell r="J81" t="str">
            <v>ARCHIVO:</v>
          </cell>
          <cell r="K81" t="str">
            <v>BASEPTO 04 Y 05</v>
          </cell>
          <cell r="M81" t="str">
            <v>REPORTE:</v>
          </cell>
          <cell r="N81" t="str">
            <v>M8R3</v>
          </cell>
        </row>
        <row r="82">
          <cell r="A82" t="str">
            <v>VELCON, S.A. DE C.V.</v>
          </cell>
        </row>
        <row r="83">
          <cell r="A83" t="str">
            <v>Pronóstico 2004 (6+6)  y  PELP 2005-2009 Banqueros</v>
          </cell>
          <cell r="D83" t="str">
            <v>( MILES DE PESOS)</v>
          </cell>
        </row>
        <row r="85">
          <cell r="A85" t="str">
            <v>B A L A N C E</v>
          </cell>
        </row>
        <row r="87">
          <cell r="B87" t="str">
            <v>DIC 03</v>
          </cell>
          <cell r="C87" t="str">
            <v>ENE 04</v>
          </cell>
          <cell r="D87" t="str">
            <v>FEB 04</v>
          </cell>
          <cell r="E87" t="str">
            <v>MAR 04</v>
          </cell>
          <cell r="F87" t="str">
            <v>ABR 04</v>
          </cell>
          <cell r="G87" t="str">
            <v>MAY 04</v>
          </cell>
          <cell r="H87" t="str">
            <v>JUN 04</v>
          </cell>
          <cell r="I87" t="str">
            <v>JUL 04</v>
          </cell>
          <cell r="J87" t="str">
            <v>AGO 04</v>
          </cell>
          <cell r="K87" t="str">
            <v>SEP 04</v>
          </cell>
          <cell r="L87" t="str">
            <v>OCT 04</v>
          </cell>
          <cell r="M87" t="str">
            <v>NOV 04</v>
          </cell>
          <cell r="N87" t="str">
            <v>DIC 04</v>
          </cell>
          <cell r="P87" t="str">
            <v>ENERO 2005</v>
          </cell>
          <cell r="Q87" t="str">
            <v>FEBRERO 2005</v>
          </cell>
          <cell r="R87" t="str">
            <v>MARZO 2005</v>
          </cell>
          <cell r="S87" t="str">
            <v>ABRIL 2005</v>
          </cell>
          <cell r="T87" t="str">
            <v>MAYO 2005</v>
          </cell>
          <cell r="U87" t="str">
            <v>JUNIO 2005</v>
          </cell>
          <cell r="V87" t="str">
            <v>JULIO 2005</v>
          </cell>
          <cell r="W87" t="str">
            <v>AGOSTO 2005</v>
          </cell>
          <cell r="X87" t="str">
            <v>SEPTIEMBRE 2005</v>
          </cell>
          <cell r="Y87" t="str">
            <v>OCTUBRE 2005</v>
          </cell>
          <cell r="Z87" t="str">
            <v>NOVIEMBRE 2005</v>
          </cell>
          <cell r="AA87" t="str">
            <v>DICIEMBRE 2005</v>
          </cell>
          <cell r="AB87" t="str">
            <v>DICIEMBRE 2005</v>
          </cell>
          <cell r="AC87">
            <v>2006</v>
          </cell>
          <cell r="AD87">
            <v>2007</v>
          </cell>
          <cell r="AE87">
            <v>2008</v>
          </cell>
          <cell r="AF87">
            <v>2009</v>
          </cell>
          <cell r="AG87">
            <v>2010</v>
          </cell>
        </row>
        <row r="88">
          <cell r="B88" t="str">
            <v>-------------------</v>
          </cell>
          <cell r="C88" t="str">
            <v>-------------------</v>
          </cell>
          <cell r="D88" t="str">
            <v>-------------------</v>
          </cell>
          <cell r="E88" t="str">
            <v>-------------------</v>
          </cell>
          <cell r="F88" t="str">
            <v>-------------------</v>
          </cell>
          <cell r="G88" t="str">
            <v>-------------------</v>
          </cell>
          <cell r="H88" t="str">
            <v>-------------------</v>
          </cell>
          <cell r="I88" t="str">
            <v>-------------------</v>
          </cell>
          <cell r="J88" t="str">
            <v>-------------------</v>
          </cell>
          <cell r="K88" t="str">
            <v>-------------------</v>
          </cell>
          <cell r="L88" t="str">
            <v>-------------------</v>
          </cell>
          <cell r="M88" t="str">
            <v>-------------------</v>
          </cell>
          <cell r="N88" t="str">
            <v>-------------------</v>
          </cell>
          <cell r="P88" t="str">
            <v>-------------------</v>
          </cell>
          <cell r="Q88" t="str">
            <v>-------------------</v>
          </cell>
          <cell r="R88" t="str">
            <v>-------------------</v>
          </cell>
          <cell r="S88" t="str">
            <v>-------------------</v>
          </cell>
          <cell r="T88" t="str">
            <v>-------------------</v>
          </cell>
          <cell r="U88" t="str">
            <v>-------------------</v>
          </cell>
          <cell r="V88" t="str">
            <v>-------------------</v>
          </cell>
          <cell r="W88" t="str">
            <v>-------------------</v>
          </cell>
          <cell r="X88" t="str">
            <v>-------------------</v>
          </cell>
          <cell r="Y88" t="str">
            <v>-------------------</v>
          </cell>
          <cell r="Z88" t="str">
            <v>-------------------</v>
          </cell>
          <cell r="AA88" t="str">
            <v>-------------------</v>
          </cell>
          <cell r="AB88" t="str">
            <v>-------------------</v>
          </cell>
          <cell r="AC88" t="str">
            <v>-------------------</v>
          </cell>
          <cell r="AD88" t="str">
            <v>-------------------</v>
          </cell>
          <cell r="AE88" t="str">
            <v>-------------------</v>
          </cell>
          <cell r="AF88" t="str">
            <v>-------------------</v>
          </cell>
          <cell r="AG88" t="str">
            <v>-------------------</v>
          </cell>
        </row>
        <row r="89">
          <cell r="A89" t="str">
            <v>A C T I V O:</v>
          </cell>
        </row>
        <row r="90">
          <cell r="A90" t="str">
            <v>------------------</v>
          </cell>
        </row>
        <row r="91">
          <cell r="A91" t="str">
            <v>CIRCULANTE</v>
          </cell>
        </row>
        <row r="92">
          <cell r="A92" t="str">
            <v>--------------------</v>
          </cell>
        </row>
        <row r="93">
          <cell r="A93" t="str">
            <v>CAJA Y BANCOS</v>
          </cell>
          <cell r="B93">
            <v>3910.7</v>
          </cell>
          <cell r="C93">
            <v>5904.5</v>
          </cell>
          <cell r="D93">
            <v>805.89003977834943</v>
          </cell>
          <cell r="E93">
            <v>1746.1263073080631</v>
          </cell>
          <cell r="F93">
            <v>1437.1977396856284</v>
          </cell>
          <cell r="G93">
            <v>563.70508653784009</v>
          </cell>
          <cell r="H93">
            <v>2544.4195926577045</v>
          </cell>
          <cell r="I93">
            <v>9584.0181401832069</v>
          </cell>
          <cell r="J93">
            <v>11635.957102159882</v>
          </cell>
          <cell r="K93">
            <v>11742.765091678686</v>
          </cell>
          <cell r="L93">
            <v>9073.8035659169818</v>
          </cell>
          <cell r="M93">
            <v>9393.6120067724205</v>
          </cell>
          <cell r="N93">
            <v>7565.2973083803681</v>
          </cell>
          <cell r="P93">
            <v>11285.157884868915</v>
          </cell>
          <cell r="Q93">
            <v>10308.477085820756</v>
          </cell>
          <cell r="R93">
            <v>11466.772994888357</v>
          </cell>
          <cell r="S93">
            <v>10323.86589862196</v>
          </cell>
          <cell r="T93">
            <v>12634.985322963632</v>
          </cell>
          <cell r="U93">
            <v>12584.229655578562</v>
          </cell>
          <cell r="V93">
            <v>10089.348393129198</v>
          </cell>
          <cell r="W93">
            <v>13102.977132360675</v>
          </cell>
          <cell r="X93">
            <v>11674.109316976645</v>
          </cell>
          <cell r="Y93">
            <v>12656.594299238579</v>
          </cell>
          <cell r="Z93">
            <v>12694.120746836074</v>
          </cell>
          <cell r="AA93">
            <v>9657.6756156066822</v>
          </cell>
          <cell r="AB93">
            <v>9657.6756156066822</v>
          </cell>
          <cell r="AC93">
            <v>11933.065296906849</v>
          </cell>
          <cell r="AD93">
            <v>11140.476846165508</v>
          </cell>
          <cell r="AE93">
            <v>10217.886255077337</v>
          </cell>
          <cell r="AF93">
            <v>8258.3291445771902</v>
          </cell>
          <cell r="AG93">
            <v>8347.4716821489528</v>
          </cell>
        </row>
        <row r="94">
          <cell r="A94" t="str">
            <v>INVERSIONES REALIZABLES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14073.446202024119</v>
          </cell>
          <cell r="K94">
            <v>21608.451423938852</v>
          </cell>
          <cell r="L94">
            <v>51548.480185211403</v>
          </cell>
          <cell r="M94">
            <v>66436.149798067054</v>
          </cell>
          <cell r="N94">
            <v>98141.333738341695</v>
          </cell>
          <cell r="P94">
            <v>113359.46211789758</v>
          </cell>
          <cell r="Q94">
            <v>113255.60871515074</v>
          </cell>
          <cell r="R94">
            <v>134152.93504128139</v>
          </cell>
          <cell r="S94">
            <v>148131.5448164586</v>
          </cell>
          <cell r="T94">
            <v>140065.57265139092</v>
          </cell>
          <cell r="U94">
            <v>149206.27683288744</v>
          </cell>
          <cell r="V94">
            <v>178976.89962135791</v>
          </cell>
          <cell r="W94">
            <v>197890.79289091146</v>
          </cell>
          <cell r="X94">
            <v>206064.79303310346</v>
          </cell>
          <cell r="Y94">
            <v>232217.87908642273</v>
          </cell>
          <cell r="Z94">
            <v>160479.50257103937</v>
          </cell>
          <cell r="AA94">
            <v>195294.84096359252</v>
          </cell>
          <cell r="AB94">
            <v>195294.84096359252</v>
          </cell>
          <cell r="AC94">
            <v>272028.67790471413</v>
          </cell>
          <cell r="AD94">
            <v>317049.52726357337</v>
          </cell>
          <cell r="AE94">
            <v>329177.75111501105</v>
          </cell>
          <cell r="AF94">
            <v>325880.50646534469</v>
          </cell>
          <cell r="AG94">
            <v>397564.04494009959</v>
          </cell>
        </row>
        <row r="95">
          <cell r="A95" t="str">
            <v>FILIALES CON COSTO</v>
          </cell>
          <cell r="B95">
            <v>191949.8</v>
          </cell>
          <cell r="C95">
            <v>188770.5</v>
          </cell>
          <cell r="D95">
            <v>195623.2</v>
          </cell>
          <cell r="E95">
            <v>217793.7</v>
          </cell>
          <cell r="F95">
            <v>114486.9</v>
          </cell>
          <cell r="G95">
            <v>92808.8</v>
          </cell>
          <cell r="H95">
            <v>120820.4</v>
          </cell>
          <cell r="I95">
            <v>83402.471169241151</v>
          </cell>
          <cell r="J95">
            <v>83100.459278620387</v>
          </cell>
          <cell r="K95">
            <v>82798.447387999608</v>
          </cell>
          <cell r="L95">
            <v>82496.435497378843</v>
          </cell>
          <cell r="M95">
            <v>0</v>
          </cell>
          <cell r="N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</row>
        <row r="96">
          <cell r="B96" t="str">
            <v>-------------------</v>
          </cell>
          <cell r="C96" t="str">
            <v>-------------------</v>
          </cell>
          <cell r="D96" t="str">
            <v>-------------------</v>
          </cell>
          <cell r="E96" t="str">
            <v>-------------------</v>
          </cell>
          <cell r="F96" t="str">
            <v>-------------------</v>
          </cell>
          <cell r="G96" t="str">
            <v>-------------------</v>
          </cell>
          <cell r="H96" t="str">
            <v>-------------------</v>
          </cell>
          <cell r="I96" t="str">
            <v>-------------------</v>
          </cell>
          <cell r="J96" t="str">
            <v>-------------------</v>
          </cell>
          <cell r="K96" t="str">
            <v>-------------------</v>
          </cell>
          <cell r="L96" t="str">
            <v>-------------------</v>
          </cell>
          <cell r="M96" t="str">
            <v>-------------------</v>
          </cell>
          <cell r="N96" t="str">
            <v>-------------------</v>
          </cell>
          <cell r="P96" t="str">
            <v>-------------------</v>
          </cell>
          <cell r="Q96" t="str">
            <v>-------------------</v>
          </cell>
          <cell r="R96" t="str">
            <v>-------------------</v>
          </cell>
          <cell r="S96" t="str">
            <v>-------------------</v>
          </cell>
          <cell r="T96" t="str">
            <v>-------------------</v>
          </cell>
          <cell r="U96" t="str">
            <v>-------------------</v>
          </cell>
          <cell r="V96" t="str">
            <v>-------------------</v>
          </cell>
          <cell r="W96" t="str">
            <v>-------------------</v>
          </cell>
          <cell r="X96" t="str">
            <v>-------------------</v>
          </cell>
          <cell r="Y96" t="str">
            <v>-------------------</v>
          </cell>
          <cell r="Z96" t="str">
            <v>-------------------</v>
          </cell>
          <cell r="AA96" t="str">
            <v>-------------------</v>
          </cell>
          <cell r="AB96" t="str">
            <v>-------------------</v>
          </cell>
          <cell r="AC96" t="str">
            <v>-------------------</v>
          </cell>
          <cell r="AD96" t="str">
            <v>-------------------</v>
          </cell>
          <cell r="AE96" t="str">
            <v>-------------------</v>
          </cell>
          <cell r="AF96" t="str">
            <v>-------------------</v>
          </cell>
          <cell r="AG96" t="str">
            <v>-------------------</v>
          </cell>
        </row>
        <row r="97">
          <cell r="A97" t="str">
            <v>TOTAL EFECTIVO</v>
          </cell>
          <cell r="B97">
            <v>195860.5</v>
          </cell>
          <cell r="C97">
            <v>194675</v>
          </cell>
          <cell r="D97">
            <v>196429.09003977836</v>
          </cell>
          <cell r="E97">
            <v>219539.82630730807</v>
          </cell>
          <cell r="F97">
            <v>115924.09773968562</v>
          </cell>
          <cell r="G97">
            <v>93372.505086537843</v>
          </cell>
          <cell r="H97">
            <v>123364.8195926577</v>
          </cell>
          <cell r="I97">
            <v>92986.48930942436</v>
          </cell>
          <cell r="J97">
            <v>108809.86258280439</v>
          </cell>
          <cell r="K97">
            <v>116149.66390361715</v>
          </cell>
          <cell r="L97">
            <v>143118.71924850723</v>
          </cell>
          <cell r="M97">
            <v>75829.76180483948</v>
          </cell>
          <cell r="N97">
            <v>105706.63104672206</v>
          </cell>
          <cell r="P97">
            <v>124644.62000276649</v>
          </cell>
          <cell r="Q97">
            <v>123564.08580097149</v>
          </cell>
          <cell r="R97">
            <v>145619.70803616976</v>
          </cell>
          <cell r="S97">
            <v>158455.41071508056</v>
          </cell>
          <cell r="T97">
            <v>152700.55797435454</v>
          </cell>
          <cell r="U97">
            <v>161790.506488466</v>
          </cell>
          <cell r="V97">
            <v>189066.24801448709</v>
          </cell>
          <cell r="W97">
            <v>210993.77002327214</v>
          </cell>
          <cell r="X97">
            <v>217738.90235008011</v>
          </cell>
          <cell r="Y97">
            <v>244874.47338566132</v>
          </cell>
          <cell r="Z97">
            <v>173173.62331787543</v>
          </cell>
          <cell r="AA97">
            <v>204952.5165791992</v>
          </cell>
          <cell r="AB97">
            <v>204952.5165791992</v>
          </cell>
          <cell r="AC97">
            <v>283961.74320162099</v>
          </cell>
          <cell r="AD97">
            <v>328190.00410973886</v>
          </cell>
          <cell r="AE97">
            <v>339395.63737008837</v>
          </cell>
          <cell r="AF97">
            <v>334138.83560992189</v>
          </cell>
          <cell r="AG97">
            <v>405911.51662224851</v>
          </cell>
        </row>
        <row r="99">
          <cell r="A99" t="str">
            <v>CUENTAS POR COBRAR:</v>
          </cell>
        </row>
        <row r="100">
          <cell r="A100" t="str">
            <v>CTAS Y DOCTOS POR COBRAR</v>
          </cell>
          <cell r="B100">
            <v>156265.70000000001</v>
          </cell>
          <cell r="C100">
            <v>183440.42184345648</v>
          </cell>
          <cell r="D100">
            <v>188214.12376969491</v>
          </cell>
          <cell r="E100">
            <v>186028.05518590778</v>
          </cell>
          <cell r="F100">
            <v>172510.10456440476</v>
          </cell>
          <cell r="G100">
            <v>173774.05752178706</v>
          </cell>
          <cell r="H100">
            <v>190119.19863778981</v>
          </cell>
          <cell r="I100">
            <v>196469.75583582846</v>
          </cell>
          <cell r="J100">
            <v>195631.39319908581</v>
          </cell>
          <cell r="K100">
            <v>214353.85140788782</v>
          </cell>
          <cell r="L100">
            <v>187069.58848342317</v>
          </cell>
          <cell r="M100">
            <v>170852.17065034757</v>
          </cell>
          <cell r="N100">
            <v>146344.35836045296</v>
          </cell>
          <cell r="P100">
            <v>165257.99968499926</v>
          </cell>
          <cell r="Q100">
            <v>177181.10467961937</v>
          </cell>
          <cell r="R100">
            <v>183586.63714158622</v>
          </cell>
          <cell r="S100">
            <v>179350.54058487783</v>
          </cell>
          <cell r="T100">
            <v>198235.14212320463</v>
          </cell>
          <cell r="U100">
            <v>211655.64551516442</v>
          </cell>
          <cell r="V100">
            <v>182037.89421759301</v>
          </cell>
          <cell r="W100">
            <v>198154.66513205777</v>
          </cell>
          <cell r="X100">
            <v>202628.87851205532</v>
          </cell>
          <cell r="Y100">
            <v>204207.71988990312</v>
          </cell>
          <cell r="Z100">
            <v>210387.28486310143</v>
          </cell>
          <cell r="AA100">
            <v>178020.15983676238</v>
          </cell>
          <cell r="AB100">
            <v>178020.15983676238</v>
          </cell>
          <cell r="AC100">
            <v>182937.53569009641</v>
          </cell>
          <cell r="AD100">
            <v>186517.84257170159</v>
          </cell>
          <cell r="AE100">
            <v>169509.5682948124</v>
          </cell>
          <cell r="AF100">
            <v>140484.55958522466</v>
          </cell>
          <cell r="AG100">
            <v>140379.66368084552</v>
          </cell>
        </row>
        <row r="101">
          <cell r="A101" t="str">
            <v>RESERVA CUENTAS INCOBRABLES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</row>
        <row r="102">
          <cell r="B102" t="str">
            <v>-------------------</v>
          </cell>
          <cell r="C102" t="str">
            <v>-------------------</v>
          </cell>
          <cell r="D102" t="str">
            <v>-------------------</v>
          </cell>
          <cell r="E102" t="str">
            <v>-------------------</v>
          </cell>
          <cell r="F102" t="str">
            <v>-------------------</v>
          </cell>
          <cell r="G102" t="str">
            <v>-------------------</v>
          </cell>
          <cell r="H102" t="str">
            <v>-------------------</v>
          </cell>
          <cell r="I102" t="str">
            <v>-------------------</v>
          </cell>
          <cell r="J102" t="str">
            <v>-------------------</v>
          </cell>
          <cell r="K102" t="str">
            <v>-------------------</v>
          </cell>
          <cell r="L102" t="str">
            <v>-------------------</v>
          </cell>
          <cell r="M102" t="str">
            <v>-------------------</v>
          </cell>
          <cell r="N102" t="str">
            <v>-------------------</v>
          </cell>
          <cell r="P102" t="str">
            <v>-------------------</v>
          </cell>
          <cell r="Q102" t="str">
            <v>-------------------</v>
          </cell>
          <cell r="R102" t="str">
            <v>-------------------</v>
          </cell>
          <cell r="S102" t="str">
            <v>-------------------</v>
          </cell>
          <cell r="T102" t="str">
            <v>-------------------</v>
          </cell>
          <cell r="U102" t="str">
            <v>-------------------</v>
          </cell>
          <cell r="V102" t="str">
            <v>-------------------</v>
          </cell>
          <cell r="W102" t="str">
            <v>-------------------</v>
          </cell>
          <cell r="X102" t="str">
            <v>-------------------</v>
          </cell>
          <cell r="Y102" t="str">
            <v>-------------------</v>
          </cell>
          <cell r="Z102" t="str">
            <v>-------------------</v>
          </cell>
          <cell r="AA102" t="str">
            <v>-------------------</v>
          </cell>
          <cell r="AB102" t="str">
            <v>-------------------</v>
          </cell>
          <cell r="AC102" t="str">
            <v>-------------------</v>
          </cell>
          <cell r="AD102" t="str">
            <v>-------------------</v>
          </cell>
          <cell r="AE102" t="str">
            <v>-------------------</v>
          </cell>
          <cell r="AF102" t="str">
            <v>-------------------</v>
          </cell>
          <cell r="AG102" t="str">
            <v>-------------------</v>
          </cell>
        </row>
        <row r="103">
          <cell r="A103" t="str">
            <v>NETO</v>
          </cell>
          <cell r="B103">
            <v>156265.70000000001</v>
          </cell>
          <cell r="C103">
            <v>183440.42184345648</v>
          </cell>
          <cell r="D103">
            <v>188214.12376969491</v>
          </cell>
          <cell r="E103">
            <v>186028.05518590778</v>
          </cell>
          <cell r="F103">
            <v>172510.10456440476</v>
          </cell>
          <cell r="G103">
            <v>173774.05752178706</v>
          </cell>
          <cell r="H103">
            <v>190119.19863778981</v>
          </cell>
          <cell r="I103">
            <v>196469.75583582846</v>
          </cell>
          <cell r="J103">
            <v>195631.39319908581</v>
          </cell>
          <cell r="K103">
            <v>214353.85140788782</v>
          </cell>
          <cell r="L103">
            <v>187069.58848342317</v>
          </cell>
          <cell r="M103">
            <v>170852.17065034757</v>
          </cell>
          <cell r="N103">
            <v>146344.35836045296</v>
          </cell>
          <cell r="P103">
            <v>165257.99968499926</v>
          </cell>
          <cell r="Q103">
            <v>177181.10467961937</v>
          </cell>
          <cell r="R103">
            <v>183586.63714158622</v>
          </cell>
          <cell r="S103">
            <v>179350.54058487783</v>
          </cell>
          <cell r="T103">
            <v>198235.14212320463</v>
          </cell>
          <cell r="U103">
            <v>211655.64551516442</v>
          </cell>
          <cell r="V103">
            <v>182037.89421759301</v>
          </cell>
          <cell r="W103">
            <v>198154.66513205777</v>
          </cell>
          <cell r="X103">
            <v>202628.87851205532</v>
          </cell>
          <cell r="Y103">
            <v>204207.71988990312</v>
          </cell>
          <cell r="Z103">
            <v>210387.28486310143</v>
          </cell>
          <cell r="AA103">
            <v>178020.15983676238</v>
          </cell>
          <cell r="AB103">
            <v>178020.15983676238</v>
          </cell>
          <cell r="AC103">
            <v>182937.53569009641</v>
          </cell>
          <cell r="AD103">
            <v>186517.84257170159</v>
          </cell>
          <cell r="AE103">
            <v>169509.5682948124</v>
          </cell>
          <cell r="AF103">
            <v>140484.55958522466</v>
          </cell>
          <cell r="AG103">
            <v>140379.66368084552</v>
          </cell>
        </row>
        <row r="105">
          <cell r="A105" t="str">
            <v>FILIALES</v>
          </cell>
          <cell r="B105">
            <v>11216.4</v>
          </cell>
          <cell r="C105">
            <v>12602.491637001025</v>
          </cell>
          <cell r="D105">
            <v>17284.114971942356</v>
          </cell>
          <cell r="E105">
            <v>13190.089296621141</v>
          </cell>
          <cell r="F105">
            <v>10557.497248598087</v>
          </cell>
          <cell r="G105">
            <v>12307.503127068543</v>
          </cell>
          <cell r="H105">
            <v>11890.598114186241</v>
          </cell>
          <cell r="I105">
            <v>12132.412502396661</v>
          </cell>
          <cell r="J105">
            <v>12701.745442719945</v>
          </cell>
          <cell r="K105">
            <v>12712.653791667057</v>
          </cell>
          <cell r="L105">
            <v>12773.366981177354</v>
          </cell>
          <cell r="M105">
            <v>12783.823100652708</v>
          </cell>
          <cell r="N105">
            <v>11027.85195336484</v>
          </cell>
          <cell r="P105">
            <v>13055.263139414832</v>
          </cell>
          <cell r="Q105">
            <v>13562.469295900351</v>
          </cell>
          <cell r="R105">
            <v>13455.427616830395</v>
          </cell>
          <cell r="S105">
            <v>12940.094793840326</v>
          </cell>
          <cell r="T105">
            <v>12079.716877298444</v>
          </cell>
          <cell r="U105">
            <v>13259.840828433862</v>
          </cell>
          <cell r="V105">
            <v>14296.910246136951</v>
          </cell>
          <cell r="W105">
            <v>14415.256620193213</v>
          </cell>
          <cell r="X105">
            <v>14377.51974672842</v>
          </cell>
          <cell r="Y105">
            <v>14357.690285616762</v>
          </cell>
          <cell r="Z105">
            <v>15075.641521275531</v>
          </cell>
          <cell r="AA105">
            <v>14174.253707917072</v>
          </cell>
          <cell r="AB105">
            <v>14174.253707917072</v>
          </cell>
          <cell r="AC105">
            <v>15484.985883906558</v>
          </cell>
          <cell r="AD105">
            <v>16235.526117735508</v>
          </cell>
          <cell r="AE105">
            <v>17287.98823125265</v>
          </cell>
          <cell r="AF105">
            <v>18504.415056523823</v>
          </cell>
          <cell r="AG105">
            <v>18504.415056523823</v>
          </cell>
        </row>
        <row r="106">
          <cell r="A106" t="str">
            <v>DEUDORES DIVERSOS</v>
          </cell>
          <cell r="B106">
            <v>2067.5</v>
          </cell>
          <cell r="C106">
            <v>3064.4</v>
          </cell>
          <cell r="D106">
            <v>2845.2</v>
          </cell>
          <cell r="E106">
            <v>2510.6999999999998</v>
          </cell>
          <cell r="F106">
            <v>3283</v>
          </cell>
          <cell r="G106">
            <v>2454.1</v>
          </cell>
          <cell r="H106">
            <v>1864.1</v>
          </cell>
          <cell r="I106">
            <v>1480</v>
          </cell>
          <cell r="J106">
            <v>1710</v>
          </cell>
          <cell r="K106">
            <v>1650</v>
          </cell>
          <cell r="L106">
            <v>1480</v>
          </cell>
          <cell r="M106">
            <v>1320</v>
          </cell>
          <cell r="N106">
            <v>1210</v>
          </cell>
          <cell r="P106">
            <v>1380</v>
          </cell>
          <cell r="Q106">
            <v>1420</v>
          </cell>
          <cell r="R106">
            <v>1520</v>
          </cell>
          <cell r="S106">
            <v>1620</v>
          </cell>
          <cell r="T106">
            <v>1485</v>
          </cell>
          <cell r="U106">
            <v>1920</v>
          </cell>
          <cell r="V106">
            <v>2050</v>
          </cell>
          <cell r="W106">
            <v>2035</v>
          </cell>
          <cell r="X106">
            <v>2150</v>
          </cell>
          <cell r="Y106">
            <v>2180</v>
          </cell>
          <cell r="Z106">
            <v>2240</v>
          </cell>
          <cell r="AA106">
            <v>2110</v>
          </cell>
          <cell r="AB106">
            <v>2110</v>
          </cell>
          <cell r="AC106">
            <v>2150</v>
          </cell>
          <cell r="AD106">
            <v>2350</v>
          </cell>
          <cell r="AE106">
            <v>2430</v>
          </cell>
          <cell r="AF106">
            <v>2710</v>
          </cell>
          <cell r="AG106">
            <v>2820</v>
          </cell>
        </row>
        <row r="107">
          <cell r="B107" t="str">
            <v>-------------------</v>
          </cell>
          <cell r="C107" t="str">
            <v>-------------------</v>
          </cell>
          <cell r="D107" t="str">
            <v>-------------------</v>
          </cell>
          <cell r="E107" t="str">
            <v>-------------------</v>
          </cell>
          <cell r="F107" t="str">
            <v>-------------------</v>
          </cell>
          <cell r="G107" t="str">
            <v>-------------------</v>
          </cell>
          <cell r="H107" t="str">
            <v>-------------------</v>
          </cell>
          <cell r="I107" t="str">
            <v>-------------------</v>
          </cell>
          <cell r="J107" t="str">
            <v>-------------------</v>
          </cell>
          <cell r="K107" t="str">
            <v>-------------------</v>
          </cell>
          <cell r="L107" t="str">
            <v>-------------------</v>
          </cell>
          <cell r="M107" t="str">
            <v>-------------------</v>
          </cell>
          <cell r="N107" t="str">
            <v>-------------------</v>
          </cell>
          <cell r="P107" t="str">
            <v>-------------------</v>
          </cell>
          <cell r="Q107" t="str">
            <v>-------------------</v>
          </cell>
          <cell r="R107" t="str">
            <v>-------------------</v>
          </cell>
          <cell r="S107" t="str">
            <v>-------------------</v>
          </cell>
          <cell r="T107" t="str">
            <v>-------------------</v>
          </cell>
          <cell r="U107" t="str">
            <v>-------------------</v>
          </cell>
          <cell r="V107" t="str">
            <v>-------------------</v>
          </cell>
          <cell r="W107" t="str">
            <v>-------------------</v>
          </cell>
          <cell r="X107" t="str">
            <v>-------------------</v>
          </cell>
          <cell r="Y107" t="str">
            <v>-------------------</v>
          </cell>
          <cell r="Z107" t="str">
            <v>-------------------</v>
          </cell>
          <cell r="AA107" t="str">
            <v>-------------------</v>
          </cell>
          <cell r="AB107" t="str">
            <v>-------------------</v>
          </cell>
          <cell r="AC107" t="str">
            <v>-------------------</v>
          </cell>
          <cell r="AD107" t="str">
            <v>-------------------</v>
          </cell>
          <cell r="AE107" t="str">
            <v>-------------------</v>
          </cell>
          <cell r="AF107" t="str">
            <v>-------------------</v>
          </cell>
          <cell r="AG107" t="str">
            <v>-------------------</v>
          </cell>
        </row>
        <row r="108">
          <cell r="A108" t="str">
            <v>TOTAL</v>
          </cell>
          <cell r="B108">
            <v>13283.9</v>
          </cell>
          <cell r="C108">
            <v>15666.891637001025</v>
          </cell>
          <cell r="D108">
            <v>20129.314971942356</v>
          </cell>
          <cell r="E108">
            <v>15700.78929662114</v>
          </cell>
          <cell r="F108">
            <v>13840.497248598087</v>
          </cell>
          <cell r="G108">
            <v>14761.603127068543</v>
          </cell>
          <cell r="H108">
            <v>13754.698114186242</v>
          </cell>
          <cell r="I108">
            <v>13612.412502396661</v>
          </cell>
          <cell r="J108">
            <v>14411.745442719945</v>
          </cell>
          <cell r="K108">
            <v>14362.653791667057</v>
          </cell>
          <cell r="L108">
            <v>14253.366981177354</v>
          </cell>
          <cell r="M108">
            <v>14103.823100652708</v>
          </cell>
          <cell r="N108">
            <v>12237.85195336484</v>
          </cell>
          <cell r="P108">
            <v>14435.263139414832</v>
          </cell>
          <cell r="Q108">
            <v>14982.469295900351</v>
          </cell>
          <cell r="R108">
            <v>14975.427616830395</v>
          </cell>
          <cell r="S108">
            <v>14560.094793840326</v>
          </cell>
          <cell r="T108">
            <v>13564.716877298444</v>
          </cell>
          <cell r="U108">
            <v>15179.840828433862</v>
          </cell>
          <cell r="V108">
            <v>16346.910246136951</v>
          </cell>
          <cell r="W108">
            <v>16450.256620193213</v>
          </cell>
          <cell r="X108">
            <v>16527.51974672842</v>
          </cell>
          <cell r="Y108">
            <v>16537.690285616762</v>
          </cell>
          <cell r="Z108">
            <v>17315.641521275531</v>
          </cell>
          <cell r="AA108">
            <v>16284.253707917072</v>
          </cell>
          <cell r="AB108">
            <v>16284.253707917072</v>
          </cell>
          <cell r="AC108">
            <v>17634.985883906556</v>
          </cell>
          <cell r="AD108">
            <v>18585.526117735506</v>
          </cell>
          <cell r="AE108">
            <v>19717.98823125265</v>
          </cell>
          <cell r="AF108">
            <v>21214.415056523823</v>
          </cell>
          <cell r="AG108">
            <v>21324.415056523823</v>
          </cell>
        </row>
        <row r="110">
          <cell r="A110" t="str">
            <v>INVENTARIOS:</v>
          </cell>
        </row>
        <row r="111">
          <cell r="A111" t="str">
            <v>ARTICULOS TERMINADOS</v>
          </cell>
          <cell r="B111">
            <v>6697.1</v>
          </cell>
          <cell r="C111">
            <v>6879.302797641576</v>
          </cell>
          <cell r="D111">
            <v>9766.0893343526204</v>
          </cell>
          <cell r="E111">
            <v>13267.2</v>
          </cell>
          <cell r="F111">
            <v>11792.7</v>
          </cell>
          <cell r="G111">
            <v>12085</v>
          </cell>
          <cell r="H111">
            <v>10069.9</v>
          </cell>
          <cell r="I111">
            <v>14985.061243301443</v>
          </cell>
          <cell r="J111">
            <v>15250.352388804002</v>
          </cell>
          <cell r="K111">
            <v>15217.247763149075</v>
          </cell>
          <cell r="L111">
            <v>13231.729137624578</v>
          </cell>
          <cell r="M111">
            <v>13030.899267058328</v>
          </cell>
          <cell r="N111">
            <v>15058.214079156322</v>
          </cell>
          <cell r="P111">
            <v>10452.622776517312</v>
          </cell>
          <cell r="Q111">
            <v>11483.518101312289</v>
          </cell>
          <cell r="R111">
            <v>10461.741480866409</v>
          </cell>
          <cell r="S111">
            <v>13249.082594614038</v>
          </cell>
          <cell r="T111">
            <v>13005.154060192877</v>
          </cell>
          <cell r="U111">
            <v>10807.234157297926</v>
          </cell>
          <cell r="V111">
            <v>13566.109590267928</v>
          </cell>
          <cell r="W111">
            <v>12179.260875599699</v>
          </cell>
          <cell r="X111">
            <v>13313.680648304597</v>
          </cell>
          <cell r="Y111">
            <v>13208.345928066256</v>
          </cell>
          <cell r="Z111">
            <v>10463.243456495755</v>
          </cell>
          <cell r="AA111">
            <v>10463.243456495755</v>
          </cell>
          <cell r="AB111">
            <v>10463.243456495755</v>
          </cell>
          <cell r="AC111">
            <v>12483.364665760229</v>
          </cell>
          <cell r="AD111">
            <v>11733.475068890944</v>
          </cell>
          <cell r="AE111">
            <v>9808.7264629713682</v>
          </cell>
          <cell r="AF111">
            <v>9968.2541715133357</v>
          </cell>
          <cell r="AG111">
            <v>9968.2541715133357</v>
          </cell>
        </row>
        <row r="112">
          <cell r="A112" t="str">
            <v>ARTICULOS EN PROCESO</v>
          </cell>
          <cell r="B112">
            <v>44493.9</v>
          </cell>
          <cell r="C112">
            <v>41255.332564242963</v>
          </cell>
          <cell r="D112">
            <v>40603.730796302778</v>
          </cell>
          <cell r="E112">
            <v>42702.1</v>
          </cell>
          <cell r="F112">
            <v>42888.5</v>
          </cell>
          <cell r="G112">
            <v>46480.6</v>
          </cell>
          <cell r="H112">
            <v>41742.699999999997</v>
          </cell>
          <cell r="I112">
            <v>42557.57393097609</v>
          </cell>
          <cell r="J112">
            <v>42700.986688651203</v>
          </cell>
          <cell r="K112">
            <v>42140.070728720508</v>
          </cell>
          <cell r="L112">
            <v>38492.302945816948</v>
          </cell>
          <cell r="M112">
            <v>45163.407154148706</v>
          </cell>
          <cell r="N112">
            <v>51709.826741883422</v>
          </cell>
          <cell r="P112">
            <v>41810.491106069247</v>
          </cell>
          <cell r="Q112">
            <v>45934.072405249157</v>
          </cell>
          <cell r="R112">
            <v>41846.965923465636</v>
          </cell>
          <cell r="S112">
            <v>62933.14232441668</v>
          </cell>
          <cell r="T112">
            <v>48769.327725723291</v>
          </cell>
          <cell r="U112">
            <v>51334.362247165147</v>
          </cell>
          <cell r="V112">
            <v>54264.438361071712</v>
          </cell>
          <cell r="W112">
            <v>45672.228283498865</v>
          </cell>
          <cell r="X112">
            <v>59911.562917370684</v>
          </cell>
          <cell r="Y112">
            <v>52833.383712265022</v>
          </cell>
          <cell r="Z112">
            <v>72645.902604364412</v>
          </cell>
          <cell r="AA112">
            <v>58855.744442788615</v>
          </cell>
          <cell r="AB112">
            <v>58855.744442788615</v>
          </cell>
          <cell r="AC112">
            <v>67162.366495186681</v>
          </cell>
          <cell r="AD112">
            <v>61600.744111677457</v>
          </cell>
          <cell r="AE112">
            <v>54135.845821100142</v>
          </cell>
          <cell r="AF112">
            <v>53212.341061619671</v>
          </cell>
          <cell r="AG112">
            <v>54077.778880459846</v>
          </cell>
        </row>
        <row r="113">
          <cell r="A113" t="str">
            <v>MATERIAS  PRIMAS</v>
          </cell>
          <cell r="B113">
            <v>49696.2</v>
          </cell>
          <cell r="C113">
            <v>55549.209387028932</v>
          </cell>
          <cell r="D113">
            <v>54326.27696335574</v>
          </cell>
          <cell r="E113">
            <v>53076.6</v>
          </cell>
          <cell r="F113">
            <v>62446.400000000001</v>
          </cell>
          <cell r="G113">
            <v>65353.7</v>
          </cell>
          <cell r="H113">
            <v>67900.399999999994</v>
          </cell>
          <cell r="I113">
            <v>68029.112229530059</v>
          </cell>
          <cell r="J113">
            <v>68546.998405967242</v>
          </cell>
          <cell r="K113">
            <v>58313.627283456328</v>
          </cell>
          <cell r="L113">
            <v>57544.492737838169</v>
          </cell>
          <cell r="M113">
            <v>57192.251824716499</v>
          </cell>
          <cell r="N113">
            <v>65468.007032035093</v>
          </cell>
          <cell r="P113">
            <v>52263.113882586556</v>
          </cell>
          <cell r="Q113">
            <v>57417.590506561442</v>
          </cell>
          <cell r="R113">
            <v>52308.707404332046</v>
          </cell>
          <cell r="S113">
            <v>72173.118991940297</v>
          </cell>
          <cell r="T113">
            <v>58523.193270867945</v>
          </cell>
          <cell r="U113">
            <v>51334.362247165147</v>
          </cell>
          <cell r="V113">
            <v>64439.020553772658</v>
          </cell>
          <cell r="W113">
            <v>60896.304377998495</v>
          </cell>
          <cell r="X113">
            <v>79031.269060298902</v>
          </cell>
          <cell r="Y113">
            <v>79329.076608576288</v>
          </cell>
          <cell r="Z113">
            <v>89156.335014447221</v>
          </cell>
          <cell r="AA113">
            <v>70626.893331346335</v>
          </cell>
          <cell r="AB113">
            <v>70626.893331346335</v>
          </cell>
          <cell r="AC113">
            <v>71386.591695044917</v>
          </cell>
          <cell r="AD113">
            <v>67842.426444557568</v>
          </cell>
          <cell r="AE113">
            <v>57362.551465045151</v>
          </cell>
          <cell r="AF113">
            <v>53947.995546342529</v>
          </cell>
          <cell r="AG113">
            <v>54825.397943323347</v>
          </cell>
        </row>
        <row r="114">
          <cell r="A114" t="str">
            <v>MERCANCIAS EN TRANSITO</v>
          </cell>
          <cell r="B114">
            <v>3611.9</v>
          </cell>
          <cell r="C114">
            <v>3107.6262008115991</v>
          </cell>
          <cell r="D114">
            <v>4412.4064443864354</v>
          </cell>
          <cell r="E114">
            <v>2996.4</v>
          </cell>
          <cell r="F114">
            <v>3929.1</v>
          </cell>
          <cell r="G114">
            <v>5778.5</v>
          </cell>
          <cell r="H114">
            <v>2800.9</v>
          </cell>
          <cell r="I114">
            <v>4495.5183729904329</v>
          </cell>
          <cell r="J114">
            <v>4575.1057166412002</v>
          </cell>
          <cell r="K114">
            <v>3511.6725607267094</v>
          </cell>
          <cell r="L114">
            <v>3608.6534011703388</v>
          </cell>
          <cell r="M114">
            <v>3054.1170157167958</v>
          </cell>
          <cell r="N114">
            <v>4261.7562893090117</v>
          </cell>
          <cell r="P114">
            <v>3919.7335411939921</v>
          </cell>
          <cell r="Q114">
            <v>4306.3192879921089</v>
          </cell>
          <cell r="R114">
            <v>3923.153055324904</v>
          </cell>
          <cell r="S114">
            <v>4968.4059729802639</v>
          </cell>
          <cell r="T114">
            <v>4876.9327725723288</v>
          </cell>
          <cell r="U114">
            <v>4052.7128089867224</v>
          </cell>
          <cell r="V114">
            <v>5087.2910963504737</v>
          </cell>
          <cell r="W114">
            <v>4567.2228283498871</v>
          </cell>
          <cell r="X114">
            <v>4992.630243114223</v>
          </cell>
          <cell r="Y114">
            <v>4953.1297230248456</v>
          </cell>
          <cell r="Z114">
            <v>3923.7162961859076</v>
          </cell>
          <cell r="AA114">
            <v>3923.7162961859076</v>
          </cell>
          <cell r="AB114">
            <v>3923.7162961859076</v>
          </cell>
          <cell r="AC114">
            <v>4681.261749660086</v>
          </cell>
          <cell r="AD114">
            <v>4400.0531508341037</v>
          </cell>
          <cell r="AE114">
            <v>3678.2724236142626</v>
          </cell>
          <cell r="AF114">
            <v>3738.0953143175007</v>
          </cell>
          <cell r="AG114">
            <v>3738.0953143175007</v>
          </cell>
        </row>
        <row r="115">
          <cell r="A115" t="str">
            <v>OTROS INVENTARIOS</v>
          </cell>
          <cell r="B115">
            <v>26436.7</v>
          </cell>
          <cell r="C115">
            <v>26436.001495760847</v>
          </cell>
          <cell r="D115">
            <v>26436.051445630012</v>
          </cell>
          <cell r="E115">
            <v>26436</v>
          </cell>
          <cell r="F115">
            <v>26436</v>
          </cell>
          <cell r="G115">
            <v>27047.9</v>
          </cell>
          <cell r="H115">
            <v>26659</v>
          </cell>
          <cell r="I115">
            <v>29970.122486602886</v>
          </cell>
          <cell r="J115">
            <v>30500.704777608003</v>
          </cell>
          <cell r="K115">
            <v>30434.495526298149</v>
          </cell>
          <cell r="L115">
            <v>31274.996143476274</v>
          </cell>
          <cell r="M115">
            <v>30541.170157167962</v>
          </cell>
          <cell r="N115">
            <v>34662.204932800356</v>
          </cell>
          <cell r="P115">
            <v>26131.556941293278</v>
          </cell>
          <cell r="Q115">
            <v>28708.795253280721</v>
          </cell>
          <cell r="R115">
            <v>26154.353702166023</v>
          </cell>
          <cell r="S115">
            <v>36434.977135188608</v>
          </cell>
          <cell r="T115">
            <v>29261.596635433973</v>
          </cell>
          <cell r="U115">
            <v>27018.085393244815</v>
          </cell>
          <cell r="V115">
            <v>33915.273975669821</v>
          </cell>
          <cell r="W115">
            <v>30448.152188999247</v>
          </cell>
          <cell r="X115">
            <v>43269.462106989944</v>
          </cell>
          <cell r="Y115">
            <v>42927.124266215331</v>
          </cell>
          <cell r="Z115">
            <v>39237.162961859081</v>
          </cell>
          <cell r="AA115">
            <v>31912.892542312049</v>
          </cell>
          <cell r="AB115">
            <v>31912.892542312049</v>
          </cell>
          <cell r="AC115">
            <v>31208.41166440057</v>
          </cell>
          <cell r="AD115">
            <v>29333.687672227359</v>
          </cell>
          <cell r="AE115">
            <v>24521.81615742842</v>
          </cell>
          <cell r="AF115">
            <v>24920.635428783338</v>
          </cell>
          <cell r="AG115">
            <v>24920.635428783338</v>
          </cell>
        </row>
        <row r="116">
          <cell r="A116" t="str">
            <v>RESERVA PARA INVENTARIOS</v>
          </cell>
          <cell r="B116">
            <v>2204.3000000000002</v>
          </cell>
          <cell r="C116">
            <v>2204.34</v>
          </cell>
          <cell r="D116">
            <v>2204.2600000000002</v>
          </cell>
          <cell r="E116">
            <v>2204.3000000000002</v>
          </cell>
          <cell r="F116">
            <v>2204.3000000000002</v>
          </cell>
          <cell r="G116">
            <v>2204.3000000000002</v>
          </cell>
          <cell r="H116">
            <v>2204.3000000000002</v>
          </cell>
          <cell r="I116">
            <v>2204.3000000000002</v>
          </cell>
          <cell r="J116">
            <v>2204.3000000000002</v>
          </cell>
          <cell r="K116">
            <v>2204.3000000000002</v>
          </cell>
          <cell r="L116">
            <v>2204.3000000000002</v>
          </cell>
          <cell r="M116">
            <v>2204.3000000000002</v>
          </cell>
          <cell r="N116">
            <v>2204.2600000000002</v>
          </cell>
          <cell r="P116">
            <v>2204.3000000000002</v>
          </cell>
          <cell r="Q116">
            <v>2204.3000000000002</v>
          </cell>
          <cell r="R116">
            <v>2204.3000000000002</v>
          </cell>
          <cell r="S116">
            <v>2204.3000000000002</v>
          </cell>
          <cell r="T116">
            <v>2204.3000000000002</v>
          </cell>
          <cell r="U116">
            <v>2204.3000000000002</v>
          </cell>
          <cell r="V116">
            <v>2204.3000000000002</v>
          </cell>
          <cell r="W116">
            <v>2204.3000000000002</v>
          </cell>
          <cell r="X116">
            <v>2204.3000000000002</v>
          </cell>
          <cell r="Y116">
            <v>2204.3000000000002</v>
          </cell>
          <cell r="Z116">
            <v>2204.3000000000002</v>
          </cell>
          <cell r="AA116">
            <v>2204.3000000000002</v>
          </cell>
          <cell r="AB116">
            <v>2204.3000000000002</v>
          </cell>
          <cell r="AC116">
            <v>2204.3000000000002</v>
          </cell>
          <cell r="AD116">
            <v>2204.3000000000002</v>
          </cell>
          <cell r="AE116">
            <v>2204.3000000000002</v>
          </cell>
          <cell r="AF116">
            <v>2204.3000000000002</v>
          </cell>
          <cell r="AG116">
            <v>2204.3000000000002</v>
          </cell>
        </row>
        <row r="117">
          <cell r="B117" t="str">
            <v>-------------------</v>
          </cell>
          <cell r="C117" t="str">
            <v>-------------------</v>
          </cell>
          <cell r="D117" t="str">
            <v>-------------------</v>
          </cell>
          <cell r="E117" t="str">
            <v>-------------------</v>
          </cell>
          <cell r="F117" t="str">
            <v>-------------------</v>
          </cell>
          <cell r="G117" t="str">
            <v>-------------------</v>
          </cell>
          <cell r="H117" t="str">
            <v>-------------------</v>
          </cell>
          <cell r="I117" t="str">
            <v>-------------------</v>
          </cell>
          <cell r="J117" t="str">
            <v>-------------------</v>
          </cell>
          <cell r="K117" t="str">
            <v>-------------------</v>
          </cell>
          <cell r="L117" t="str">
            <v>-------------------</v>
          </cell>
          <cell r="M117" t="str">
            <v>-------------------</v>
          </cell>
          <cell r="N117" t="str">
            <v>-------------------</v>
          </cell>
          <cell r="P117" t="str">
            <v>-------------------</v>
          </cell>
          <cell r="Q117" t="str">
            <v>-------------------</v>
          </cell>
          <cell r="R117" t="str">
            <v>-------------------</v>
          </cell>
          <cell r="S117" t="str">
            <v>-------------------</v>
          </cell>
          <cell r="T117" t="str">
            <v>-------------------</v>
          </cell>
          <cell r="U117" t="str">
            <v>-------------------</v>
          </cell>
          <cell r="V117" t="str">
            <v>-------------------</v>
          </cell>
          <cell r="W117" t="str">
            <v>-------------------</v>
          </cell>
          <cell r="X117" t="str">
            <v>-------------------</v>
          </cell>
          <cell r="Y117" t="str">
            <v>-------------------</v>
          </cell>
          <cell r="Z117" t="str">
            <v>-------------------</v>
          </cell>
          <cell r="AA117" t="str">
            <v>-------------------</v>
          </cell>
          <cell r="AB117" t="str">
            <v>-------------------</v>
          </cell>
          <cell r="AC117" t="str">
            <v>-------------------</v>
          </cell>
          <cell r="AD117" t="str">
            <v>-------------------</v>
          </cell>
          <cell r="AE117" t="str">
            <v>-------------------</v>
          </cell>
          <cell r="AF117" t="str">
            <v>-------------------</v>
          </cell>
          <cell r="AG117" t="str">
            <v>-------------------</v>
          </cell>
        </row>
        <row r="118">
          <cell r="A118" t="str">
            <v>TOTAL</v>
          </cell>
          <cell r="B118">
            <v>128731.49999999999</v>
          </cell>
          <cell r="C118">
            <v>131023.13244548591</v>
          </cell>
          <cell r="D118">
            <v>133340.29498402757</v>
          </cell>
          <cell r="E118">
            <v>136274</v>
          </cell>
          <cell r="F118">
            <v>145288.40000000002</v>
          </cell>
          <cell r="G118">
            <v>154541.4</v>
          </cell>
          <cell r="H118">
            <v>146968.6</v>
          </cell>
          <cell r="I118">
            <v>157833.08826340092</v>
          </cell>
          <cell r="J118">
            <v>159369.84797767168</v>
          </cell>
          <cell r="K118">
            <v>147412.81386235077</v>
          </cell>
          <cell r="L118">
            <v>141947.87436592631</v>
          </cell>
          <cell r="M118">
            <v>146777.54541880829</v>
          </cell>
          <cell r="N118">
            <v>168955.7490751842</v>
          </cell>
          <cell r="P118">
            <v>132373.21824766038</v>
          </cell>
          <cell r="Q118">
            <v>145645.99555439575</v>
          </cell>
          <cell r="R118">
            <v>132490.62156615502</v>
          </cell>
          <cell r="S118">
            <v>187554.4270191399</v>
          </cell>
          <cell r="T118">
            <v>152231.90446479042</v>
          </cell>
          <cell r="U118">
            <v>142342.45685385977</v>
          </cell>
          <cell r="V118">
            <v>169067.83357713261</v>
          </cell>
          <cell r="W118">
            <v>151558.86855444621</v>
          </cell>
          <cell r="X118">
            <v>198314.30497607839</v>
          </cell>
          <cell r="Y118">
            <v>191046.76023814778</v>
          </cell>
          <cell r="Z118">
            <v>213222.06033335239</v>
          </cell>
          <cell r="AA118">
            <v>173578.19006912867</v>
          </cell>
          <cell r="AB118">
            <v>173578.19006912867</v>
          </cell>
          <cell r="AC118">
            <v>184717.69627005249</v>
          </cell>
          <cell r="AD118">
            <v>172706.08644818745</v>
          </cell>
          <cell r="AE118">
            <v>147302.91233015936</v>
          </cell>
          <cell r="AF118">
            <v>143583.0215225764</v>
          </cell>
          <cell r="AG118">
            <v>145325.86173839739</v>
          </cell>
        </row>
        <row r="120">
          <cell r="A120" t="str">
            <v>PAGOS ANTICIPADOS</v>
          </cell>
          <cell r="B120">
            <v>334.8</v>
          </cell>
          <cell r="C120">
            <v>2056.6999999999998</v>
          </cell>
          <cell r="D120">
            <v>1719</v>
          </cell>
          <cell r="E120">
            <v>912.9</v>
          </cell>
          <cell r="F120">
            <v>969.4</v>
          </cell>
          <cell r="G120">
            <v>660.2</v>
          </cell>
          <cell r="H120">
            <v>351</v>
          </cell>
          <cell r="I120">
            <v>420</v>
          </cell>
          <cell r="J120">
            <v>510</v>
          </cell>
          <cell r="K120">
            <v>605</v>
          </cell>
          <cell r="L120">
            <v>780</v>
          </cell>
          <cell r="M120">
            <v>650</v>
          </cell>
          <cell r="N120">
            <v>420</v>
          </cell>
          <cell r="P120">
            <v>1650</v>
          </cell>
          <cell r="Q120">
            <v>1480</v>
          </cell>
          <cell r="R120">
            <v>1580</v>
          </cell>
          <cell r="S120">
            <v>1420</v>
          </cell>
          <cell r="T120">
            <v>1350</v>
          </cell>
          <cell r="U120">
            <v>1310</v>
          </cell>
          <cell r="V120">
            <v>1360</v>
          </cell>
          <cell r="W120">
            <v>1340</v>
          </cell>
          <cell r="X120">
            <v>1300</v>
          </cell>
          <cell r="Y120">
            <v>1250</v>
          </cell>
          <cell r="Z120">
            <v>1150</v>
          </cell>
          <cell r="AA120">
            <v>1090</v>
          </cell>
          <cell r="AB120">
            <v>1090</v>
          </cell>
          <cell r="AC120">
            <v>1250</v>
          </cell>
          <cell r="AD120">
            <v>1380</v>
          </cell>
          <cell r="AE120">
            <v>1420</v>
          </cell>
          <cell r="AF120">
            <v>1510</v>
          </cell>
          <cell r="AG120">
            <v>1610</v>
          </cell>
        </row>
        <row r="121">
          <cell r="B121" t="str">
            <v>-------------------</v>
          </cell>
          <cell r="C121" t="str">
            <v>-------------------</v>
          </cell>
          <cell r="D121" t="str">
            <v>-------------------</v>
          </cell>
          <cell r="E121" t="str">
            <v>-------------------</v>
          </cell>
          <cell r="F121" t="str">
            <v>-------------------</v>
          </cell>
          <cell r="G121" t="str">
            <v>-------------------</v>
          </cell>
          <cell r="H121" t="str">
            <v>-------------------</v>
          </cell>
          <cell r="I121" t="str">
            <v>-------------------</v>
          </cell>
          <cell r="J121" t="str">
            <v>-------------------</v>
          </cell>
          <cell r="K121" t="str">
            <v>-------------------</v>
          </cell>
          <cell r="L121" t="str">
            <v>-------------------</v>
          </cell>
          <cell r="M121" t="str">
            <v>-------------------</v>
          </cell>
          <cell r="N121" t="str">
            <v>-------------------</v>
          </cell>
          <cell r="P121" t="str">
            <v>-------------------</v>
          </cell>
          <cell r="Q121" t="str">
            <v>-------------------</v>
          </cell>
          <cell r="R121" t="str">
            <v>-------------------</v>
          </cell>
          <cell r="S121" t="str">
            <v>-------------------</v>
          </cell>
          <cell r="T121" t="str">
            <v>-------------------</v>
          </cell>
          <cell r="U121" t="str">
            <v>-------------------</v>
          </cell>
          <cell r="V121" t="str">
            <v>-------------------</v>
          </cell>
          <cell r="W121" t="str">
            <v>-------------------</v>
          </cell>
          <cell r="X121" t="str">
            <v>-------------------</v>
          </cell>
          <cell r="Y121" t="str">
            <v>-------------------</v>
          </cell>
          <cell r="Z121" t="str">
            <v>-------------------</v>
          </cell>
          <cell r="AA121" t="str">
            <v>-------------------</v>
          </cell>
          <cell r="AB121" t="str">
            <v>-------------------</v>
          </cell>
          <cell r="AC121" t="str">
            <v>-------------------</v>
          </cell>
          <cell r="AD121" t="str">
            <v>-------------------</v>
          </cell>
          <cell r="AE121" t="str">
            <v>-------------------</v>
          </cell>
          <cell r="AF121" t="str">
            <v>-------------------</v>
          </cell>
          <cell r="AG121" t="str">
            <v>-------------------</v>
          </cell>
        </row>
        <row r="122">
          <cell r="A122" t="str">
            <v>TOTAL ACTIVO CIRCULANTE</v>
          </cell>
          <cell r="B122">
            <v>494476.4</v>
          </cell>
          <cell r="C122">
            <v>526862.14592594327</v>
          </cell>
          <cell r="D122">
            <v>539831.82376544317</v>
          </cell>
          <cell r="E122">
            <v>558455.57078983705</v>
          </cell>
          <cell r="F122">
            <v>448532.4995526885</v>
          </cell>
          <cell r="G122">
            <v>437109.76573539345</v>
          </cell>
          <cell r="H122">
            <v>474558.31634463381</v>
          </cell>
          <cell r="I122">
            <v>461321.74591105036</v>
          </cell>
          <cell r="J122">
            <v>478732.8492022818</v>
          </cell>
          <cell r="K122">
            <v>492883.98296552279</v>
          </cell>
          <cell r="L122">
            <v>487169.54907903407</v>
          </cell>
          <cell r="M122">
            <v>408213.3009746481</v>
          </cell>
          <cell r="N122">
            <v>433664.59043572401</v>
          </cell>
          <cell r="P122">
            <v>438361.10107484093</v>
          </cell>
          <cell r="Q122">
            <v>462853.65533088695</v>
          </cell>
          <cell r="R122">
            <v>478252.39436074137</v>
          </cell>
          <cell r="S122">
            <v>541340.47311293858</v>
          </cell>
          <cell r="T122">
            <v>518082.32143964799</v>
          </cell>
          <cell r="U122">
            <v>532278.44968592399</v>
          </cell>
          <cell r="V122">
            <v>557878.88605534961</v>
          </cell>
          <cell r="W122">
            <v>578497.56032996927</v>
          </cell>
          <cell r="X122">
            <v>636509.60558494227</v>
          </cell>
          <cell r="Y122">
            <v>657916.64379932906</v>
          </cell>
          <cell r="Z122">
            <v>615248.6100356048</v>
          </cell>
          <cell r="AA122">
            <v>573925.12019300729</v>
          </cell>
          <cell r="AB122">
            <v>573925.12019300729</v>
          </cell>
          <cell r="AC122">
            <v>670501.96104567649</v>
          </cell>
          <cell r="AD122">
            <v>707379.4592473635</v>
          </cell>
          <cell r="AE122">
            <v>677346.10622631281</v>
          </cell>
          <cell r="AF122">
            <v>640930.83177424676</v>
          </cell>
          <cell r="AG122">
            <v>714551.45709801523</v>
          </cell>
        </row>
        <row r="124">
          <cell r="A124" t="str">
            <v>INVERSIONES EN ACCIONES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</row>
        <row r="126">
          <cell r="A126" t="str">
            <v>PROPIEDADES PLANTA Y EQUIPO:</v>
          </cell>
        </row>
        <row r="127">
          <cell r="A127" t="str">
            <v>ACTIVO FIJO AL COSTO</v>
          </cell>
          <cell r="B127">
            <v>754310.3</v>
          </cell>
          <cell r="C127">
            <v>754310.3</v>
          </cell>
          <cell r="D127">
            <v>754310.3</v>
          </cell>
          <cell r="E127">
            <v>754310.3</v>
          </cell>
          <cell r="F127">
            <v>754310.3</v>
          </cell>
          <cell r="G127">
            <v>760554.80200000003</v>
          </cell>
          <cell r="H127">
            <v>789599.60200000007</v>
          </cell>
          <cell r="I127">
            <v>812617.40200000012</v>
          </cell>
          <cell r="J127">
            <v>831622.90200000012</v>
          </cell>
          <cell r="K127">
            <v>842530.21350369917</v>
          </cell>
          <cell r="L127">
            <v>842530.21350369917</v>
          </cell>
          <cell r="M127">
            <v>843848.49228369922</v>
          </cell>
          <cell r="N127">
            <v>856625.49503389921</v>
          </cell>
          <cell r="P127">
            <v>856625.49503389921</v>
          </cell>
          <cell r="Q127">
            <v>856625.49503389921</v>
          </cell>
          <cell r="R127">
            <v>859740.46319279925</v>
          </cell>
          <cell r="S127">
            <v>859740.46319279925</v>
          </cell>
          <cell r="T127">
            <v>868361.09517107799</v>
          </cell>
          <cell r="U127">
            <v>878772.42289251543</v>
          </cell>
          <cell r="V127">
            <v>880455.20050382789</v>
          </cell>
          <cell r="W127">
            <v>880455.20050382789</v>
          </cell>
          <cell r="X127">
            <v>893855.02643849037</v>
          </cell>
          <cell r="Y127">
            <v>893855.02643849037</v>
          </cell>
          <cell r="Z127">
            <v>895173.30521849042</v>
          </cell>
          <cell r="AA127">
            <v>905685.73032917792</v>
          </cell>
          <cell r="AB127">
            <v>905685.73032917792</v>
          </cell>
          <cell r="AC127">
            <v>953633.85102855286</v>
          </cell>
          <cell r="AD127">
            <v>995108.20234755287</v>
          </cell>
          <cell r="AE127">
            <v>1058164.3649092787</v>
          </cell>
          <cell r="AF127">
            <v>1127227.3606409833</v>
          </cell>
          <cell r="AG127">
            <v>1178294.5794199004</v>
          </cell>
        </row>
        <row r="128">
          <cell r="A128" t="str">
            <v>REVALUACION</v>
          </cell>
          <cell r="B128">
            <v>1056349.5</v>
          </cell>
          <cell r="C128">
            <v>1045908.381200762</v>
          </cell>
          <cell r="D128">
            <v>1050060.5448282429</v>
          </cell>
          <cell r="E128">
            <v>1050802.2843839217</v>
          </cell>
          <cell r="F128">
            <v>1059087.8192003979</v>
          </cell>
          <cell r="G128">
            <v>1072563.4768344176</v>
          </cell>
          <cell r="H128">
            <v>1082049.4433347746</v>
          </cell>
          <cell r="I128">
            <v>1079493.5743662529</v>
          </cell>
          <cell r="J128">
            <v>1077109.8836441091</v>
          </cell>
          <cell r="K128">
            <v>1075008.2407300298</v>
          </cell>
          <cell r="L128">
            <v>1072613.3499856531</v>
          </cell>
          <cell r="M128">
            <v>1070720.9467876034</v>
          </cell>
          <cell r="N128">
            <v>1068839.3893239023</v>
          </cell>
          <cell r="P128">
            <v>1070998.6547963137</v>
          </cell>
          <cell r="Q128">
            <v>1072602.1998580953</v>
          </cell>
          <cell r="R128">
            <v>1074218.6436702381</v>
          </cell>
          <cell r="S128">
            <v>1075840.6159511714</v>
          </cell>
          <cell r="T128">
            <v>1077268.1829668048</v>
          </cell>
          <cell r="U128">
            <v>1078736.7315109191</v>
          </cell>
          <cell r="V128">
            <v>1080106.214743674</v>
          </cell>
          <cell r="W128">
            <v>1081505.0583587964</v>
          </cell>
          <cell r="X128">
            <v>1083071.1860112462</v>
          </cell>
          <cell r="Y128">
            <v>1084531.3063395964</v>
          </cell>
          <cell r="Z128">
            <v>1086106.733499225</v>
          </cell>
          <cell r="AA128">
            <v>1087894.0856069634</v>
          </cell>
          <cell r="AB128">
            <v>1087894.0856069634</v>
          </cell>
          <cell r="AC128">
            <v>1101252.0044356887</v>
          </cell>
          <cell r="AD128">
            <v>1115162.3009448308</v>
          </cell>
          <cell r="AE128">
            <v>1128371.0573095093</v>
          </cell>
          <cell r="AF128">
            <v>1141317.4194629707</v>
          </cell>
          <cell r="AG128">
            <v>1153900.6398839746</v>
          </cell>
        </row>
        <row r="129">
          <cell r="A129" t="str">
            <v>DEPRECIACION ACUMULADA</v>
          </cell>
          <cell r="B129">
            <v>926084.5</v>
          </cell>
          <cell r="C129">
            <v>930718.42468942376</v>
          </cell>
          <cell r="D129">
            <v>939995.93054313306</v>
          </cell>
          <cell r="E129">
            <v>949432.38911152328</v>
          </cell>
          <cell r="F129">
            <v>960535.03561434406</v>
          </cell>
          <cell r="G129">
            <v>972858.81010093319</v>
          </cell>
          <cell r="H129">
            <v>986304.03179298644</v>
          </cell>
          <cell r="I129">
            <v>995301.44046719163</v>
          </cell>
          <cell r="J129">
            <v>1004471.2721226013</v>
          </cell>
          <cell r="K129">
            <v>1013949.9043398079</v>
          </cell>
          <cell r="L129">
            <v>1023246.082836659</v>
          </cell>
          <cell r="M129">
            <v>1032536.6815934579</v>
          </cell>
          <cell r="N129">
            <v>1041960.1084895888</v>
          </cell>
          <cell r="P129">
            <v>1049807.9892842351</v>
          </cell>
          <cell r="Q129">
            <v>1057602.6058904708</v>
          </cell>
          <cell r="R129">
            <v>1065339.2536620207</v>
          </cell>
          <cell r="S129">
            <v>1073047.7625215808</v>
          </cell>
          <cell r="T129">
            <v>1080699.2813382698</v>
          </cell>
          <cell r="U129">
            <v>1088373.2409805884</v>
          </cell>
          <cell r="V129">
            <v>1096273.6617892364</v>
          </cell>
          <cell r="W129">
            <v>1104423.3092243383</v>
          </cell>
          <cell r="X129">
            <v>1112505.9843993213</v>
          </cell>
          <cell r="Y129">
            <v>1120760.2665183013</v>
          </cell>
          <cell r="Z129">
            <v>1128946.334161472</v>
          </cell>
          <cell r="AA129">
            <v>1137183.6262199706</v>
          </cell>
          <cell r="AB129">
            <v>1137183.6262199706</v>
          </cell>
          <cell r="AC129">
            <v>1233436.6577248429</v>
          </cell>
          <cell r="AD129">
            <v>1330249.5805342393</v>
          </cell>
          <cell r="AE129">
            <v>1422009.7489079842</v>
          </cell>
          <cell r="AF129">
            <v>1525463.831899974</v>
          </cell>
          <cell r="AG129">
            <v>1638565.9549142784</v>
          </cell>
        </row>
        <row r="130">
          <cell r="B130" t="str">
            <v>-------------------</v>
          </cell>
          <cell r="C130" t="str">
            <v>-------------------</v>
          </cell>
          <cell r="D130" t="str">
            <v>-------------------</v>
          </cell>
          <cell r="E130" t="str">
            <v>-------------------</v>
          </cell>
          <cell r="F130" t="str">
            <v>-------------------</v>
          </cell>
          <cell r="G130" t="str">
            <v>-------------------</v>
          </cell>
          <cell r="H130" t="str">
            <v>-------------------</v>
          </cell>
          <cell r="I130" t="str">
            <v>-------------------</v>
          </cell>
          <cell r="J130" t="str">
            <v>-------------------</v>
          </cell>
          <cell r="K130" t="str">
            <v>-------------------</v>
          </cell>
          <cell r="L130" t="str">
            <v>-------------------</v>
          </cell>
          <cell r="M130" t="str">
            <v>-------------------</v>
          </cell>
          <cell r="N130" t="str">
            <v>-------------------</v>
          </cell>
          <cell r="P130" t="str">
            <v>-------------------</v>
          </cell>
          <cell r="Q130" t="str">
            <v>-------------------</v>
          </cell>
          <cell r="R130" t="str">
            <v>-------------------</v>
          </cell>
          <cell r="S130" t="str">
            <v>-------------------</v>
          </cell>
          <cell r="T130" t="str">
            <v>-------------------</v>
          </cell>
          <cell r="U130" t="str">
            <v>-------------------</v>
          </cell>
          <cell r="V130" t="str">
            <v>-------------------</v>
          </cell>
          <cell r="W130" t="str">
            <v>-------------------</v>
          </cell>
          <cell r="X130" t="str">
            <v>-------------------</v>
          </cell>
          <cell r="Y130" t="str">
            <v>-------------------</v>
          </cell>
          <cell r="Z130" t="str">
            <v>-------------------</v>
          </cell>
          <cell r="AA130" t="str">
            <v>-------------------</v>
          </cell>
          <cell r="AB130" t="str">
            <v>-------------------</v>
          </cell>
          <cell r="AC130" t="str">
            <v>-------------------</v>
          </cell>
          <cell r="AD130" t="str">
            <v>-------------------</v>
          </cell>
          <cell r="AE130" t="str">
            <v>-------------------</v>
          </cell>
          <cell r="AF130" t="str">
            <v>-------------------</v>
          </cell>
          <cell r="AG130" t="str">
            <v>-------------------</v>
          </cell>
        </row>
        <row r="131">
          <cell r="A131" t="str">
            <v>NETO</v>
          </cell>
          <cell r="B131">
            <v>884575.3</v>
          </cell>
          <cell r="C131">
            <v>869500.25651133829</v>
          </cell>
          <cell r="D131">
            <v>864374.91428510984</v>
          </cell>
          <cell r="E131">
            <v>855680.19527239841</v>
          </cell>
          <cell r="F131">
            <v>852863.08358605392</v>
          </cell>
          <cell r="G131">
            <v>860259.46873348427</v>
          </cell>
          <cell r="H131">
            <v>885345.0135417881</v>
          </cell>
          <cell r="I131">
            <v>896809.53589906148</v>
          </cell>
          <cell r="J131">
            <v>904261.51352150808</v>
          </cell>
          <cell r="K131">
            <v>903588.54989392089</v>
          </cell>
          <cell r="L131">
            <v>891897.48065269331</v>
          </cell>
          <cell r="M131">
            <v>882032.75747784483</v>
          </cell>
          <cell r="N131">
            <v>883504.7758682128</v>
          </cell>
          <cell r="P131">
            <v>877816.16054597776</v>
          </cell>
          <cell r="Q131">
            <v>871625.08900152356</v>
          </cell>
          <cell r="R131">
            <v>868619.85320101655</v>
          </cell>
          <cell r="S131">
            <v>862533.31662238995</v>
          </cell>
          <cell r="T131">
            <v>864929.99679961288</v>
          </cell>
          <cell r="U131">
            <v>869135.91342284624</v>
          </cell>
          <cell r="V131">
            <v>864287.75345826545</v>
          </cell>
          <cell r="W131">
            <v>857536.94963828614</v>
          </cell>
          <cell r="X131">
            <v>864420.22805041517</v>
          </cell>
          <cell r="Y131">
            <v>857626.06625978556</v>
          </cell>
          <cell r="Z131">
            <v>852333.70455624349</v>
          </cell>
          <cell r="AA131">
            <v>856396.18971617054</v>
          </cell>
          <cell r="AB131">
            <v>856396.18971617054</v>
          </cell>
          <cell r="AC131">
            <v>821449.19773939857</v>
          </cell>
          <cell r="AD131">
            <v>780020.92275814433</v>
          </cell>
          <cell r="AE131">
            <v>764525.67331080372</v>
          </cell>
          <cell r="AF131">
            <v>743080.94820397999</v>
          </cell>
          <cell r="AG131">
            <v>693629.26438959688</v>
          </cell>
        </row>
        <row r="133">
          <cell r="A133" t="str">
            <v>CONSTRUCCIONES EN PROCESO</v>
          </cell>
          <cell r="B133">
            <v>54314.8</v>
          </cell>
          <cell r="C133">
            <v>56468.190577350004</v>
          </cell>
          <cell r="D133">
            <v>57761.579713950006</v>
          </cell>
          <cell r="E133">
            <v>60851.57963071001</v>
          </cell>
          <cell r="F133">
            <v>62264.679075885011</v>
          </cell>
          <cell r="G133">
            <v>58444.81582619901</v>
          </cell>
          <cell r="H133">
            <v>29932.809503699013</v>
          </cell>
          <cell r="I133">
            <v>40495.574343599015</v>
          </cell>
          <cell r="J133">
            <v>27921.131127699016</v>
          </cell>
          <cell r="K133">
            <v>17328.020661150018</v>
          </cell>
          <cell r="L133">
            <v>21295.784785110016</v>
          </cell>
          <cell r="M133">
            <v>19977.506005110015</v>
          </cell>
          <cell r="N133">
            <v>9247.6669403600154</v>
          </cell>
          <cell r="P133">
            <v>14033.229405828763</v>
          </cell>
          <cell r="Q133">
            <v>18826.549321360013</v>
          </cell>
          <cell r="R133">
            <v>20512.658528053762</v>
          </cell>
          <cell r="S133">
            <v>25321.493343710012</v>
          </cell>
          <cell r="T133">
            <v>21517.453631150012</v>
          </cell>
          <cell r="U133">
            <v>15930.475625493764</v>
          </cell>
          <cell r="V133">
            <v>19079.80518002501</v>
          </cell>
          <cell r="W133">
            <v>23919.669795931259</v>
          </cell>
          <cell r="X133">
            <v>15367.465927237512</v>
          </cell>
          <cell r="Y133">
            <v>20222.845443268758</v>
          </cell>
          <cell r="Z133">
            <v>23767.703629362506</v>
          </cell>
          <cell r="AA133">
            <v>18126.23652048751</v>
          </cell>
          <cell r="AB133">
            <v>18126.23652048751</v>
          </cell>
          <cell r="AC133">
            <v>17462.970321112516</v>
          </cell>
          <cell r="AD133">
            <v>16398.815682112523</v>
          </cell>
          <cell r="AE133">
            <v>26039.674697697505</v>
          </cell>
          <cell r="AF133">
            <v>29243.161411878078</v>
          </cell>
          <cell r="AG133">
            <v>19884.084880964394</v>
          </cell>
        </row>
        <row r="134">
          <cell r="B134" t="str">
            <v>-------------------</v>
          </cell>
          <cell r="C134" t="str">
            <v>-------------------</v>
          </cell>
          <cell r="D134" t="str">
            <v>-------------------</v>
          </cell>
          <cell r="E134" t="str">
            <v>-------------------</v>
          </cell>
          <cell r="F134" t="str">
            <v>-------------------</v>
          </cell>
          <cell r="G134" t="str">
            <v>-------------------</v>
          </cell>
          <cell r="H134" t="str">
            <v>-------------------</v>
          </cell>
          <cell r="I134" t="str">
            <v>-------------------</v>
          </cell>
          <cell r="J134" t="str">
            <v>-------------------</v>
          </cell>
          <cell r="K134" t="str">
            <v>-------------------</v>
          </cell>
          <cell r="L134" t="str">
            <v>-------------------</v>
          </cell>
          <cell r="M134" t="str">
            <v>-------------------</v>
          </cell>
          <cell r="N134" t="str">
            <v>-------------------</v>
          </cell>
          <cell r="P134" t="str">
            <v>-------------------</v>
          </cell>
          <cell r="Q134" t="str">
            <v>-------------------</v>
          </cell>
          <cell r="R134" t="str">
            <v>-------------------</v>
          </cell>
          <cell r="S134" t="str">
            <v>-------------------</v>
          </cell>
          <cell r="T134" t="str">
            <v>-------------------</v>
          </cell>
          <cell r="U134" t="str">
            <v>-------------------</v>
          </cell>
          <cell r="V134" t="str">
            <v>-------------------</v>
          </cell>
          <cell r="W134" t="str">
            <v>-------------------</v>
          </cell>
          <cell r="X134" t="str">
            <v>-------------------</v>
          </cell>
          <cell r="Y134" t="str">
            <v>-------------------</v>
          </cell>
          <cell r="Z134" t="str">
            <v>-------------------</v>
          </cell>
          <cell r="AA134" t="str">
            <v>-------------------</v>
          </cell>
          <cell r="AB134" t="str">
            <v>-------------------</v>
          </cell>
          <cell r="AC134" t="str">
            <v>-------------------</v>
          </cell>
          <cell r="AD134" t="str">
            <v>-------------------</v>
          </cell>
          <cell r="AE134" t="str">
            <v>-------------------</v>
          </cell>
          <cell r="AF134" t="str">
            <v>-------------------</v>
          </cell>
          <cell r="AG134" t="str">
            <v>-------------------</v>
          </cell>
        </row>
        <row r="135">
          <cell r="A135" t="str">
            <v>TOTAL ACTIVO FIJO</v>
          </cell>
          <cell r="B135">
            <v>938890.10000000009</v>
          </cell>
          <cell r="C135">
            <v>925968.44708868826</v>
          </cell>
          <cell r="D135">
            <v>922136.49399905989</v>
          </cell>
          <cell r="E135">
            <v>916531.77490310837</v>
          </cell>
          <cell r="F135">
            <v>915127.7626619389</v>
          </cell>
          <cell r="G135">
            <v>918704.28455968329</v>
          </cell>
          <cell r="H135">
            <v>915277.82304548705</v>
          </cell>
          <cell r="I135">
            <v>937305.11024266051</v>
          </cell>
          <cell r="J135">
            <v>932182.64464920713</v>
          </cell>
          <cell r="K135">
            <v>920916.57055507088</v>
          </cell>
          <cell r="L135">
            <v>913193.26543780335</v>
          </cell>
          <cell r="M135">
            <v>902010.26348295482</v>
          </cell>
          <cell r="N135">
            <v>892752.44280857278</v>
          </cell>
          <cell r="P135">
            <v>891849.38995180652</v>
          </cell>
          <cell r="Q135">
            <v>890451.63832288352</v>
          </cell>
          <cell r="R135">
            <v>889132.51172907033</v>
          </cell>
          <cell r="S135">
            <v>887854.80996609991</v>
          </cell>
          <cell r="T135">
            <v>886447.45043076295</v>
          </cell>
          <cell r="U135">
            <v>885066.38904834003</v>
          </cell>
          <cell r="V135">
            <v>883367.5586382905</v>
          </cell>
          <cell r="W135">
            <v>881456.61943421746</v>
          </cell>
          <cell r="X135">
            <v>879787.6939776527</v>
          </cell>
          <cell r="Y135">
            <v>877848.91170305433</v>
          </cell>
          <cell r="Z135">
            <v>876101.40818560601</v>
          </cell>
          <cell r="AA135">
            <v>874522.42623665801</v>
          </cell>
          <cell r="AB135">
            <v>874522.42623665801</v>
          </cell>
          <cell r="AC135">
            <v>838912.16806051112</v>
          </cell>
          <cell r="AD135">
            <v>796419.7384402568</v>
          </cell>
          <cell r="AE135">
            <v>790565.34800850123</v>
          </cell>
          <cell r="AF135">
            <v>772324.10961585806</v>
          </cell>
          <cell r="AG135">
            <v>713513.34927056124</v>
          </cell>
        </row>
        <row r="136">
          <cell r="A136" t="str">
            <v xml:space="preserve">METODO DE PARTICIPACION 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</row>
        <row r="137">
          <cell r="A137" t="str">
            <v>OTROS ACTIVOS</v>
          </cell>
          <cell r="B137">
            <v>13045.082</v>
          </cell>
          <cell r="C137">
            <v>13268.036</v>
          </cell>
          <cell r="D137">
            <v>13071.699000000001</v>
          </cell>
          <cell r="E137">
            <v>13273.272000000001</v>
          </cell>
          <cell r="F137">
            <v>14037.369000000002</v>
          </cell>
          <cell r="G137">
            <v>14492.619000000001</v>
          </cell>
          <cell r="H137">
            <v>14993.209000000001</v>
          </cell>
          <cell r="I137">
            <v>14651.769722222223</v>
          </cell>
          <cell r="J137">
            <v>14160.330444444444</v>
          </cell>
          <cell r="K137">
            <v>13668.891166666666</v>
          </cell>
          <cell r="L137">
            <v>13177.451888888889</v>
          </cell>
          <cell r="M137">
            <v>12686.012611111109</v>
          </cell>
          <cell r="N137">
            <v>12194.573333333332</v>
          </cell>
          <cell r="P137">
            <v>11602.99472222222</v>
          </cell>
          <cell r="Q137">
            <v>11011.41611111111</v>
          </cell>
          <cell r="R137">
            <v>10419.837499999998</v>
          </cell>
          <cell r="S137">
            <v>9828.2588888888858</v>
          </cell>
          <cell r="T137">
            <v>9236.6802777777739</v>
          </cell>
          <cell r="U137">
            <v>8645.1016666666637</v>
          </cell>
          <cell r="V137">
            <v>8053.5230555555518</v>
          </cell>
          <cell r="W137">
            <v>7461.9444444444398</v>
          </cell>
          <cell r="X137">
            <v>6870.3658333333287</v>
          </cell>
          <cell r="Y137">
            <v>6278.7872222222168</v>
          </cell>
          <cell r="Z137">
            <v>5687.2086111111057</v>
          </cell>
          <cell r="AA137">
            <v>5095.6299999999937</v>
          </cell>
          <cell r="AB137">
            <v>5095.6299999999937</v>
          </cell>
          <cell r="AC137">
            <v>799.99999999999454</v>
          </cell>
          <cell r="AD137">
            <v>699.99999999999454</v>
          </cell>
          <cell r="AE137">
            <v>350</v>
          </cell>
          <cell r="AF137">
            <v>350</v>
          </cell>
          <cell r="AG137">
            <v>350</v>
          </cell>
        </row>
        <row r="138">
          <cell r="B138" t="str">
            <v>-------------------</v>
          </cell>
          <cell r="C138" t="str">
            <v>-------------------</v>
          </cell>
          <cell r="D138" t="str">
            <v>-------------------</v>
          </cell>
          <cell r="E138" t="str">
            <v>-------------------</v>
          </cell>
          <cell r="F138" t="str">
            <v>-------------------</v>
          </cell>
          <cell r="G138" t="str">
            <v>-------------------</v>
          </cell>
          <cell r="H138" t="str">
            <v>-------------------</v>
          </cell>
          <cell r="I138" t="str">
            <v>-------------------</v>
          </cell>
          <cell r="J138" t="str">
            <v>-------------------</v>
          </cell>
          <cell r="K138" t="str">
            <v>-------------------</v>
          </cell>
          <cell r="L138" t="str">
            <v>-------------------</v>
          </cell>
          <cell r="M138" t="str">
            <v>-------------------</v>
          </cell>
          <cell r="N138" t="str">
            <v>-------------------</v>
          </cell>
          <cell r="P138" t="str">
            <v>-------------------</v>
          </cell>
          <cell r="Q138" t="str">
            <v>-------------------</v>
          </cell>
          <cell r="R138" t="str">
            <v>-------------------</v>
          </cell>
          <cell r="S138" t="str">
            <v>-------------------</v>
          </cell>
          <cell r="T138" t="str">
            <v>-------------------</v>
          </cell>
          <cell r="U138" t="str">
            <v>-------------------</v>
          </cell>
          <cell r="V138" t="str">
            <v>-------------------</v>
          </cell>
          <cell r="W138" t="str">
            <v>-------------------</v>
          </cell>
          <cell r="X138" t="str">
            <v>-------------------</v>
          </cell>
          <cell r="Y138" t="str">
            <v>-------------------</v>
          </cell>
          <cell r="Z138" t="str">
            <v>-------------------</v>
          </cell>
          <cell r="AA138" t="str">
            <v>-------------------</v>
          </cell>
          <cell r="AB138" t="str">
            <v>-------------------</v>
          </cell>
          <cell r="AC138" t="str">
            <v>-------------------</v>
          </cell>
          <cell r="AD138" t="str">
            <v>-------------------</v>
          </cell>
          <cell r="AE138" t="str">
            <v>-------------------</v>
          </cell>
          <cell r="AF138" t="str">
            <v>-------------------</v>
          </cell>
          <cell r="AG138" t="str">
            <v>-------------------</v>
          </cell>
        </row>
        <row r="139">
          <cell r="A139" t="str">
            <v>SUMA DEL ACTIVO</v>
          </cell>
          <cell r="B139">
            <v>1446411.5819999999</v>
          </cell>
          <cell r="C139">
            <v>1466098.6290146315</v>
          </cell>
          <cell r="D139">
            <v>1475040.016764503</v>
          </cell>
          <cell r="E139">
            <v>1488260.6176929455</v>
          </cell>
          <cell r="F139">
            <v>1377697.6312146273</v>
          </cell>
          <cell r="G139">
            <v>1370306.6692950767</v>
          </cell>
          <cell r="H139">
            <v>1404829.3483901208</v>
          </cell>
          <cell r="I139">
            <v>1413278.6258759329</v>
          </cell>
          <cell r="J139">
            <v>1425075.8242959334</v>
          </cell>
          <cell r="K139">
            <v>1427469.4446872605</v>
          </cell>
          <cell r="L139">
            <v>1413540.2664057263</v>
          </cell>
          <cell r="M139">
            <v>1322909.577068714</v>
          </cell>
          <cell r="N139">
            <v>1338611.6065776302</v>
          </cell>
          <cell r="P139">
            <v>1341813.4857488696</v>
          </cell>
          <cell r="Q139">
            <v>1364316.7097648815</v>
          </cell>
          <cell r="R139">
            <v>1377804.7435898115</v>
          </cell>
          <cell r="S139">
            <v>1439023.5419679272</v>
          </cell>
          <cell r="T139">
            <v>1413766.4521481888</v>
          </cell>
          <cell r="U139">
            <v>1425989.9404009306</v>
          </cell>
          <cell r="V139">
            <v>1449299.9677491956</v>
          </cell>
          <cell r="W139">
            <v>1467416.1242086312</v>
          </cell>
          <cell r="X139">
            <v>1523167.6653959281</v>
          </cell>
          <cell r="Y139">
            <v>1542044.3427246057</v>
          </cell>
          <cell r="Z139">
            <v>1497037.2268323218</v>
          </cell>
          <cell r="AA139">
            <v>1453543.1764296652</v>
          </cell>
          <cell r="AB139">
            <v>1453543.1764296652</v>
          </cell>
          <cell r="AC139">
            <v>1510214.1291061877</v>
          </cell>
          <cell r="AD139">
            <v>1504499.1976876203</v>
          </cell>
          <cell r="AE139">
            <v>1468261.454234814</v>
          </cell>
          <cell r="AF139">
            <v>1413604.9413901048</v>
          </cell>
          <cell r="AG139">
            <v>1428414.8063685764</v>
          </cell>
        </row>
        <row r="140">
          <cell r="B140" t="str">
            <v>=============</v>
          </cell>
          <cell r="C140" t="str">
            <v>=============</v>
          </cell>
          <cell r="D140" t="str">
            <v>=============</v>
          </cell>
          <cell r="E140" t="str">
            <v>=============</v>
          </cell>
          <cell r="F140" t="str">
            <v>=============</v>
          </cell>
          <cell r="G140" t="str">
            <v>=============</v>
          </cell>
          <cell r="H140" t="str">
            <v>=============</v>
          </cell>
          <cell r="I140" t="str">
            <v>=============</v>
          </cell>
          <cell r="J140" t="str">
            <v>=============</v>
          </cell>
          <cell r="K140" t="str">
            <v>=============</v>
          </cell>
          <cell r="L140" t="str">
            <v>=============</v>
          </cell>
          <cell r="M140" t="str">
            <v>=============</v>
          </cell>
          <cell r="N140" t="str">
            <v>=============</v>
          </cell>
          <cell r="P140" t="str">
            <v>=============</v>
          </cell>
          <cell r="Q140" t="str">
            <v>=============</v>
          </cell>
          <cell r="R140" t="str">
            <v>=============</v>
          </cell>
          <cell r="S140" t="str">
            <v>=============</v>
          </cell>
          <cell r="T140" t="str">
            <v>=============</v>
          </cell>
          <cell r="U140" t="str">
            <v>=============</v>
          </cell>
          <cell r="V140" t="str">
            <v>=============</v>
          </cell>
          <cell r="W140" t="str">
            <v>=============</v>
          </cell>
          <cell r="X140" t="str">
            <v>=============</v>
          </cell>
          <cell r="Y140" t="str">
            <v>=============</v>
          </cell>
          <cell r="Z140" t="str">
            <v>=============</v>
          </cell>
          <cell r="AA140" t="str">
            <v>=============</v>
          </cell>
          <cell r="AB140" t="str">
            <v>=============</v>
          </cell>
          <cell r="AC140" t="str">
            <v>=============</v>
          </cell>
          <cell r="AD140" t="str">
            <v>=============</v>
          </cell>
          <cell r="AE140" t="str">
            <v>=============</v>
          </cell>
          <cell r="AF140" t="str">
            <v>=============</v>
          </cell>
          <cell r="AG140" t="str">
            <v>=============</v>
          </cell>
        </row>
        <row r="142">
          <cell r="A142" t="str">
            <v>FITEC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</row>
        <row r="143">
          <cell r="A143" t="str">
            <v>FICAP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</row>
        <row r="144">
          <cell r="A144" t="str">
            <v>OTROS ACTIVOS</v>
          </cell>
          <cell r="B144">
            <v>13045.082</v>
          </cell>
          <cell r="C144">
            <v>13268.036</v>
          </cell>
          <cell r="D144">
            <v>13071.699000000001</v>
          </cell>
          <cell r="E144">
            <v>13273.272000000001</v>
          </cell>
          <cell r="F144">
            <v>14037.369000000002</v>
          </cell>
          <cell r="G144">
            <v>14492.619000000001</v>
          </cell>
          <cell r="H144">
            <v>14993.209000000001</v>
          </cell>
          <cell r="I144">
            <v>14651.769722222223</v>
          </cell>
          <cell r="J144">
            <v>14160.330444444444</v>
          </cell>
          <cell r="K144">
            <v>13668.891166666666</v>
          </cell>
          <cell r="L144">
            <v>13177.451888888889</v>
          </cell>
          <cell r="M144">
            <v>12686.012611111109</v>
          </cell>
          <cell r="N144">
            <v>12194.573333333332</v>
          </cell>
          <cell r="P144">
            <v>11602.99472222222</v>
          </cell>
          <cell r="Q144">
            <v>11011.41611111111</v>
          </cell>
          <cell r="R144">
            <v>10419.837499999998</v>
          </cell>
          <cell r="S144">
            <v>9828.2588888888858</v>
          </cell>
          <cell r="T144">
            <v>9236.6802777777739</v>
          </cell>
          <cell r="U144">
            <v>8645.1016666666637</v>
          </cell>
          <cell r="V144">
            <v>8053.5230555555518</v>
          </cell>
          <cell r="W144">
            <v>7461.9444444444398</v>
          </cell>
          <cell r="X144">
            <v>6870.3658333333287</v>
          </cell>
          <cell r="Y144">
            <v>6278.7872222222168</v>
          </cell>
          <cell r="Z144">
            <v>5687.2086111111057</v>
          </cell>
          <cell r="AA144">
            <v>5095.6299999999937</v>
          </cell>
          <cell r="AB144">
            <v>5095.6299999999937</v>
          </cell>
          <cell r="AC144">
            <v>799.99999999999454</v>
          </cell>
          <cell r="AD144">
            <v>699.99999999999454</v>
          </cell>
          <cell r="AE144">
            <v>350</v>
          </cell>
          <cell r="AF144">
            <v>350</v>
          </cell>
          <cell r="AG144">
            <v>350</v>
          </cell>
        </row>
        <row r="145">
          <cell r="A145" t="str">
            <v>TOTAL</v>
          </cell>
          <cell r="B145">
            <v>13045.082</v>
          </cell>
          <cell r="C145">
            <v>13268.036</v>
          </cell>
          <cell r="D145">
            <v>13071.699000000001</v>
          </cell>
          <cell r="E145">
            <v>13273.272000000001</v>
          </cell>
          <cell r="F145">
            <v>14037.369000000002</v>
          </cell>
          <cell r="G145">
            <v>14492.619000000001</v>
          </cell>
          <cell r="H145">
            <v>14993.209000000001</v>
          </cell>
          <cell r="I145">
            <v>14651.769722222223</v>
          </cell>
          <cell r="J145">
            <v>14160.330444444444</v>
          </cell>
          <cell r="K145">
            <v>13668.891166666666</v>
          </cell>
          <cell r="L145">
            <v>13177.451888888889</v>
          </cell>
          <cell r="M145">
            <v>12686.012611111109</v>
          </cell>
          <cell r="N145">
            <v>12194.573333333332</v>
          </cell>
          <cell r="P145">
            <v>11602.99472222222</v>
          </cell>
          <cell r="Q145">
            <v>11011.41611111111</v>
          </cell>
          <cell r="R145">
            <v>10419.837499999998</v>
          </cell>
          <cell r="S145">
            <v>9828.2588888888858</v>
          </cell>
          <cell r="T145">
            <v>9236.6802777777739</v>
          </cell>
          <cell r="U145">
            <v>8645.1016666666637</v>
          </cell>
          <cell r="V145">
            <v>8053.5230555555518</v>
          </cell>
          <cell r="W145">
            <v>7461.9444444444398</v>
          </cell>
          <cell r="X145">
            <v>6870.3658333333287</v>
          </cell>
          <cell r="Y145">
            <v>6278.7872222222168</v>
          </cell>
          <cell r="Z145">
            <v>5687.2086111111057</v>
          </cell>
          <cell r="AA145">
            <v>5095.6299999999937</v>
          </cell>
          <cell r="AB145">
            <v>5095.6299999999937</v>
          </cell>
          <cell r="AC145">
            <v>799.99999999999454</v>
          </cell>
          <cell r="AD145">
            <v>699.99999999999454</v>
          </cell>
          <cell r="AE145">
            <v>350</v>
          </cell>
          <cell r="AF145">
            <v>350</v>
          </cell>
          <cell r="AG145">
            <v>350</v>
          </cell>
        </row>
        <row r="147">
          <cell r="A147" t="str">
            <v>PAG 3</v>
          </cell>
          <cell r="C147">
            <v>38187.834813310183</v>
          </cell>
          <cell r="D147">
            <v>38187.834813310183</v>
          </cell>
          <cell r="J147" t="str">
            <v>ARCHIVO:</v>
          </cell>
          <cell r="K147" t="str">
            <v>BASEPTO 04 Y 05</v>
          </cell>
          <cell r="M147" t="str">
            <v>REPORTE:</v>
          </cell>
          <cell r="N147" t="str">
            <v>M8R3</v>
          </cell>
        </row>
        <row r="148">
          <cell r="A148" t="str">
            <v>VELCON, S.A. DE C.V.</v>
          </cell>
        </row>
        <row r="149">
          <cell r="A149" t="str">
            <v>Pronóstico 2004 (6+6)  y  PELP 2005-2009 Banqueros</v>
          </cell>
          <cell r="D149" t="str">
            <v>( MILES DE PESOS)</v>
          </cell>
        </row>
        <row r="151">
          <cell r="A151" t="str">
            <v>B A L A N C E</v>
          </cell>
        </row>
        <row r="153">
          <cell r="B153" t="str">
            <v>DICEMBRE 03</v>
          </cell>
          <cell r="C153" t="str">
            <v>ENERO</v>
          </cell>
          <cell r="D153" t="str">
            <v>FEBRERO</v>
          </cell>
          <cell r="E153" t="str">
            <v>MARZO</v>
          </cell>
          <cell r="F153" t="str">
            <v>ABRIL</v>
          </cell>
          <cell r="G153" t="str">
            <v>MAYO</v>
          </cell>
          <cell r="H153" t="str">
            <v>JUNIO</v>
          </cell>
          <cell r="I153" t="str">
            <v>JULIO</v>
          </cell>
          <cell r="J153" t="str">
            <v>AGOSTO</v>
          </cell>
          <cell r="K153" t="str">
            <v>SEPTIEMBRE</v>
          </cell>
          <cell r="L153" t="str">
            <v>OCTUBRE</v>
          </cell>
          <cell r="M153" t="str">
            <v>NOVIEMBRE</v>
          </cell>
          <cell r="N153" t="str">
            <v>DICIEMBRE</v>
          </cell>
          <cell r="P153" t="str">
            <v>ENERO 2005</v>
          </cell>
          <cell r="Q153" t="str">
            <v>FEBRERO 2005</v>
          </cell>
          <cell r="R153" t="str">
            <v>MARZO 2005</v>
          </cell>
          <cell r="S153" t="str">
            <v>ABRIL 2005</v>
          </cell>
          <cell r="T153" t="str">
            <v>MAYO 2005</v>
          </cell>
          <cell r="U153" t="str">
            <v>JUNIO 2005</v>
          </cell>
          <cell r="V153" t="str">
            <v>JULIO 2005</v>
          </cell>
          <cell r="W153" t="str">
            <v>AGOSTO 2005</v>
          </cell>
          <cell r="X153" t="str">
            <v>SEPTIEMBRE 2005</v>
          </cell>
          <cell r="Y153" t="str">
            <v>OCTUBRE 2005</v>
          </cell>
          <cell r="Z153" t="str">
            <v>NOVIEMBRE 2005</v>
          </cell>
          <cell r="AA153" t="str">
            <v>DICIEMBRE 2005</v>
          </cell>
          <cell r="AB153" t="str">
            <v>DICIEMBRE 2005</v>
          </cell>
          <cell r="AC153">
            <v>2006</v>
          </cell>
          <cell r="AD153">
            <v>2007</v>
          </cell>
          <cell r="AE153">
            <v>2008</v>
          </cell>
          <cell r="AF153">
            <v>2009</v>
          </cell>
          <cell r="AG153">
            <v>2010</v>
          </cell>
        </row>
        <row r="154">
          <cell r="B154" t="str">
            <v>-------------------</v>
          </cell>
          <cell r="C154" t="str">
            <v>-------------------</v>
          </cell>
          <cell r="D154" t="str">
            <v>-------------------</v>
          </cell>
          <cell r="E154" t="str">
            <v>-------------------</v>
          </cell>
          <cell r="F154" t="str">
            <v>-------------------</v>
          </cell>
          <cell r="G154" t="str">
            <v>-------------------</v>
          </cell>
          <cell r="H154" t="str">
            <v>-------------------</v>
          </cell>
          <cell r="I154" t="str">
            <v>-------------------</v>
          </cell>
          <cell r="J154" t="str">
            <v>-------------------</v>
          </cell>
          <cell r="K154" t="str">
            <v>-------------------</v>
          </cell>
          <cell r="L154" t="str">
            <v>-------------------</v>
          </cell>
          <cell r="M154" t="str">
            <v>-------------------</v>
          </cell>
          <cell r="N154" t="str">
            <v>-------------------</v>
          </cell>
          <cell r="P154" t="str">
            <v>-------------------</v>
          </cell>
          <cell r="Q154" t="str">
            <v>-------------------</v>
          </cell>
          <cell r="R154" t="str">
            <v>-------------------</v>
          </cell>
          <cell r="S154" t="str">
            <v>-------------------</v>
          </cell>
          <cell r="T154" t="str">
            <v>-------------------</v>
          </cell>
          <cell r="U154" t="str">
            <v>-------------------</v>
          </cell>
          <cell r="V154" t="str">
            <v>-------------------</v>
          </cell>
          <cell r="W154" t="str">
            <v>-------------------</v>
          </cell>
          <cell r="X154" t="str">
            <v>-------------------</v>
          </cell>
          <cell r="Y154" t="str">
            <v>-------------------</v>
          </cell>
          <cell r="Z154" t="str">
            <v>-------------------</v>
          </cell>
          <cell r="AA154" t="str">
            <v>-------------------</v>
          </cell>
          <cell r="AB154" t="str">
            <v>-------------------</v>
          </cell>
          <cell r="AC154" t="str">
            <v>-------------------</v>
          </cell>
          <cell r="AD154" t="str">
            <v>-------------------</v>
          </cell>
          <cell r="AE154" t="str">
            <v>-------------------</v>
          </cell>
          <cell r="AF154" t="str">
            <v>-------------------</v>
          </cell>
          <cell r="AG154" t="str">
            <v>-------------------</v>
          </cell>
        </row>
        <row r="155">
          <cell r="A155" t="str">
            <v>P A S I V O:</v>
          </cell>
        </row>
        <row r="156">
          <cell r="A156" t="str">
            <v>------------------</v>
          </cell>
        </row>
        <row r="157">
          <cell r="A157" t="str">
            <v>CIRCULANTE</v>
          </cell>
        </row>
        <row r="158">
          <cell r="A158" t="str">
            <v>---------------------</v>
          </cell>
        </row>
        <row r="159">
          <cell r="A159" t="str">
            <v>DOCUMENTOS POR PAGAR:</v>
          </cell>
        </row>
        <row r="160">
          <cell r="A160" t="str">
            <v>CREDITOS BANCARIOS</v>
          </cell>
          <cell r="B160">
            <v>3586.9</v>
          </cell>
          <cell r="C160">
            <v>3064.7110000000002</v>
          </cell>
          <cell r="D160">
            <v>2632.00084538693</v>
          </cell>
          <cell r="E160">
            <v>2978.4091774712429</v>
          </cell>
          <cell r="F160">
            <v>3018.6282103711128</v>
          </cell>
          <cell r="G160">
            <v>7547.3959523144749</v>
          </cell>
          <cell r="H160">
            <v>6539.7002961881108</v>
          </cell>
          <cell r="I160">
            <v>7023.1402766607771</v>
          </cell>
          <cell r="J160">
            <v>7091.5218762581499</v>
          </cell>
          <cell r="K160">
            <v>6559.4665967937226</v>
          </cell>
          <cell r="L160">
            <v>6316.2917523479218</v>
          </cell>
          <cell r="M160">
            <v>6531.1988904374421</v>
          </cell>
          <cell r="N160">
            <v>7518.068228653372</v>
          </cell>
          <cell r="P160">
            <v>5890.245770740129</v>
          </cell>
          <cell r="Q160">
            <v>6480.8480196837545</v>
          </cell>
          <cell r="R160">
            <v>5895.4698969598312</v>
          </cell>
          <cell r="S160">
            <v>8345.6584735001925</v>
          </cell>
          <cell r="T160">
            <v>6773.9029338081054</v>
          </cell>
          <cell r="U160">
            <v>6333.8495926839469</v>
          </cell>
          <cell r="V160">
            <v>7523.0556820998227</v>
          </cell>
          <cell r="W160">
            <v>6743.9546785874427</v>
          </cell>
          <cell r="X160">
            <v>8824.4435817609938</v>
          </cell>
          <cell r="Y160">
            <v>8501.0577396477456</v>
          </cell>
          <cell r="Z160">
            <v>9487.797877341578</v>
          </cell>
          <cell r="AA160">
            <v>7723.7541965214114</v>
          </cell>
          <cell r="AB160">
            <v>7723.7541965214114</v>
          </cell>
          <cell r="AC160">
            <v>8219.4317222076515</v>
          </cell>
          <cell r="AD160">
            <v>7684.9479732317013</v>
          </cell>
          <cell r="AE160">
            <v>6554.57627952443</v>
          </cell>
          <cell r="AF160">
            <v>6389.0513237438226</v>
          </cell>
          <cell r="AG160">
            <v>6466.6029414064596</v>
          </cell>
        </row>
        <row r="161">
          <cell r="A161" t="str">
            <v>CREDITOS BANCARIOS ME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</row>
        <row r="162">
          <cell r="A162" t="str">
            <v>FILIALES CON COSTO</v>
          </cell>
          <cell r="B162">
            <v>132157.96</v>
          </cell>
          <cell r="C162">
            <v>130794.68937068339</v>
          </cell>
          <cell r="D162">
            <v>130643.80266081174</v>
          </cell>
          <cell r="E162">
            <v>132281.6150825177</v>
          </cell>
          <cell r="F162">
            <v>0.10394055279903114</v>
          </cell>
          <cell r="G162">
            <v>0.1198483002372086</v>
          </cell>
          <cell r="H162">
            <v>0.29621626622974873</v>
          </cell>
          <cell r="I162">
            <v>5924.2399177432526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</row>
        <row r="163">
          <cell r="B163" t="str">
            <v>-------------------</v>
          </cell>
          <cell r="C163" t="str">
            <v>-------------------</v>
          </cell>
          <cell r="D163" t="str">
            <v>-------------------</v>
          </cell>
          <cell r="E163" t="str">
            <v>-------------------</v>
          </cell>
          <cell r="F163" t="str">
            <v>-------------------</v>
          </cell>
          <cell r="G163" t="str">
            <v>-------------------</v>
          </cell>
          <cell r="H163" t="str">
            <v>-------------------</v>
          </cell>
          <cell r="I163" t="str">
            <v>-------------------</v>
          </cell>
          <cell r="J163" t="str">
            <v>-------------------</v>
          </cell>
          <cell r="K163" t="str">
            <v>-------------------</v>
          </cell>
          <cell r="L163" t="str">
            <v>-------------------</v>
          </cell>
          <cell r="M163" t="str">
            <v>-------------------</v>
          </cell>
          <cell r="N163" t="str">
            <v>-------------------</v>
          </cell>
          <cell r="P163" t="str">
            <v>-------------------</v>
          </cell>
          <cell r="Q163" t="str">
            <v>-------------------</v>
          </cell>
          <cell r="R163" t="str">
            <v>-------------------</v>
          </cell>
          <cell r="S163" t="str">
            <v>-------------------</v>
          </cell>
          <cell r="T163" t="str">
            <v>-------------------</v>
          </cell>
          <cell r="U163" t="str">
            <v>-------------------</v>
          </cell>
          <cell r="V163" t="str">
            <v>-------------------</v>
          </cell>
          <cell r="W163" t="str">
            <v>-------------------</v>
          </cell>
          <cell r="X163" t="str">
            <v>-------------------</v>
          </cell>
          <cell r="Y163" t="str">
            <v>-------------------</v>
          </cell>
          <cell r="Z163" t="str">
            <v>-------------------</v>
          </cell>
          <cell r="AA163" t="str">
            <v>-------------------</v>
          </cell>
          <cell r="AB163" t="str">
            <v>-------------------</v>
          </cell>
          <cell r="AC163" t="str">
            <v>-------------------</v>
          </cell>
          <cell r="AD163" t="str">
            <v>-------------------</v>
          </cell>
          <cell r="AE163" t="str">
            <v>-------------------</v>
          </cell>
          <cell r="AF163" t="str">
            <v>-------------------</v>
          </cell>
          <cell r="AG163" t="str">
            <v>-------------------</v>
          </cell>
        </row>
        <row r="164">
          <cell r="A164" t="str">
            <v>TOTAL</v>
          </cell>
          <cell r="B164">
            <v>135744.85999999999</v>
          </cell>
          <cell r="C164">
            <v>133859.4003706834</v>
          </cell>
          <cell r="D164">
            <v>133275.80350619866</v>
          </cell>
          <cell r="E164">
            <v>135260.02425998895</v>
          </cell>
          <cell r="F164">
            <v>3018.7321509239118</v>
          </cell>
          <cell r="G164">
            <v>7547.5158006147121</v>
          </cell>
          <cell r="H164">
            <v>6539.9965124543405</v>
          </cell>
          <cell r="I164">
            <v>12947.38019440403</v>
          </cell>
          <cell r="J164">
            <v>7091.5218762581499</v>
          </cell>
          <cell r="K164">
            <v>6559.4665967937226</v>
          </cell>
          <cell r="L164">
            <v>6316.2917523479218</v>
          </cell>
          <cell r="M164">
            <v>6531.1988904374421</v>
          </cell>
          <cell r="N164">
            <v>7518.068228653372</v>
          </cell>
          <cell r="P164">
            <v>5890.245770740129</v>
          </cell>
          <cell r="Q164">
            <v>6480.8480196837545</v>
          </cell>
          <cell r="R164">
            <v>5895.4698969598312</v>
          </cell>
          <cell r="S164">
            <v>8345.6584735001925</v>
          </cell>
          <cell r="T164">
            <v>6773.9029338081054</v>
          </cell>
          <cell r="U164">
            <v>6333.8495926839469</v>
          </cell>
          <cell r="V164">
            <v>7523.0556820998227</v>
          </cell>
          <cell r="W164">
            <v>6743.9546785874427</v>
          </cell>
          <cell r="X164">
            <v>8824.4435817609938</v>
          </cell>
          <cell r="Y164">
            <v>8501.0577396477456</v>
          </cell>
          <cell r="Z164">
            <v>9487.797877341578</v>
          </cell>
          <cell r="AA164">
            <v>7723.7541965214114</v>
          </cell>
          <cell r="AB164">
            <v>7723.7541965214114</v>
          </cell>
          <cell r="AC164">
            <v>8219.4317222076515</v>
          </cell>
          <cell r="AD164">
            <v>7684.9479732317013</v>
          </cell>
          <cell r="AE164">
            <v>6554.57627952443</v>
          </cell>
          <cell r="AF164">
            <v>6389.0513237438226</v>
          </cell>
          <cell r="AG164">
            <v>6466.6029414064596</v>
          </cell>
        </row>
        <row r="166">
          <cell r="A166" t="str">
            <v>PASIVO SIN COSTO:</v>
          </cell>
        </row>
        <row r="167">
          <cell r="A167" t="str">
            <v>-------------------------------</v>
          </cell>
        </row>
        <row r="168">
          <cell r="A168" t="str">
            <v>PROVEEDORES</v>
          </cell>
          <cell r="B168">
            <v>67768.600000000006</v>
          </cell>
          <cell r="C168">
            <v>77878.718864291062</v>
          </cell>
          <cell r="D168">
            <v>73410.13681819888</v>
          </cell>
          <cell r="E168">
            <v>64366.569278817209</v>
          </cell>
          <cell r="F168">
            <v>68210.673854887369</v>
          </cell>
          <cell r="G168">
            <v>59948.103970517703</v>
          </cell>
          <cell r="H168">
            <v>71854.912353523716</v>
          </cell>
          <cell r="I168">
            <v>75472.323875529546</v>
          </cell>
          <cell r="J168">
            <v>76575.944970065058</v>
          </cell>
          <cell r="K168">
            <v>65161.8260204119</v>
          </cell>
          <cell r="L168">
            <v>60394.795150086473</v>
          </cell>
          <cell r="M168">
            <v>64318.654964070076</v>
          </cell>
          <cell r="N168">
            <v>81194.252536388987</v>
          </cell>
          <cell r="P168">
            <v>53604.714636410761</v>
          </cell>
          <cell r="Q168">
            <v>65158.877656686847</v>
          </cell>
          <cell r="R168">
            <v>53823.66708030997</v>
          </cell>
          <cell r="S168">
            <v>101596.87809752201</v>
          </cell>
          <cell r="T168">
            <v>71097.400347380637</v>
          </cell>
          <cell r="U168">
            <v>62600.130393484513</v>
          </cell>
          <cell r="V168">
            <v>85824.585725648489</v>
          </cell>
          <cell r="W168">
            <v>70742.62084285653</v>
          </cell>
          <cell r="X168">
            <v>111336.84162622935</v>
          </cell>
          <cell r="Y168">
            <v>105163.47809203072</v>
          </cell>
          <cell r="Z168">
            <v>124499.12527433911</v>
          </cell>
          <cell r="AA168">
            <v>90285.224028117576</v>
          </cell>
          <cell r="AB168">
            <v>90285.224028117576</v>
          </cell>
          <cell r="AC168">
            <v>100686.39956998987</v>
          </cell>
          <cell r="AD168">
            <v>91237.164072941378</v>
          </cell>
          <cell r="AE168">
            <v>70079.537793764845</v>
          </cell>
          <cell r="AF168">
            <v>67481.461326236313</v>
          </cell>
          <cell r="AG168">
            <v>69590.561440966936</v>
          </cell>
        </row>
        <row r="169">
          <cell r="A169" t="str">
            <v>FILIALES</v>
          </cell>
          <cell r="B169">
            <v>3026.7</v>
          </cell>
          <cell r="C169">
            <v>6614.1101178159597</v>
          </cell>
          <cell r="D169">
            <v>4714.1191384031663</v>
          </cell>
          <cell r="E169">
            <v>3520.2169895238098</v>
          </cell>
          <cell r="F169">
            <v>3259.7043793904768</v>
          </cell>
          <cell r="G169">
            <v>3129.6031731714288</v>
          </cell>
          <cell r="H169">
            <v>5289.0989782952374</v>
          </cell>
          <cell r="I169">
            <v>8267.4474804638576</v>
          </cell>
          <cell r="J169">
            <v>8347.9444178780413</v>
          </cell>
          <cell r="K169">
            <v>7721.6235832659931</v>
          </cell>
          <cell r="L169">
            <v>7435.3648477389979</v>
          </cell>
          <cell r="M169">
            <v>7688.3476171756729</v>
          </cell>
          <cell r="N169">
            <v>8850.0630467953633</v>
          </cell>
          <cell r="P169">
            <v>4412.440608255346</v>
          </cell>
          <cell r="Q169">
            <v>4854.8665184798583</v>
          </cell>
          <cell r="R169">
            <v>4416.3540522051671</v>
          </cell>
          <cell r="S169">
            <v>6251.8142339713295</v>
          </cell>
          <cell r="T169">
            <v>5074.3968154930135</v>
          </cell>
          <cell r="U169">
            <v>4744.7485617953253</v>
          </cell>
          <cell r="V169">
            <v>5635.5944525710865</v>
          </cell>
          <cell r="W169">
            <v>5051.9622851482063</v>
          </cell>
          <cell r="X169">
            <v>6610.4768325359464</v>
          </cell>
          <cell r="Y169">
            <v>6368.2253412715918</v>
          </cell>
          <cell r="Z169">
            <v>7107.4020111117461</v>
          </cell>
          <cell r="AA169">
            <v>5785.9396689709547</v>
          </cell>
          <cell r="AB169">
            <v>5785.9396689709547</v>
          </cell>
          <cell r="AC169">
            <v>6157.2565423350834</v>
          </cell>
          <cell r="AD169">
            <v>5756.8695482729145</v>
          </cell>
          <cell r="AE169">
            <v>4910.0970776719787</v>
          </cell>
          <cell r="AF169">
            <v>4786.1007174192127</v>
          </cell>
          <cell r="AG169">
            <v>4844.1953912799127</v>
          </cell>
        </row>
        <row r="170">
          <cell r="A170" t="str">
            <v>ACREEDORES DIVERSOS</v>
          </cell>
          <cell r="B170">
            <v>16816</v>
          </cell>
          <cell r="C170">
            <v>18308.523647489354</v>
          </cell>
          <cell r="D170">
            <v>17043.927617954814</v>
          </cell>
          <cell r="E170">
            <v>18031.877992973466</v>
          </cell>
          <cell r="F170">
            <v>15315.38716691433</v>
          </cell>
          <cell r="G170">
            <v>15561.289369021039</v>
          </cell>
          <cell r="H170">
            <v>20895.711112649729</v>
          </cell>
          <cell r="I170">
            <v>17570.69992366921</v>
          </cell>
          <cell r="J170">
            <v>17647.868271609153</v>
          </cell>
          <cell r="K170">
            <v>19571.275152797811</v>
          </cell>
          <cell r="L170">
            <v>15123.00594319497</v>
          </cell>
          <cell r="M170">
            <v>15656.020011287366</v>
          </cell>
          <cell r="N170">
            <v>12608.828847300612</v>
          </cell>
          <cell r="P170">
            <v>22570.31576973783</v>
          </cell>
          <cell r="Q170">
            <v>20616.954171641511</v>
          </cell>
          <cell r="R170">
            <v>22933.545989776714</v>
          </cell>
          <cell r="S170">
            <v>20647.73179724392</v>
          </cell>
          <cell r="T170">
            <v>25269.970645927264</v>
          </cell>
          <cell r="U170">
            <v>25168.459311157123</v>
          </cell>
          <cell r="V170">
            <v>20178.696786258395</v>
          </cell>
          <cell r="W170">
            <v>26205.954264721349</v>
          </cell>
          <cell r="X170">
            <v>23348.218633953289</v>
          </cell>
          <cell r="Y170">
            <v>25313.188598477158</v>
          </cell>
          <cell r="Z170">
            <v>25388.241493672147</v>
          </cell>
          <cell r="AA170">
            <v>19315.351231213364</v>
          </cell>
          <cell r="AB170">
            <v>19315.351231213364</v>
          </cell>
          <cell r="AC170">
            <v>23866.130593813697</v>
          </cell>
          <cell r="AD170">
            <v>24137.699833358598</v>
          </cell>
          <cell r="AE170">
            <v>20435.772510154675</v>
          </cell>
          <cell r="AF170">
            <v>16516.65828915438</v>
          </cell>
          <cell r="AG170">
            <v>16694.943364297906</v>
          </cell>
        </row>
        <row r="171">
          <cell r="A171" t="str">
            <v>IMPTOS Y GASTOS POR PAGAR</v>
          </cell>
          <cell r="B171">
            <v>18669.400000000001</v>
          </cell>
          <cell r="C171">
            <v>19614.191441956245</v>
          </cell>
          <cell r="D171">
            <v>20447.684827912191</v>
          </cell>
          <cell r="E171">
            <v>24728.30299002456</v>
          </cell>
          <cell r="F171">
            <v>24069.901230710886</v>
          </cell>
          <cell r="G171">
            <v>26941.995481111931</v>
          </cell>
          <cell r="H171">
            <v>25777.491260835086</v>
          </cell>
          <cell r="I171">
            <v>22362.708993760814</v>
          </cell>
          <cell r="J171">
            <v>27150.566571706389</v>
          </cell>
          <cell r="K171">
            <v>27399.785213916937</v>
          </cell>
          <cell r="L171">
            <v>21172.208320472961</v>
          </cell>
          <cell r="M171">
            <v>21918.428015802314</v>
          </cell>
          <cell r="N171">
            <v>17652.360386220858</v>
          </cell>
          <cell r="P171">
            <v>26332.035064694137</v>
          </cell>
          <cell r="Q171">
            <v>24053.113200248434</v>
          </cell>
          <cell r="R171">
            <v>26755.803654739499</v>
          </cell>
          <cell r="S171">
            <v>24089.020430117904</v>
          </cell>
          <cell r="T171">
            <v>29481.632420248476</v>
          </cell>
          <cell r="U171">
            <v>29363.202529683309</v>
          </cell>
          <cell r="V171">
            <v>23541.812917301464</v>
          </cell>
          <cell r="W171">
            <v>30573.61330884157</v>
          </cell>
          <cell r="X171">
            <v>27239.588406278835</v>
          </cell>
          <cell r="Y171">
            <v>29532.053364890016</v>
          </cell>
          <cell r="Z171">
            <v>29619.615075950838</v>
          </cell>
          <cell r="AA171">
            <v>22534.576436415595</v>
          </cell>
          <cell r="AB171">
            <v>22534.576436415595</v>
          </cell>
          <cell r="AC171">
            <v>29832.663242267121</v>
          </cell>
          <cell r="AD171">
            <v>29707.93825644135</v>
          </cell>
          <cell r="AE171">
            <v>25544.715637693342</v>
          </cell>
          <cell r="AF171">
            <v>20645.822861442975</v>
          </cell>
          <cell r="AG171">
            <v>20868.679205372384</v>
          </cell>
        </row>
        <row r="172">
          <cell r="A172" t="str">
            <v>DIVIDENDOS POR PAGAR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</row>
        <row r="173">
          <cell r="A173" t="str">
            <v>IMPUESTO SOBRE LA RENTA</v>
          </cell>
          <cell r="B173">
            <v>13674.26</v>
          </cell>
          <cell r="C173">
            <v>22849.999999999996</v>
          </cell>
          <cell r="D173">
            <v>22709.502317218154</v>
          </cell>
          <cell r="E173">
            <v>17596.797032813818</v>
          </cell>
          <cell r="F173">
            <v>18918.656649671226</v>
          </cell>
          <cell r="G173">
            <v>17969.203262679359</v>
          </cell>
          <cell r="H173">
            <v>20668.49832040683</v>
          </cell>
          <cell r="I173">
            <v>17315.980111514542</v>
          </cell>
          <cell r="J173">
            <v>16571.876539104105</v>
          </cell>
          <cell r="K173">
            <v>19005.188685118021</v>
          </cell>
          <cell r="L173">
            <v>15744.012844465629</v>
          </cell>
          <cell r="M173">
            <v>14932.045124157488</v>
          </cell>
          <cell r="N173">
            <v>11157.722658472743</v>
          </cell>
          <cell r="P173">
            <v>11579.534229875771</v>
          </cell>
          <cell r="Q173">
            <v>10661.957452328939</v>
          </cell>
          <cell r="R173">
            <v>12738.77038281414</v>
          </cell>
          <cell r="S173">
            <v>11645.924060877234</v>
          </cell>
          <cell r="T173">
            <v>14629.569656813383</v>
          </cell>
          <cell r="U173">
            <v>15990.084839489649</v>
          </cell>
          <cell r="V173">
            <v>12551.69708605581</v>
          </cell>
          <cell r="W173">
            <v>12889.268793494197</v>
          </cell>
          <cell r="X173">
            <v>12327.215593408477</v>
          </cell>
          <cell r="Y173">
            <v>13996.998358361368</v>
          </cell>
          <cell r="Z173">
            <v>15380.632757593299</v>
          </cell>
          <cell r="AA173">
            <v>10842.102981940279</v>
          </cell>
          <cell r="AB173">
            <v>10842.102981940279</v>
          </cell>
          <cell r="AC173">
            <v>8745.739698696214</v>
          </cell>
          <cell r="AD173">
            <v>7653.5603309552562</v>
          </cell>
          <cell r="AE173">
            <v>6129.6709796122277</v>
          </cell>
          <cell r="AF173">
            <v>2603.802922372483</v>
          </cell>
          <cell r="AG173">
            <v>2143.0700486736837</v>
          </cell>
        </row>
        <row r="174">
          <cell r="A174" t="str">
            <v>PTU A LOS TRABAJADORES</v>
          </cell>
          <cell r="B174">
            <v>27798.359999999997</v>
          </cell>
          <cell r="C174">
            <v>29524.267055961063</v>
          </cell>
          <cell r="D174">
            <v>32217.368728825186</v>
          </cell>
          <cell r="E174">
            <v>35521.205081958906</v>
          </cell>
          <cell r="F174">
            <v>37762.684123314983</v>
          </cell>
          <cell r="G174">
            <v>15440.607248970398</v>
          </cell>
          <cell r="H174">
            <v>15358.555195825484</v>
          </cell>
          <cell r="I174">
            <v>16389.89679129377</v>
          </cell>
          <cell r="J174">
            <v>18974.021110361107</v>
          </cell>
          <cell r="K174">
            <v>22397.985254537682</v>
          </cell>
          <cell r="L174">
            <v>24167.791245035845</v>
          </cell>
          <cell r="M174">
            <v>26025.068016187539</v>
          </cell>
          <cell r="N174">
            <v>24843.810874060298</v>
          </cell>
          <cell r="P174">
            <v>27675.68037838443</v>
          </cell>
          <cell r="Q174">
            <v>30151.58076120001</v>
          </cell>
          <cell r="R174">
            <v>33321.299772611608</v>
          </cell>
          <cell r="S174">
            <v>35790.790966174638</v>
          </cell>
          <cell r="T174">
            <v>14405.072007663861</v>
          </cell>
          <cell r="U174">
            <v>17922.294341909692</v>
          </cell>
          <cell r="V174">
            <v>19937.239677528447</v>
          </cell>
          <cell r="W174">
            <v>23638.58380218807</v>
          </cell>
          <cell r="X174">
            <v>26675.776542123447</v>
          </cell>
          <cell r="Y174">
            <v>30060.063156843651</v>
          </cell>
          <cell r="Z174">
            <v>33595.59968528727</v>
          </cell>
          <cell r="AA174">
            <v>35301.140569323172</v>
          </cell>
          <cell r="AB174">
            <v>35301.140569323172</v>
          </cell>
          <cell r="AC174">
            <v>32541.909065936285</v>
          </cell>
          <cell r="AD174">
            <v>28413.736436907697</v>
          </cell>
          <cell r="AE174">
            <v>22652.651369371339</v>
          </cell>
          <cell r="AF174">
            <v>9367.6461547222934</v>
          </cell>
          <cell r="AG174">
            <v>7595.8978783517978</v>
          </cell>
        </row>
        <row r="175">
          <cell r="B175" t="str">
            <v>-------------------</v>
          </cell>
          <cell r="C175" t="str">
            <v>-------------------</v>
          </cell>
          <cell r="D175" t="str">
            <v>-------------------</v>
          </cell>
          <cell r="E175" t="str">
            <v>-------------------</v>
          </cell>
          <cell r="F175" t="str">
            <v>-------------------</v>
          </cell>
          <cell r="G175" t="str">
            <v>-------------------</v>
          </cell>
          <cell r="H175" t="str">
            <v>-------------------</v>
          </cell>
          <cell r="I175" t="str">
            <v>-------------------</v>
          </cell>
          <cell r="J175" t="str">
            <v>-------------------</v>
          </cell>
          <cell r="K175" t="str">
            <v>-------------------</v>
          </cell>
          <cell r="L175" t="str">
            <v>-------------------</v>
          </cell>
          <cell r="M175" t="str">
            <v>-------------------</v>
          </cell>
          <cell r="N175" t="str">
            <v>-------------------</v>
          </cell>
          <cell r="P175" t="str">
            <v>-------------------</v>
          </cell>
          <cell r="Q175" t="str">
            <v>-------------------</v>
          </cell>
          <cell r="R175" t="str">
            <v>-------------------</v>
          </cell>
          <cell r="S175" t="str">
            <v>-------------------</v>
          </cell>
          <cell r="T175" t="str">
            <v>-------------------</v>
          </cell>
          <cell r="U175" t="str">
            <v>-------------------</v>
          </cell>
          <cell r="V175" t="str">
            <v>-------------------</v>
          </cell>
          <cell r="W175" t="str">
            <v>-------------------</v>
          </cell>
          <cell r="X175" t="str">
            <v>-------------------</v>
          </cell>
          <cell r="Y175" t="str">
            <v>-------------------</v>
          </cell>
          <cell r="Z175" t="str">
            <v>-------------------</v>
          </cell>
          <cell r="AA175" t="str">
            <v>-------------------</v>
          </cell>
          <cell r="AB175" t="str">
            <v>-------------------</v>
          </cell>
          <cell r="AC175" t="str">
            <v>-------------------</v>
          </cell>
          <cell r="AD175" t="str">
            <v>-------------------</v>
          </cell>
          <cell r="AE175" t="str">
            <v>-------------------</v>
          </cell>
          <cell r="AF175" t="str">
            <v>-------------------</v>
          </cell>
          <cell r="AG175" t="str">
            <v>-------------------</v>
          </cell>
        </row>
        <row r="176">
          <cell r="A176" t="str">
            <v>TOTAL</v>
          </cell>
          <cell r="B176">
            <v>147753.32</v>
          </cell>
          <cell r="C176">
            <v>174789.81112751368</v>
          </cell>
          <cell r="D176">
            <v>170542.73944851238</v>
          </cell>
          <cell r="E176">
            <v>163764.96936611179</v>
          </cell>
          <cell r="F176">
            <v>167537.00740488927</v>
          </cell>
          <cell r="G176">
            <v>138990.80250547186</v>
          </cell>
          <cell r="H176">
            <v>159844.26722153611</v>
          </cell>
          <cell r="I176">
            <v>157379.05717623176</v>
          </cell>
          <cell r="J176">
            <v>165268.22188072384</v>
          </cell>
          <cell r="K176">
            <v>161257.68391004836</v>
          </cell>
          <cell r="L176">
            <v>144037.17835099489</v>
          </cell>
          <cell r="M176">
            <v>150538.56374868046</v>
          </cell>
          <cell r="N176">
            <v>156307.03834923884</v>
          </cell>
          <cell r="P176">
            <v>146174.72068735829</v>
          </cell>
          <cell r="Q176">
            <v>155497.34976058561</v>
          </cell>
          <cell r="R176">
            <v>153989.4409324571</v>
          </cell>
          <cell r="S176">
            <v>200022.15958590701</v>
          </cell>
          <cell r="T176">
            <v>159958.04189352662</v>
          </cell>
          <cell r="U176">
            <v>155788.91997751963</v>
          </cell>
          <cell r="V176">
            <v>167669.62664536369</v>
          </cell>
          <cell r="W176">
            <v>169102.00329724996</v>
          </cell>
          <cell r="X176">
            <v>207538.11763452934</v>
          </cell>
          <cell r="Y176">
            <v>210434.00691187452</v>
          </cell>
          <cell r="Z176">
            <v>235590.61629795443</v>
          </cell>
          <cell r="AA176">
            <v>184064.33491598096</v>
          </cell>
          <cell r="AB176">
            <v>184064.33491598096</v>
          </cell>
          <cell r="AC176">
            <v>201830.09871303826</v>
          </cell>
          <cell r="AD176">
            <v>186906.96847887718</v>
          </cell>
          <cell r="AE176">
            <v>149752.44536826841</v>
          </cell>
          <cell r="AF176">
            <v>121401.49227134767</v>
          </cell>
          <cell r="AG176">
            <v>121737.34732894262</v>
          </cell>
        </row>
        <row r="178">
          <cell r="A178" t="str">
            <v>TOTAL PASIVO CIRCULANTE</v>
          </cell>
          <cell r="B178">
            <v>283498.18</v>
          </cell>
          <cell r="C178">
            <v>308649.21149819705</v>
          </cell>
          <cell r="D178">
            <v>303818.54295471101</v>
          </cell>
          <cell r="E178">
            <v>299024.99362610071</v>
          </cell>
          <cell r="F178">
            <v>170555.7395558132</v>
          </cell>
          <cell r="G178">
            <v>146538.31830608658</v>
          </cell>
          <cell r="H178">
            <v>166384.26373399046</v>
          </cell>
          <cell r="I178">
            <v>170326.43737063577</v>
          </cell>
          <cell r="J178">
            <v>172359.74375698197</v>
          </cell>
          <cell r="K178">
            <v>167817.1505068421</v>
          </cell>
          <cell r="L178">
            <v>150353.47010334281</v>
          </cell>
          <cell r="M178">
            <v>157069.76263911789</v>
          </cell>
          <cell r="N178">
            <v>163825.10657789221</v>
          </cell>
          <cell r="P178">
            <v>152064.96645809841</v>
          </cell>
          <cell r="Q178">
            <v>161978.19778026937</v>
          </cell>
          <cell r="R178">
            <v>159884.91082941694</v>
          </cell>
          <cell r="S178">
            <v>208367.8180594072</v>
          </cell>
          <cell r="T178">
            <v>166731.94482733472</v>
          </cell>
          <cell r="U178">
            <v>162122.76957020359</v>
          </cell>
          <cell r="V178">
            <v>175192.68232746352</v>
          </cell>
          <cell r="W178">
            <v>175845.9579758374</v>
          </cell>
          <cell r="X178">
            <v>216362.56121629034</v>
          </cell>
          <cell r="Y178">
            <v>218935.06465152226</v>
          </cell>
          <cell r="Z178">
            <v>245078.414175296</v>
          </cell>
          <cell r="AA178">
            <v>191788.08911250238</v>
          </cell>
          <cell r="AB178">
            <v>191788.08911250238</v>
          </cell>
          <cell r="AC178">
            <v>210049.53043524592</v>
          </cell>
          <cell r="AD178">
            <v>194591.91645210888</v>
          </cell>
          <cell r="AE178">
            <v>156307.02164779283</v>
          </cell>
          <cell r="AF178">
            <v>127790.5435950915</v>
          </cell>
          <cell r="AG178">
            <v>128203.95027034907</v>
          </cell>
        </row>
        <row r="179">
          <cell r="AB179">
            <v>0</v>
          </cell>
        </row>
        <row r="180">
          <cell r="A180" t="str">
            <v>DEUDA A LARGO PLAZO:</v>
          </cell>
          <cell r="AB180">
            <v>0</v>
          </cell>
        </row>
        <row r="181">
          <cell r="A181" t="str">
            <v>CREDITOS BANCARIOS LP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>CREDITOS BANCARIOS LP ME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</row>
        <row r="183">
          <cell r="B183" t="str">
            <v>-------------------</v>
          </cell>
          <cell r="C183" t="str">
            <v>-------------------</v>
          </cell>
          <cell r="D183" t="str">
            <v>-------------------</v>
          </cell>
          <cell r="E183" t="str">
            <v>-------------------</v>
          </cell>
          <cell r="F183" t="str">
            <v>-------------------</v>
          </cell>
          <cell r="G183" t="str">
            <v>-------------------</v>
          </cell>
          <cell r="H183" t="str">
            <v>-------------------</v>
          </cell>
          <cell r="I183" t="str">
            <v>-------------------</v>
          </cell>
          <cell r="J183" t="str">
            <v>-------------------</v>
          </cell>
          <cell r="K183" t="str">
            <v>-------------------</v>
          </cell>
          <cell r="L183" t="str">
            <v>-------------------</v>
          </cell>
          <cell r="M183" t="str">
            <v>-------------------</v>
          </cell>
          <cell r="N183" t="str">
            <v>-------------------</v>
          </cell>
          <cell r="P183" t="str">
            <v>-------------------</v>
          </cell>
          <cell r="Q183" t="str">
            <v>-------------------</v>
          </cell>
          <cell r="R183" t="str">
            <v>-------------------</v>
          </cell>
          <cell r="S183" t="str">
            <v>-------------------</v>
          </cell>
          <cell r="T183" t="str">
            <v>-------------------</v>
          </cell>
          <cell r="U183" t="str">
            <v>-------------------</v>
          </cell>
          <cell r="V183" t="str">
            <v>-------------------</v>
          </cell>
          <cell r="W183" t="str">
            <v>-------------------</v>
          </cell>
          <cell r="X183" t="str">
            <v>-------------------</v>
          </cell>
          <cell r="Y183" t="str">
            <v>-------------------</v>
          </cell>
          <cell r="Z183" t="str">
            <v>-------------------</v>
          </cell>
          <cell r="AA183" t="str">
            <v>-------------------</v>
          </cell>
          <cell r="AB183" t="str">
            <v>-------------------</v>
          </cell>
          <cell r="AC183" t="str">
            <v>-------------------</v>
          </cell>
          <cell r="AD183" t="str">
            <v>-------------------</v>
          </cell>
          <cell r="AE183" t="str">
            <v>-------------------</v>
          </cell>
          <cell r="AF183" t="str">
            <v>-------------------</v>
          </cell>
          <cell r="AG183" t="str">
            <v>-------------------</v>
          </cell>
        </row>
        <row r="184">
          <cell r="A184" t="str">
            <v>TOTAL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</row>
        <row r="185">
          <cell r="B185" t="str">
            <v>-------------------</v>
          </cell>
          <cell r="C185" t="str">
            <v>-------------------</v>
          </cell>
          <cell r="D185" t="str">
            <v>-------------------</v>
          </cell>
          <cell r="E185" t="str">
            <v>-------------------</v>
          </cell>
          <cell r="F185" t="str">
            <v>-------------------</v>
          </cell>
          <cell r="G185" t="str">
            <v>-------------------</v>
          </cell>
          <cell r="H185" t="str">
            <v>-------------------</v>
          </cell>
          <cell r="I185" t="str">
            <v>-------------------</v>
          </cell>
          <cell r="J185" t="str">
            <v>-------------------</v>
          </cell>
          <cell r="K185" t="str">
            <v>-------------------</v>
          </cell>
          <cell r="L185" t="str">
            <v>-------------------</v>
          </cell>
          <cell r="M185" t="str">
            <v>-------------------</v>
          </cell>
          <cell r="N185" t="str">
            <v>-------------------</v>
          </cell>
          <cell r="P185" t="str">
            <v>-------------------</v>
          </cell>
          <cell r="Q185" t="str">
            <v>-------------------</v>
          </cell>
          <cell r="R185" t="str">
            <v>-------------------</v>
          </cell>
          <cell r="S185" t="str">
            <v>-------------------</v>
          </cell>
          <cell r="T185" t="str">
            <v>-------------------</v>
          </cell>
          <cell r="U185" t="str">
            <v>-------------------</v>
          </cell>
          <cell r="V185" t="str">
            <v>-------------------</v>
          </cell>
          <cell r="W185" t="str">
            <v>-------------------</v>
          </cell>
          <cell r="X185" t="str">
            <v>-------------------</v>
          </cell>
          <cell r="Y185" t="str">
            <v>-------------------</v>
          </cell>
          <cell r="Z185" t="str">
            <v>-------------------</v>
          </cell>
          <cell r="AA185" t="str">
            <v>-------------------</v>
          </cell>
          <cell r="AB185" t="str">
            <v>-------------------</v>
          </cell>
          <cell r="AC185" t="str">
            <v>-------------------</v>
          </cell>
          <cell r="AD185" t="str">
            <v>-------------------</v>
          </cell>
          <cell r="AE185" t="str">
            <v>-------------------</v>
          </cell>
          <cell r="AF185" t="str">
            <v>-------------------</v>
          </cell>
          <cell r="AG185" t="str">
            <v>-------------------</v>
          </cell>
        </row>
        <row r="186">
          <cell r="A186" t="str">
            <v>OTROS PASIVOS LP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</row>
        <row r="187">
          <cell r="A187" t="str">
            <v>IMPUESTO SOBRE LA RENTA DIFERIDO</v>
          </cell>
          <cell r="B187">
            <v>218524.1</v>
          </cell>
          <cell r="C187">
            <v>214070.30000000002</v>
          </cell>
          <cell r="D187">
            <v>212359.50000000003</v>
          </cell>
          <cell r="E187">
            <v>214537.80000000002</v>
          </cell>
          <cell r="F187">
            <v>212405.30000000002</v>
          </cell>
          <cell r="G187">
            <v>210611.7</v>
          </cell>
          <cell r="H187">
            <v>208120.1</v>
          </cell>
          <cell r="I187">
            <v>206869.02344204107</v>
          </cell>
          <cell r="J187">
            <v>205615.23242499458</v>
          </cell>
          <cell r="K187">
            <v>201598.12772222527</v>
          </cell>
          <cell r="L187">
            <v>199850.09614012233</v>
          </cell>
          <cell r="M187">
            <v>198070.79444206189</v>
          </cell>
          <cell r="N187">
            <v>203539.484837158</v>
          </cell>
          <cell r="P187">
            <v>202092.16094692878</v>
          </cell>
          <cell r="Q187">
            <v>200828.33103480362</v>
          </cell>
          <cell r="R187">
            <v>199209.2083982263</v>
          </cell>
          <cell r="S187">
            <v>197952.08267657264</v>
          </cell>
          <cell r="T187">
            <v>196185.8418405446</v>
          </cell>
          <cell r="U187">
            <v>194389.96323559416</v>
          </cell>
          <cell r="V187">
            <v>193365.52049419066</v>
          </cell>
          <cell r="W187">
            <v>191474.80333500562</v>
          </cell>
          <cell r="X187">
            <v>189919.6107240149</v>
          </cell>
          <cell r="Y187">
            <v>188189.82149365195</v>
          </cell>
          <cell r="Z187">
            <v>186379.81501096289</v>
          </cell>
          <cell r="AA187">
            <v>185511.97641457236</v>
          </cell>
          <cell r="AB187">
            <v>185511.97641457236</v>
          </cell>
          <cell r="AC187">
            <v>170540.11664198147</v>
          </cell>
          <cell r="AD187">
            <v>150859.07717536562</v>
          </cell>
          <cell r="AE187">
            <v>130718.05526691111</v>
          </cell>
          <cell r="AF187">
            <v>117608.61852186624</v>
          </cell>
          <cell r="AG187">
            <v>106022.68663979787</v>
          </cell>
        </row>
        <row r="188">
          <cell r="A188" t="str">
            <v>PARTICIPACION DE UTILIDADES DIFERIDO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</row>
        <row r="189">
          <cell r="AB189">
            <v>0</v>
          </cell>
        </row>
        <row r="190">
          <cell r="A190" t="str">
            <v>SUMA DEL PASIVO</v>
          </cell>
          <cell r="B190">
            <v>502022.28</v>
          </cell>
          <cell r="C190">
            <v>522719.5114981971</v>
          </cell>
          <cell r="D190">
            <v>516178.04295471101</v>
          </cell>
          <cell r="E190">
            <v>513562.79362610076</v>
          </cell>
          <cell r="F190">
            <v>382961.03955581319</v>
          </cell>
          <cell r="G190">
            <v>357150.0183060866</v>
          </cell>
          <cell r="H190">
            <v>374504.36373399047</v>
          </cell>
          <cell r="I190">
            <v>377195.46081267681</v>
          </cell>
          <cell r="J190">
            <v>377974.97618197656</v>
          </cell>
          <cell r="K190">
            <v>369415.27822906733</v>
          </cell>
          <cell r="L190">
            <v>350203.56624346517</v>
          </cell>
          <cell r="M190">
            <v>355140.55708117981</v>
          </cell>
          <cell r="N190">
            <v>367364.59141505021</v>
          </cell>
          <cell r="P190">
            <v>354157.12740502716</v>
          </cell>
          <cell r="Q190">
            <v>362806.52881507296</v>
          </cell>
          <cell r="R190">
            <v>359094.11922764324</v>
          </cell>
          <cell r="S190">
            <v>406319.90073597984</v>
          </cell>
          <cell r="T190">
            <v>362917.78666787932</v>
          </cell>
          <cell r="U190">
            <v>356512.73280579771</v>
          </cell>
          <cell r="V190">
            <v>368558.20282165415</v>
          </cell>
          <cell r="W190">
            <v>367320.76131084305</v>
          </cell>
          <cell r="X190">
            <v>406282.17194030527</v>
          </cell>
          <cell r="Y190">
            <v>407124.88614517421</v>
          </cell>
          <cell r="Z190">
            <v>431458.22918625886</v>
          </cell>
          <cell r="AA190">
            <v>377300.06552707474</v>
          </cell>
          <cell r="AB190">
            <v>377300.06552707474</v>
          </cell>
          <cell r="AC190">
            <v>380589.64707722736</v>
          </cell>
          <cell r="AD190">
            <v>345450.99362747453</v>
          </cell>
          <cell r="AE190">
            <v>287025.07691470394</v>
          </cell>
          <cell r="AF190">
            <v>245399.16211695774</v>
          </cell>
          <cell r="AG190">
            <v>234226.63691014695</v>
          </cell>
        </row>
        <row r="191">
          <cell r="B191" t="str">
            <v>=============</v>
          </cell>
          <cell r="C191" t="str">
            <v>=============</v>
          </cell>
          <cell r="D191" t="str">
            <v>=============</v>
          </cell>
          <cell r="E191" t="str">
            <v>=============</v>
          </cell>
          <cell r="F191" t="str">
            <v>=============</v>
          </cell>
          <cell r="G191" t="str">
            <v>=============</v>
          </cell>
          <cell r="H191" t="str">
            <v>=============</v>
          </cell>
          <cell r="I191" t="str">
            <v>=============</v>
          </cell>
          <cell r="J191" t="str">
            <v>=============</v>
          </cell>
          <cell r="K191" t="str">
            <v>=============</v>
          </cell>
          <cell r="L191" t="str">
            <v>=============</v>
          </cell>
          <cell r="M191" t="str">
            <v>=============</v>
          </cell>
          <cell r="N191" t="str">
            <v>=============</v>
          </cell>
          <cell r="P191" t="str">
            <v>=============</v>
          </cell>
          <cell r="Q191" t="str">
            <v>=============</v>
          </cell>
          <cell r="R191" t="str">
            <v>=============</v>
          </cell>
          <cell r="S191" t="str">
            <v>=============</v>
          </cell>
          <cell r="T191" t="str">
            <v>=============</v>
          </cell>
          <cell r="U191" t="str">
            <v>=============</v>
          </cell>
          <cell r="V191" t="str">
            <v>=============</v>
          </cell>
          <cell r="W191" t="str">
            <v>=============</v>
          </cell>
          <cell r="X191" t="str">
            <v>=============</v>
          </cell>
          <cell r="Y191" t="str">
            <v>=============</v>
          </cell>
          <cell r="Z191" t="str">
            <v>=============</v>
          </cell>
          <cell r="AA191" t="str">
            <v>=============</v>
          </cell>
          <cell r="AB191" t="str">
            <v>=============</v>
          </cell>
          <cell r="AC191" t="str">
            <v>=============</v>
          </cell>
          <cell r="AD191" t="str">
            <v>=============</v>
          </cell>
          <cell r="AE191" t="str">
            <v>=============</v>
          </cell>
          <cell r="AF191" t="str">
            <v>=============</v>
          </cell>
          <cell r="AG191" t="str">
            <v>=============</v>
          </cell>
        </row>
        <row r="193">
          <cell r="A193" t="str">
            <v>CAPITAL CONTABLE:</v>
          </cell>
        </row>
        <row r="194">
          <cell r="A194" t="str">
            <v>--------------------------------</v>
          </cell>
        </row>
        <row r="195">
          <cell r="A195" t="str">
            <v>CAPITAL SOCIAL</v>
          </cell>
          <cell r="B195">
            <v>713</v>
          </cell>
          <cell r="C195">
            <v>713</v>
          </cell>
          <cell r="D195">
            <v>713</v>
          </cell>
          <cell r="E195">
            <v>713</v>
          </cell>
          <cell r="F195">
            <v>713</v>
          </cell>
          <cell r="G195">
            <v>713</v>
          </cell>
          <cell r="H195">
            <v>713</v>
          </cell>
          <cell r="I195">
            <v>713</v>
          </cell>
          <cell r="J195">
            <v>713</v>
          </cell>
          <cell r="K195">
            <v>713</v>
          </cell>
          <cell r="L195">
            <v>713</v>
          </cell>
          <cell r="M195">
            <v>713</v>
          </cell>
          <cell r="N195">
            <v>713</v>
          </cell>
          <cell r="P195">
            <v>713</v>
          </cell>
          <cell r="Q195">
            <v>713</v>
          </cell>
          <cell r="R195">
            <v>713</v>
          </cell>
          <cell r="S195">
            <v>713</v>
          </cell>
          <cell r="T195">
            <v>713</v>
          </cell>
          <cell r="U195">
            <v>713</v>
          </cell>
          <cell r="V195">
            <v>713</v>
          </cell>
          <cell r="W195">
            <v>713</v>
          </cell>
          <cell r="X195">
            <v>713</v>
          </cell>
          <cell r="Y195">
            <v>713</v>
          </cell>
          <cell r="Z195">
            <v>713</v>
          </cell>
          <cell r="AA195">
            <v>713</v>
          </cell>
          <cell r="AB195">
            <v>713</v>
          </cell>
          <cell r="AC195">
            <v>713</v>
          </cell>
          <cell r="AD195">
            <v>713</v>
          </cell>
          <cell r="AE195">
            <v>713</v>
          </cell>
          <cell r="AF195">
            <v>713</v>
          </cell>
          <cell r="AG195">
            <v>713</v>
          </cell>
        </row>
        <row r="196">
          <cell r="A196" t="str">
            <v>PRIMA SOBRE ACCIONES</v>
          </cell>
          <cell r="B196">
            <v>41600.300000000003</v>
          </cell>
          <cell r="C196">
            <v>41600.300000000003</v>
          </cell>
          <cell r="D196">
            <v>41600.300000000003</v>
          </cell>
          <cell r="E196">
            <v>41600.300000000003</v>
          </cell>
          <cell r="F196">
            <v>41600.300000000003</v>
          </cell>
          <cell r="G196">
            <v>41600.300000000003</v>
          </cell>
          <cell r="H196">
            <v>41600.300000000003</v>
          </cell>
          <cell r="I196">
            <v>41600.300000000003</v>
          </cell>
          <cell r="J196">
            <v>41600.300000000003</v>
          </cell>
          <cell r="K196">
            <v>41600.300000000003</v>
          </cell>
          <cell r="L196">
            <v>41600.300000000003</v>
          </cell>
          <cell r="M196">
            <v>41600.300000000003</v>
          </cell>
          <cell r="N196">
            <v>41600.300000000003</v>
          </cell>
          <cell r="P196">
            <v>41600.300000000003</v>
          </cell>
          <cell r="Q196">
            <v>41600.300000000003</v>
          </cell>
          <cell r="R196">
            <v>41600.300000000003</v>
          </cell>
          <cell r="S196">
            <v>41600.300000000003</v>
          </cell>
          <cell r="T196">
            <v>41600.300000000003</v>
          </cell>
          <cell r="U196">
            <v>41600.300000000003</v>
          </cell>
          <cell r="V196">
            <v>41600.300000000003</v>
          </cell>
          <cell r="W196">
            <v>41600.300000000003</v>
          </cell>
          <cell r="X196">
            <v>41600.300000000003</v>
          </cell>
          <cell r="Y196">
            <v>41600.300000000003</v>
          </cell>
          <cell r="Z196">
            <v>41600.300000000003</v>
          </cell>
          <cell r="AA196">
            <v>41600.300000000003</v>
          </cell>
          <cell r="AB196">
            <v>41600.300000000003</v>
          </cell>
          <cell r="AC196">
            <v>41600.300000000003</v>
          </cell>
          <cell r="AD196">
            <v>41600.300000000003</v>
          </cell>
          <cell r="AE196">
            <v>41600.300000000003</v>
          </cell>
          <cell r="AF196">
            <v>41600.300000000003</v>
          </cell>
          <cell r="AG196">
            <v>41600.300000000003</v>
          </cell>
        </row>
        <row r="197">
          <cell r="A197" t="str">
            <v>RESULTADO ACUM POR ACTUALIZAC</v>
          </cell>
          <cell r="B197">
            <v>544527.70000000007</v>
          </cell>
          <cell r="C197">
            <v>535775.85437316203</v>
          </cell>
          <cell r="D197">
            <v>539180.61610954534</v>
          </cell>
          <cell r="E197">
            <v>540223.95206211763</v>
          </cell>
          <cell r="F197">
            <v>550226.5877730085</v>
          </cell>
          <cell r="G197">
            <v>559904.94394903432</v>
          </cell>
          <cell r="H197">
            <v>565051.81444903533</v>
          </cell>
          <cell r="I197">
            <v>562707.38387444639</v>
          </cell>
          <cell r="J197">
            <v>560737.57232430053</v>
          </cell>
          <cell r="K197">
            <v>559457.8637085727</v>
          </cell>
          <cell r="L197">
            <v>557636.94169348502</v>
          </cell>
          <cell r="M197">
            <v>557117.63982832653</v>
          </cell>
          <cell r="N197">
            <v>556008.62560110912</v>
          </cell>
          <cell r="P197">
            <v>558970.74706114398</v>
          </cell>
          <cell r="Q197">
            <v>561070.86985619948</v>
          </cell>
          <cell r="R197">
            <v>563219.28447828582</v>
          </cell>
          <cell r="S197">
            <v>565489.03586745413</v>
          </cell>
          <cell r="T197">
            <v>567211.57120824186</v>
          </cell>
          <cell r="U197">
            <v>569138.50108769175</v>
          </cell>
          <cell r="V197">
            <v>570839.02597534668</v>
          </cell>
          <cell r="W197">
            <v>572614.71180891979</v>
          </cell>
          <cell r="X197">
            <v>574982.35896392632</v>
          </cell>
          <cell r="Y197">
            <v>576945.62612377352</v>
          </cell>
          <cell r="Z197">
            <v>579334.53682302416</v>
          </cell>
          <cell r="AA197">
            <v>581902.53858262522</v>
          </cell>
          <cell r="AB197">
            <v>581902.53858262522</v>
          </cell>
          <cell r="AC197">
            <v>602738.36389674875</v>
          </cell>
          <cell r="AD197">
            <v>626327.37610780401</v>
          </cell>
          <cell r="AE197">
            <v>651463.48344462982</v>
          </cell>
          <cell r="AF197">
            <v>677502.86162678385</v>
          </cell>
          <cell r="AG197">
            <v>703032.83638076799</v>
          </cell>
        </row>
        <row r="198">
          <cell r="A198" t="str">
            <v>RESULTADO DE EJERCICIOS ANTERIORES</v>
          </cell>
          <cell r="B198">
            <v>468243.07199999999</v>
          </cell>
          <cell r="C198">
            <v>605107.82200000016</v>
          </cell>
          <cell r="D198">
            <v>605107.82200000016</v>
          </cell>
          <cell r="E198">
            <v>605107.82200000016</v>
          </cell>
          <cell r="F198">
            <v>605107.82200000016</v>
          </cell>
          <cell r="G198">
            <v>605107.82200000016</v>
          </cell>
          <cell r="H198">
            <v>605107.82200000016</v>
          </cell>
          <cell r="I198">
            <v>605107.82200000016</v>
          </cell>
          <cell r="J198">
            <v>605107.82200000016</v>
          </cell>
          <cell r="K198">
            <v>605107.82200000016</v>
          </cell>
          <cell r="L198">
            <v>605107.82200000016</v>
          </cell>
          <cell r="M198">
            <v>502459.33450000011</v>
          </cell>
          <cell r="N198">
            <v>502459.33450000011</v>
          </cell>
          <cell r="P198">
            <v>620484.38956147095</v>
          </cell>
          <cell r="Q198">
            <v>620484.38956147095</v>
          </cell>
          <cell r="R198">
            <v>620484.38956147095</v>
          </cell>
          <cell r="S198">
            <v>620484.38956147095</v>
          </cell>
          <cell r="T198">
            <v>620484.38956147095</v>
          </cell>
          <cell r="U198">
            <v>620484.38956147095</v>
          </cell>
          <cell r="V198">
            <v>620484.38956147095</v>
          </cell>
          <cell r="W198">
            <v>620484.38956147095</v>
          </cell>
          <cell r="X198">
            <v>620484.38956147095</v>
          </cell>
          <cell r="Y198">
            <v>620484.38956147095</v>
          </cell>
          <cell r="Z198">
            <v>531965.41826536786</v>
          </cell>
          <cell r="AA198">
            <v>531965.41826536786</v>
          </cell>
          <cell r="AB198">
            <v>531965.41826536786</v>
          </cell>
          <cell r="AC198">
            <v>573870.70677901723</v>
          </cell>
          <cell r="AD198">
            <v>613436.059617316</v>
          </cell>
          <cell r="AE198">
            <v>644568.75170107244</v>
          </cell>
          <cell r="AF198">
            <v>667181.2872446744</v>
          </cell>
          <cell r="AG198">
            <v>674373.19484509656</v>
          </cell>
        </row>
        <row r="199">
          <cell r="A199" t="str">
            <v>RESULTADO DEL ANIO</v>
          </cell>
          <cell r="B199">
            <v>136864.75000000012</v>
          </cell>
          <cell r="C199">
            <v>7741.4411432727775</v>
          </cell>
          <cell r="D199">
            <v>19819.535700246408</v>
          </cell>
          <cell r="E199">
            <v>34612.050004726923</v>
          </cell>
          <cell r="F199">
            <v>44648.181885805767</v>
          </cell>
          <cell r="G199">
            <v>53389.885039955843</v>
          </cell>
          <cell r="H199">
            <v>65411.348207094925</v>
          </cell>
          <cell r="I199">
            <v>73513.959188809633</v>
          </cell>
          <cell r="J199">
            <v>86501.453789656327</v>
          </cell>
          <cell r="K199">
            <v>98734.480749620372</v>
          </cell>
          <cell r="L199">
            <v>105837.93646877591</v>
          </cell>
          <cell r="M199">
            <v>113438.04565920755</v>
          </cell>
          <cell r="N199">
            <v>118025.05506147079</v>
          </cell>
          <cell r="P199">
            <v>13447.22172122777</v>
          </cell>
          <cell r="Q199">
            <v>25200.921532138273</v>
          </cell>
          <cell r="R199">
            <v>40252.950322411562</v>
          </cell>
          <cell r="S199">
            <v>51976.215803022365</v>
          </cell>
          <cell r="T199">
            <v>68398.70471059659</v>
          </cell>
          <cell r="U199">
            <v>85100.316945970175</v>
          </cell>
          <cell r="V199">
            <v>94664.349390723815</v>
          </cell>
          <cell r="W199">
            <v>112242.26152739751</v>
          </cell>
          <cell r="X199">
            <v>126664.74493022569</v>
          </cell>
          <cell r="Y199">
            <v>142735.44089418673</v>
          </cell>
          <cell r="Z199">
            <v>159525.04255767079</v>
          </cell>
          <cell r="AA199">
            <v>167621.1540545974</v>
          </cell>
          <cell r="AB199">
            <v>167621.1540545974</v>
          </cell>
          <cell r="AC199">
            <v>158261.41135319468</v>
          </cell>
          <cell r="AD199">
            <v>124530.76833502573</v>
          </cell>
          <cell r="AE199">
            <v>90450.142174407811</v>
          </cell>
          <cell r="AF199">
            <v>28767.630401688795</v>
          </cell>
          <cell r="AG199">
            <v>22028.13823256499</v>
          </cell>
        </row>
        <row r="200">
          <cell r="A200" t="str">
            <v>ISR DIFERIDO ACUMULADO</v>
          </cell>
          <cell r="B200">
            <v>-247559.3</v>
          </cell>
          <cell r="C200">
            <v>-247559.3</v>
          </cell>
          <cell r="D200">
            <v>-247559.3</v>
          </cell>
          <cell r="E200">
            <v>-247559.3</v>
          </cell>
          <cell r="F200">
            <v>-247559.3</v>
          </cell>
          <cell r="G200">
            <v>-247559.3</v>
          </cell>
          <cell r="H200">
            <v>-247559.3</v>
          </cell>
          <cell r="I200">
            <v>-247559.3</v>
          </cell>
          <cell r="J200">
            <v>-247559.3</v>
          </cell>
          <cell r="K200">
            <v>-247559.3</v>
          </cell>
          <cell r="L200">
            <v>-247559.3</v>
          </cell>
          <cell r="M200">
            <v>-247559.3</v>
          </cell>
          <cell r="N200">
            <v>-247559.3</v>
          </cell>
          <cell r="P200">
            <v>-247559.3</v>
          </cell>
          <cell r="Q200">
            <v>-247559.3</v>
          </cell>
          <cell r="R200">
            <v>-247559.3</v>
          </cell>
          <cell r="S200">
            <v>-247559.3</v>
          </cell>
          <cell r="T200">
            <v>-247559.3</v>
          </cell>
          <cell r="U200">
            <v>-247559.3</v>
          </cell>
          <cell r="V200">
            <v>-247559.3</v>
          </cell>
          <cell r="W200">
            <v>-247559.3</v>
          </cell>
          <cell r="X200">
            <v>-247559.3</v>
          </cell>
          <cell r="Y200">
            <v>-247559.3</v>
          </cell>
          <cell r="Z200">
            <v>-247559.3</v>
          </cell>
          <cell r="AA200">
            <v>-247559.3</v>
          </cell>
          <cell r="AB200">
            <v>-247559.3</v>
          </cell>
          <cell r="AC200">
            <v>-247559.3</v>
          </cell>
          <cell r="AD200">
            <v>-247559.3</v>
          </cell>
          <cell r="AE200">
            <v>-247559.3</v>
          </cell>
          <cell r="AF200">
            <v>-247559.3</v>
          </cell>
          <cell r="AG200">
            <v>-247559.3</v>
          </cell>
        </row>
        <row r="201">
          <cell r="A201" t="str">
            <v>PARTICIPACION MINORITARIA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</row>
        <row r="202">
          <cell r="AB202">
            <v>0</v>
          </cell>
        </row>
        <row r="203">
          <cell r="B203" t="str">
            <v>-------------------</v>
          </cell>
          <cell r="C203" t="str">
            <v>-------------------</v>
          </cell>
          <cell r="D203" t="str">
            <v>-------------------</v>
          </cell>
          <cell r="E203" t="str">
            <v>-------------------</v>
          </cell>
          <cell r="F203" t="str">
            <v>-------------------</v>
          </cell>
          <cell r="G203" t="str">
            <v>-------------------</v>
          </cell>
          <cell r="H203" t="str">
            <v>-------------------</v>
          </cell>
          <cell r="I203" t="str">
            <v>-------------------</v>
          </cell>
          <cell r="J203" t="str">
            <v>-------------------</v>
          </cell>
          <cell r="K203" t="str">
            <v>-------------------</v>
          </cell>
          <cell r="L203" t="str">
            <v>-------------------</v>
          </cell>
          <cell r="M203" t="str">
            <v>-------------------</v>
          </cell>
          <cell r="N203" t="str">
            <v>-------------------</v>
          </cell>
          <cell r="P203" t="str">
            <v>-------------------</v>
          </cell>
          <cell r="Q203" t="str">
            <v>-------------------</v>
          </cell>
          <cell r="R203" t="str">
            <v>-------------------</v>
          </cell>
          <cell r="S203" t="str">
            <v>-------------------</v>
          </cell>
          <cell r="T203" t="str">
            <v>-------------------</v>
          </cell>
          <cell r="U203" t="str">
            <v>-------------------</v>
          </cell>
          <cell r="V203" t="str">
            <v>-------------------</v>
          </cell>
          <cell r="W203" t="str">
            <v>-------------------</v>
          </cell>
          <cell r="X203" t="str">
            <v>-------------------</v>
          </cell>
          <cell r="Y203" t="str">
            <v>-------------------</v>
          </cell>
          <cell r="Z203" t="str">
            <v>-------------------</v>
          </cell>
          <cell r="AA203" t="str">
            <v>-------------------</v>
          </cell>
          <cell r="AB203" t="str">
            <v>-------------------</v>
          </cell>
          <cell r="AC203" t="str">
            <v>-------------------</v>
          </cell>
          <cell r="AD203" t="str">
            <v>-------------------</v>
          </cell>
          <cell r="AE203" t="str">
            <v>-------------------</v>
          </cell>
          <cell r="AF203" t="str">
            <v>-------------------</v>
          </cell>
          <cell r="AG203" t="str">
            <v>-------------------</v>
          </cell>
        </row>
        <row r="204">
          <cell r="A204" t="str">
            <v>SUMA CAPITAL CONTABLE</v>
          </cell>
          <cell r="B204">
            <v>944389.52200000011</v>
          </cell>
          <cell r="C204">
            <v>943379.11751643475</v>
          </cell>
          <cell r="D204">
            <v>958861.97380979196</v>
          </cell>
          <cell r="E204">
            <v>974697.82406684477</v>
          </cell>
          <cell r="F204">
            <v>994736.59165881434</v>
          </cell>
          <cell r="G204">
            <v>1013156.6509889902</v>
          </cell>
          <cell r="H204">
            <v>1030324.9846561304</v>
          </cell>
          <cell r="I204">
            <v>1036083.1650632562</v>
          </cell>
          <cell r="J204">
            <v>1047100.8481139569</v>
          </cell>
          <cell r="K204">
            <v>1058054.1664581932</v>
          </cell>
          <cell r="L204">
            <v>1063336.700162261</v>
          </cell>
          <cell r="M204">
            <v>967769.01998753427</v>
          </cell>
          <cell r="N204">
            <v>971247.01516257995</v>
          </cell>
          <cell r="P204">
            <v>987656.35834384267</v>
          </cell>
          <cell r="Q204">
            <v>1001510.1809498088</v>
          </cell>
          <cell r="R204">
            <v>1018710.6243621681</v>
          </cell>
          <cell r="S204">
            <v>1032703.6412319473</v>
          </cell>
          <cell r="T204">
            <v>1050848.6654803094</v>
          </cell>
          <cell r="U204">
            <v>1069477.207595133</v>
          </cell>
          <cell r="V204">
            <v>1080741.7649275414</v>
          </cell>
          <cell r="W204">
            <v>1100095.3628977882</v>
          </cell>
          <cell r="X204">
            <v>1116885.4934556228</v>
          </cell>
          <cell r="Y204">
            <v>1134919.4565794312</v>
          </cell>
          <cell r="Z204">
            <v>1065578.9976460629</v>
          </cell>
          <cell r="AA204">
            <v>1076243.1109025904</v>
          </cell>
          <cell r="AB204">
            <v>1076243.1109025904</v>
          </cell>
          <cell r="AC204">
            <v>1129624.4820289605</v>
          </cell>
          <cell r="AD204">
            <v>1159048.2040601459</v>
          </cell>
          <cell r="AE204">
            <v>1181236.3773201101</v>
          </cell>
          <cell r="AF204">
            <v>1168205.7792731472</v>
          </cell>
          <cell r="AG204">
            <v>1194188.1694584296</v>
          </cell>
        </row>
        <row r="206">
          <cell r="B206" t="str">
            <v>=============</v>
          </cell>
          <cell r="C206" t="str">
            <v>=============</v>
          </cell>
          <cell r="D206" t="str">
            <v>=============</v>
          </cell>
          <cell r="E206" t="str">
            <v>=============</v>
          </cell>
          <cell r="F206" t="str">
            <v>=============</v>
          </cell>
          <cell r="G206" t="str">
            <v>=============</v>
          </cell>
          <cell r="H206" t="str">
            <v>=============</v>
          </cell>
          <cell r="I206" t="str">
            <v>=============</v>
          </cell>
          <cell r="J206" t="str">
            <v>=============</v>
          </cell>
          <cell r="K206" t="str">
            <v>=============</v>
          </cell>
          <cell r="L206" t="str">
            <v>=============</v>
          </cell>
          <cell r="M206" t="str">
            <v>=============</v>
          </cell>
          <cell r="N206" t="str">
            <v>=============</v>
          </cell>
          <cell r="P206" t="str">
            <v>=============</v>
          </cell>
          <cell r="Q206" t="str">
            <v>=============</v>
          </cell>
          <cell r="R206" t="str">
            <v>=============</v>
          </cell>
          <cell r="S206" t="str">
            <v>=============</v>
          </cell>
          <cell r="T206" t="str">
            <v>=============</v>
          </cell>
          <cell r="U206" t="str">
            <v>=============</v>
          </cell>
          <cell r="V206" t="str">
            <v>=============</v>
          </cell>
          <cell r="W206" t="str">
            <v>=============</v>
          </cell>
          <cell r="X206" t="str">
            <v>=============</v>
          </cell>
          <cell r="Y206" t="str">
            <v>=============</v>
          </cell>
          <cell r="Z206" t="str">
            <v>=============</v>
          </cell>
          <cell r="AA206" t="str">
            <v>=============</v>
          </cell>
          <cell r="AB206" t="str">
            <v>=============</v>
          </cell>
          <cell r="AC206" t="str">
            <v>=============</v>
          </cell>
          <cell r="AD206" t="str">
            <v>=============</v>
          </cell>
          <cell r="AE206" t="str">
            <v>=============</v>
          </cell>
          <cell r="AF206" t="str">
            <v>=============</v>
          </cell>
          <cell r="AG206" t="str">
            <v>=============</v>
          </cell>
        </row>
        <row r="208">
          <cell r="A208" t="str">
            <v>SUMA PASIVO Y CAPITAL</v>
          </cell>
          <cell r="B208">
            <v>1446411.8020000001</v>
          </cell>
          <cell r="C208">
            <v>1466098.6290146317</v>
          </cell>
          <cell r="D208">
            <v>1475040.016764503</v>
          </cell>
          <cell r="E208">
            <v>1488260.6176929455</v>
          </cell>
          <cell r="F208">
            <v>1377697.6312146275</v>
          </cell>
          <cell r="G208">
            <v>1370306.6692950767</v>
          </cell>
          <cell r="H208">
            <v>1404829.348390121</v>
          </cell>
          <cell r="I208">
            <v>1413278.6258759331</v>
          </cell>
          <cell r="J208">
            <v>1425075.8242959334</v>
          </cell>
          <cell r="K208">
            <v>1427469.4446872605</v>
          </cell>
          <cell r="L208">
            <v>1413540.2664057263</v>
          </cell>
          <cell r="M208">
            <v>1322909.577068714</v>
          </cell>
          <cell r="N208">
            <v>1338611.6065776302</v>
          </cell>
          <cell r="P208">
            <v>1341813.4857488698</v>
          </cell>
          <cell r="Q208">
            <v>1364316.7097648818</v>
          </cell>
          <cell r="R208">
            <v>1377804.7435898115</v>
          </cell>
          <cell r="S208">
            <v>1439023.5419679272</v>
          </cell>
          <cell r="T208">
            <v>1413766.4521481888</v>
          </cell>
          <cell r="U208">
            <v>1425989.9404009306</v>
          </cell>
          <cell r="V208">
            <v>1449299.9677491956</v>
          </cell>
          <cell r="W208">
            <v>1467416.1242086312</v>
          </cell>
          <cell r="X208">
            <v>1523167.6653959281</v>
          </cell>
          <cell r="Y208">
            <v>1542044.3427246055</v>
          </cell>
          <cell r="Z208">
            <v>1497037.2268323218</v>
          </cell>
          <cell r="AA208">
            <v>1453543.1764296652</v>
          </cell>
          <cell r="AB208">
            <v>1453543.1764296652</v>
          </cell>
          <cell r="AC208">
            <v>1510214.1291061877</v>
          </cell>
          <cell r="AD208">
            <v>1504499.1976876203</v>
          </cell>
          <cell r="AE208">
            <v>1468261.454234814</v>
          </cell>
          <cell r="AF208">
            <v>1413604.9413901051</v>
          </cell>
          <cell r="AG208">
            <v>1428414.8063685766</v>
          </cell>
        </row>
        <row r="209">
          <cell r="B209" t="str">
            <v>=============</v>
          </cell>
          <cell r="C209" t="str">
            <v>=============</v>
          </cell>
          <cell r="D209" t="str">
            <v>=============</v>
          </cell>
          <cell r="E209" t="str">
            <v>=============</v>
          </cell>
          <cell r="F209" t="str">
            <v>=============</v>
          </cell>
          <cell r="G209" t="str">
            <v>=============</v>
          </cell>
          <cell r="H209" t="str">
            <v>=============</v>
          </cell>
          <cell r="I209" t="str">
            <v>=============</v>
          </cell>
          <cell r="J209" t="str">
            <v>=============</v>
          </cell>
          <cell r="K209" t="str">
            <v>=============</v>
          </cell>
          <cell r="L209" t="str">
            <v>=============</v>
          </cell>
          <cell r="M209" t="str">
            <v>=============</v>
          </cell>
          <cell r="N209" t="str">
            <v>=============</v>
          </cell>
          <cell r="P209" t="str">
            <v>=============</v>
          </cell>
          <cell r="Q209" t="str">
            <v>=============</v>
          </cell>
          <cell r="R209" t="str">
            <v>=============</v>
          </cell>
          <cell r="S209" t="str">
            <v>=============</v>
          </cell>
          <cell r="T209" t="str">
            <v>=============</v>
          </cell>
          <cell r="U209" t="str">
            <v>=============</v>
          </cell>
          <cell r="V209" t="str">
            <v>=============</v>
          </cell>
          <cell r="W209" t="str">
            <v>=============</v>
          </cell>
          <cell r="X209" t="str">
            <v>=============</v>
          </cell>
          <cell r="Y209" t="str">
            <v>=============</v>
          </cell>
          <cell r="Z209" t="str">
            <v>=============</v>
          </cell>
          <cell r="AA209" t="str">
            <v>=============</v>
          </cell>
          <cell r="AB209" t="str">
            <v>=============</v>
          </cell>
          <cell r="AC209" t="str">
            <v>=============</v>
          </cell>
          <cell r="AD209" t="str">
            <v>=============</v>
          </cell>
          <cell r="AE209" t="str">
            <v>=============</v>
          </cell>
          <cell r="AF209" t="str">
            <v>=============</v>
          </cell>
          <cell r="AG209" t="str">
            <v>=============</v>
          </cell>
        </row>
        <row r="211">
          <cell r="A211" t="str">
            <v>DIFERENCIA BALANCE</v>
          </cell>
          <cell r="B211">
            <v>-0.22000000020489097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</row>
        <row r="216">
          <cell r="A216" t="str">
            <v>PAG 4</v>
          </cell>
          <cell r="C216">
            <v>38187.834813310183</v>
          </cell>
          <cell r="D216">
            <v>38187.834813310183</v>
          </cell>
          <cell r="J216" t="str">
            <v>ARCHIVO:</v>
          </cell>
          <cell r="K216" t="str">
            <v>BASEPTO 04 Y 05</v>
          </cell>
          <cell r="M216" t="str">
            <v>REPORTE:</v>
          </cell>
          <cell r="N216" t="str">
            <v>M8R3</v>
          </cell>
        </row>
        <row r="217">
          <cell r="A217" t="str">
            <v>VELCON, S.A. DE C.V.</v>
          </cell>
        </row>
        <row r="218">
          <cell r="A218" t="str">
            <v>Pronóstico 2004 (6+6)  y  PELP 2005-2009 Banqueros</v>
          </cell>
          <cell r="D218" t="str">
            <v>( MILES DE PESOS)</v>
          </cell>
        </row>
        <row r="220">
          <cell r="A220" t="str">
            <v>FLUJO DE EFECTIVO</v>
          </cell>
        </row>
        <row r="222">
          <cell r="B222" t="str">
            <v>ACUM DIC 03</v>
          </cell>
          <cell r="C222" t="str">
            <v xml:space="preserve">ENERO </v>
          </cell>
          <cell r="D222" t="str">
            <v>FEBRERO</v>
          </cell>
          <cell r="E222" t="str">
            <v>MARZO</v>
          </cell>
          <cell r="F222" t="str">
            <v>ABRIL</v>
          </cell>
          <cell r="G222" t="str">
            <v>MAYO</v>
          </cell>
          <cell r="H222" t="str">
            <v>JUNIO</v>
          </cell>
          <cell r="I222" t="str">
            <v>JULIO</v>
          </cell>
          <cell r="J222" t="str">
            <v>AGOSTO</v>
          </cell>
          <cell r="K222" t="str">
            <v>SEPTIEMBRE</v>
          </cell>
          <cell r="L222" t="str">
            <v>OCTUBRE</v>
          </cell>
          <cell r="M222" t="str">
            <v>NOVIEMBRE</v>
          </cell>
          <cell r="N222" t="str">
            <v>DICIEMBRE</v>
          </cell>
          <cell r="O222" t="str">
            <v>T. ANUAL 2004</v>
          </cell>
          <cell r="P222" t="str">
            <v>ENERO 2005</v>
          </cell>
          <cell r="Q222" t="str">
            <v>FEBRERO 2005</v>
          </cell>
          <cell r="R222" t="str">
            <v>MARZO 2005</v>
          </cell>
          <cell r="S222" t="str">
            <v>ABRIL 2005</v>
          </cell>
          <cell r="T222" t="str">
            <v>MAYO 2005</v>
          </cell>
          <cell r="U222" t="str">
            <v>JUNIO 2005</v>
          </cell>
          <cell r="V222" t="str">
            <v>JULIO 2005</v>
          </cell>
          <cell r="W222" t="str">
            <v>AGOSTO 2005</v>
          </cell>
          <cell r="X222" t="str">
            <v>SEPTIEMBRE 2005</v>
          </cell>
          <cell r="Y222" t="str">
            <v>OCTUBRE 2005</v>
          </cell>
          <cell r="Z222" t="str">
            <v>NOVIEMBRE 2005</v>
          </cell>
          <cell r="AA222" t="str">
            <v>DICIEMBRE 2005</v>
          </cell>
          <cell r="AB222" t="str">
            <v>T. ANUAL 2005</v>
          </cell>
          <cell r="AC222">
            <v>2006</v>
          </cell>
          <cell r="AD222">
            <v>2007</v>
          </cell>
          <cell r="AE222">
            <v>2008</v>
          </cell>
          <cell r="AF222">
            <v>2009</v>
          </cell>
          <cell r="AG222">
            <v>2010</v>
          </cell>
        </row>
        <row r="223">
          <cell r="B223" t="str">
            <v>-------------------</v>
          </cell>
          <cell r="C223" t="str">
            <v>-------------------</v>
          </cell>
          <cell r="D223" t="str">
            <v>-------------------</v>
          </cell>
          <cell r="E223" t="str">
            <v>-------------------</v>
          </cell>
          <cell r="F223" t="str">
            <v>-------------------</v>
          </cell>
          <cell r="G223" t="str">
            <v>-------------------</v>
          </cell>
          <cell r="H223" t="str">
            <v>-------------------</v>
          </cell>
          <cell r="I223" t="str">
            <v>-------------------</v>
          </cell>
          <cell r="J223" t="str">
            <v>-------------------</v>
          </cell>
          <cell r="K223" t="str">
            <v>-------------------</v>
          </cell>
          <cell r="L223" t="str">
            <v>-------------------</v>
          </cell>
          <cell r="M223" t="str">
            <v>-------------------</v>
          </cell>
          <cell r="N223" t="str">
            <v>-------------------</v>
          </cell>
          <cell r="O223" t="str">
            <v>-------------------</v>
          </cell>
          <cell r="P223" t="str">
            <v>-------------------</v>
          </cell>
          <cell r="Q223" t="str">
            <v>-------------------</v>
          </cell>
          <cell r="R223" t="str">
            <v>-------------------</v>
          </cell>
          <cell r="S223" t="str">
            <v>-------------------</v>
          </cell>
          <cell r="T223" t="str">
            <v>-------------------</v>
          </cell>
          <cell r="U223" t="str">
            <v>-------------------</v>
          </cell>
          <cell r="V223" t="str">
            <v>-------------------</v>
          </cell>
          <cell r="W223" t="str">
            <v>-------------------</v>
          </cell>
          <cell r="X223" t="str">
            <v>-------------------</v>
          </cell>
          <cell r="Y223" t="str">
            <v>-------------------</v>
          </cell>
          <cell r="Z223" t="str">
            <v>-------------------</v>
          </cell>
          <cell r="AA223" t="str">
            <v>-------------------</v>
          </cell>
          <cell r="AB223" t="str">
            <v>-------------------</v>
          </cell>
          <cell r="AC223" t="str">
            <v>-------------------</v>
          </cell>
          <cell r="AD223" t="str">
            <v>-------------------</v>
          </cell>
          <cell r="AE223" t="str">
            <v>-------------------</v>
          </cell>
          <cell r="AF223" t="str">
            <v>-------------------</v>
          </cell>
          <cell r="AG223" t="str">
            <v>-------------------</v>
          </cell>
        </row>
        <row r="225">
          <cell r="A225" t="str">
            <v>UTILIDAD DE OPERACION</v>
          </cell>
          <cell r="B225">
            <v>225777.4800000001</v>
          </cell>
          <cell r="C225">
            <v>18297.759234669815</v>
          </cell>
          <cell r="D225">
            <v>23013.727323221923</v>
          </cell>
          <cell r="E225">
            <v>25312.810112647974</v>
          </cell>
          <cell r="F225">
            <v>18352.868147019908</v>
          </cell>
          <cell r="G225">
            <v>14412.602582814725</v>
          </cell>
          <cell r="H225">
            <v>27062.563125181638</v>
          </cell>
          <cell r="I225">
            <v>16024.580960781539</v>
          </cell>
          <cell r="J225">
            <v>24109.6896628828</v>
          </cell>
          <cell r="K225">
            <v>24564.315220726363</v>
          </cell>
          <cell r="L225">
            <v>14234.837970209683</v>
          </cell>
          <cell r="M225">
            <v>16017.851184469402</v>
          </cell>
          <cell r="N225">
            <v>6384.1858907367023</v>
          </cell>
          <cell r="O225">
            <v>227787.79141536247</v>
          </cell>
          <cell r="P225">
            <v>24971.590999130742</v>
          </cell>
          <cell r="Q225">
            <v>21561.3506147601</v>
          </cell>
          <cell r="R225">
            <v>27437.842038417588</v>
          </cell>
          <cell r="S225">
            <v>21560.037258442626</v>
          </cell>
          <cell r="T225">
            <v>29601.915862719332</v>
          </cell>
          <cell r="U225">
            <v>30237.392279643143</v>
          </cell>
          <cell r="V225">
            <v>17271.24202380472</v>
          </cell>
          <cell r="W225">
            <v>31567.57498374657</v>
          </cell>
          <cell r="X225">
            <v>26288.755370726674</v>
          </cell>
          <cell r="Y225">
            <v>28907.083005984288</v>
          </cell>
          <cell r="Z225">
            <v>30552.84894910299</v>
          </cell>
          <cell r="AA225">
            <v>15086.581346804298</v>
          </cell>
          <cell r="AB225">
            <v>305044.21473328304</v>
          </cell>
          <cell r="AC225">
            <v>283911.02865636634</v>
          </cell>
          <cell r="AD225">
            <v>226931.08584557753</v>
          </cell>
          <cell r="AE225">
            <v>168931.19240206628</v>
          </cell>
          <cell r="AF225">
            <v>56726.097186827479</v>
          </cell>
          <cell r="AG225">
            <v>42364.199786150188</v>
          </cell>
        </row>
        <row r="227">
          <cell r="A227" t="str">
            <v>(+) DEPRECIACION Y AMORTIZAC</v>
          </cell>
          <cell r="B227">
            <v>104250.74</v>
          </cell>
          <cell r="C227">
            <v>8189.7786894238216</v>
          </cell>
          <cell r="D227">
            <v>8111.2058537092062</v>
          </cell>
          <cell r="E227">
            <v>8117.658568390144</v>
          </cell>
          <cell r="F227">
            <v>8168.4465028207933</v>
          </cell>
          <cell r="G227">
            <v>8158.5644865891745</v>
          </cell>
          <cell r="H227">
            <v>9019.2216920532064</v>
          </cell>
          <cell r="I227">
            <v>9230.0086742051644</v>
          </cell>
          <cell r="J227">
            <v>9402.4316554096258</v>
          </cell>
          <cell r="K227">
            <v>9711.2322172065833</v>
          </cell>
          <cell r="L227">
            <v>9528.7784968510387</v>
          </cell>
          <cell r="M227">
            <v>9523.198756798889</v>
          </cell>
          <cell r="N227">
            <v>9656.0268961308211</v>
          </cell>
          <cell r="O227">
            <v>106816.55248958846</v>
          </cell>
          <cell r="P227">
            <v>8272.5166279795212</v>
          </cell>
          <cell r="Q227">
            <v>8219.2524395690798</v>
          </cell>
          <cell r="R227">
            <v>8161.2836048831787</v>
          </cell>
          <cell r="S227">
            <v>8133.1446928934129</v>
          </cell>
          <cell r="T227">
            <v>8076.1546500223776</v>
          </cell>
          <cell r="U227">
            <v>8098.5954756518049</v>
          </cell>
          <cell r="V227">
            <v>8325.0566419812876</v>
          </cell>
          <cell r="W227">
            <v>8574.2832684351724</v>
          </cell>
          <cell r="X227">
            <v>8507.3110083163301</v>
          </cell>
          <cell r="Y227">
            <v>8678.9179523134044</v>
          </cell>
          <cell r="Z227">
            <v>8610.7034765038698</v>
          </cell>
          <cell r="AA227">
            <v>8661.9278918317432</v>
          </cell>
          <cell r="AB227">
            <v>100319.14773038118</v>
          </cell>
          <cell r="AC227">
            <v>101348.66150487226</v>
          </cell>
          <cell r="AD227">
            <v>97212.922809396288</v>
          </cell>
          <cell r="AE227">
            <v>92310.168373744906</v>
          </cell>
          <cell r="AF227">
            <v>103454.08299198968</v>
          </cell>
          <cell r="AG227">
            <v>113102.12301430441</v>
          </cell>
        </row>
        <row r="228">
          <cell r="A228" t="str">
            <v>(-) ISR Y PTU</v>
          </cell>
          <cell r="B228">
            <v>127720.6</v>
          </cell>
          <cell r="C228">
            <v>10841.699999999999</v>
          </cell>
          <cell r="D228">
            <v>11680.2</v>
          </cell>
          <cell r="E228">
            <v>10038.84</v>
          </cell>
          <cell r="F228">
            <v>10421.14</v>
          </cell>
          <cell r="G228">
            <v>9003</v>
          </cell>
          <cell r="H228">
            <v>12427.5</v>
          </cell>
          <cell r="I228">
            <v>7931.9122001565083</v>
          </cell>
          <cell r="J228">
            <v>11522.591606605809</v>
          </cell>
          <cell r="K228">
            <v>15168.914415563599</v>
          </cell>
          <cell r="L228">
            <v>7907.3147929875704</v>
          </cell>
          <cell r="M228">
            <v>8313.2924387208041</v>
          </cell>
          <cell r="N228">
            <v>-4955.5796078119856</v>
          </cell>
          <cell r="O228">
            <v>110300.82584622232</v>
          </cell>
          <cell r="P228">
            <v>11953.681075727176</v>
          </cell>
          <cell r="Q228">
            <v>10451.494477018543</v>
          </cell>
          <cell r="R228">
            <v>13377.968378061592</v>
          </cell>
          <cell r="S228">
            <v>10421.446782601564</v>
          </cell>
          <cell r="T228">
            <v>14595.053790187554</v>
          </cell>
          <cell r="U228">
            <v>14844.331760977635</v>
          </cell>
          <cell r="V228">
            <v>8503.5070998824631</v>
          </cell>
          <cell r="W228">
            <v>15620.861232977008</v>
          </cell>
          <cell r="X228">
            <v>12822.612902143799</v>
          </cell>
          <cell r="Y228">
            <v>14286.002269838445</v>
          </cell>
          <cell r="Z228">
            <v>14926.96792982336</v>
          </cell>
          <cell r="AA228">
            <v>7200.5577907180268</v>
          </cell>
          <cell r="AB228">
            <v>149004.48548995715</v>
          </cell>
          <cell r="AC228">
            <v>137490.90025446538</v>
          </cell>
          <cell r="AD228">
            <v>120256.57521254529</v>
          </cell>
          <cell r="AE228">
            <v>96208.817928892589</v>
          </cell>
          <cell r="AF228">
            <v>40613.396027366602</v>
          </cell>
          <cell r="AG228">
            <v>33312.853266610517</v>
          </cell>
        </row>
        <row r="229">
          <cell r="A229" t="str">
            <v>(-) CAMBIOS AL CAPITAL DE TRABAJO</v>
          </cell>
          <cell r="B229">
            <v>116921.72</v>
          </cell>
          <cell r="C229">
            <v>8667.9547984297387</v>
          </cell>
          <cell r="D229">
            <v>15522.659478722711</v>
          </cell>
          <cell r="E229">
            <v>950.78083926470754</v>
          </cell>
          <cell r="F229">
            <v>-14871.880708303561</v>
          </cell>
          <cell r="G229">
            <v>39024.413735270151</v>
          </cell>
          <cell r="H229">
            <v>-13552.861612943758</v>
          </cell>
          <cell r="I229">
            <v>19606.96989495432</v>
          </cell>
          <cell r="J229">
            <v>-6301.4346866407268</v>
          </cell>
          <cell r="K229">
            <v>10821.870413103727</v>
          </cell>
          <cell r="L229">
            <v>-15462.983672325347</v>
          </cell>
          <cell r="M229">
            <v>-18168.676058403842</v>
          </cell>
          <cell r="N229">
            <v>-10194.054381364997</v>
          </cell>
          <cell r="O229">
            <v>16042.758039763121</v>
          </cell>
          <cell r="P229">
            <v>-4109.1606550469296</v>
          </cell>
          <cell r="Q229">
            <v>16250.459384613672</v>
          </cell>
          <cell r="R229">
            <v>-5148.9743772153288</v>
          </cell>
          <cell r="S229">
            <v>4219.6574198364688</v>
          </cell>
          <cell r="T229">
            <v>22560.818759815855</v>
          </cell>
          <cell r="U229">
            <v>9275.3016481715713</v>
          </cell>
          <cell r="V229">
            <v>-13556.011824439553</v>
          </cell>
          <cell r="W229">
            <v>-2741.2243860516301</v>
          </cell>
          <cell r="X229">
            <v>12830.798590885533</v>
          </cell>
          <cell r="Y229">
            <v>-8624.4220985396441</v>
          </cell>
          <cell r="Z229">
            <v>3876.2069179817918</v>
          </cell>
          <cell r="AA229">
            <v>-21576.101721947765</v>
          </cell>
          <cell r="AB229">
            <v>13257.347658064042</v>
          </cell>
          <cell r="AC229">
            <v>-198.14956680998148</v>
          </cell>
          <cell r="AD229">
            <v>7572.3675277301518</v>
          </cell>
          <cell r="AE229">
            <v>-4084.4631707913286</v>
          </cell>
          <cell r="AF229">
            <v>-2807.5195949787885</v>
          </cell>
          <cell r="AG229">
            <v>1512.0892538468806</v>
          </cell>
        </row>
        <row r="230">
          <cell r="A230" t="str">
            <v>(-) INVERSION ACTIVO FIJO</v>
          </cell>
          <cell r="B230">
            <v>55430.3</v>
          </cell>
          <cell r="C230">
            <v>2153.3905773499282</v>
          </cell>
          <cell r="D230">
            <v>1293.3891366000753</v>
          </cell>
          <cell r="E230">
            <v>3089.9599167599017</v>
          </cell>
          <cell r="F230">
            <v>1413.0994451750303</v>
          </cell>
          <cell r="G230">
            <v>2424.638750314014</v>
          </cell>
          <cell r="H230">
            <v>532.79367750009988</v>
          </cell>
          <cell r="I230">
            <v>33580.564839900006</v>
          </cell>
          <cell r="J230">
            <v>6431.0567841000156</v>
          </cell>
          <cell r="K230">
            <v>314.20103714999277</v>
          </cell>
          <cell r="L230">
            <v>3967.7641239600489</v>
          </cell>
          <cell r="M230">
            <v>0</v>
          </cell>
          <cell r="N230">
            <v>2047.1636854499811</v>
          </cell>
          <cell r="O230">
            <v>57248.021974259093</v>
          </cell>
          <cell r="P230">
            <v>4785.5624654687708</v>
          </cell>
          <cell r="Q230">
            <v>4793.3199155313196</v>
          </cell>
          <cell r="R230">
            <v>4801.0773655937519</v>
          </cell>
          <cell r="S230">
            <v>4808.8348156561842</v>
          </cell>
          <cell r="T230">
            <v>4816.592265718733</v>
          </cell>
          <cell r="U230">
            <v>4824.3497157812817</v>
          </cell>
          <cell r="V230">
            <v>4832.107165843714</v>
          </cell>
          <cell r="W230">
            <v>4839.8646159061464</v>
          </cell>
          <cell r="X230">
            <v>4847.6220659688115</v>
          </cell>
          <cell r="Y230">
            <v>4855.3795160312438</v>
          </cell>
          <cell r="Z230">
            <v>4863.1369660937926</v>
          </cell>
          <cell r="AA230">
            <v>4870.9580018124543</v>
          </cell>
          <cell r="AB230">
            <v>57938.804875406204</v>
          </cell>
          <cell r="AC230">
            <v>47284.854500000016</v>
          </cell>
          <cell r="AD230">
            <v>40410.196679999935</v>
          </cell>
          <cell r="AE230">
            <v>72697.021577310748</v>
          </cell>
          <cell r="AF230">
            <v>72266.482445885427</v>
          </cell>
          <cell r="AG230">
            <v>41708.142248003278</v>
          </cell>
        </row>
        <row r="231">
          <cell r="B231" t="str">
            <v>-------------------</v>
          </cell>
          <cell r="C231" t="str">
            <v>-------------------</v>
          </cell>
          <cell r="D231" t="str">
            <v>-------------------</v>
          </cell>
          <cell r="E231" t="str">
            <v>-------------------</v>
          </cell>
          <cell r="F231" t="str">
            <v>-------------------</v>
          </cell>
          <cell r="G231" t="str">
            <v>-------------------</v>
          </cell>
          <cell r="H231" t="str">
            <v>-------------------</v>
          </cell>
          <cell r="I231" t="str">
            <v>-------------------</v>
          </cell>
          <cell r="J231" t="str">
            <v>-------------------</v>
          </cell>
          <cell r="K231" t="str">
            <v>-------------------</v>
          </cell>
          <cell r="L231" t="str">
            <v>-------------------</v>
          </cell>
          <cell r="M231" t="str">
            <v>-------------------</v>
          </cell>
          <cell r="N231" t="str">
            <v>-------------------</v>
          </cell>
          <cell r="O231" t="str">
            <v>-------------------</v>
          </cell>
          <cell r="P231" t="str">
            <v>-------------------</v>
          </cell>
          <cell r="Q231" t="str">
            <v>-------------------</v>
          </cell>
          <cell r="R231" t="str">
            <v>-------------------</v>
          </cell>
          <cell r="S231" t="str">
            <v>-------------------</v>
          </cell>
          <cell r="T231" t="str">
            <v>-------------------</v>
          </cell>
          <cell r="U231" t="str">
            <v>-------------------</v>
          </cell>
          <cell r="V231" t="str">
            <v>-------------------</v>
          </cell>
          <cell r="W231" t="str">
            <v>-------------------</v>
          </cell>
          <cell r="X231" t="str">
            <v>-------------------</v>
          </cell>
          <cell r="Y231" t="str">
            <v>-------------------</v>
          </cell>
          <cell r="Z231" t="str">
            <v>-------------------</v>
          </cell>
          <cell r="AA231" t="str">
            <v>-------------------</v>
          </cell>
          <cell r="AB231" t="str">
            <v>-------------------</v>
          </cell>
          <cell r="AC231" t="str">
            <v>-------------------</v>
          </cell>
          <cell r="AD231" t="str">
            <v>-------------------</v>
          </cell>
          <cell r="AE231" t="str">
            <v>-------------------</v>
          </cell>
          <cell r="AF231" t="str">
            <v>-------------------</v>
          </cell>
          <cell r="AG231" t="str">
            <v>-------------------</v>
          </cell>
        </row>
        <row r="232">
          <cell r="A232" t="str">
            <v>FLUJO OPERATIVO NETO</v>
          </cell>
          <cell r="B232">
            <v>29955.600000000079</v>
          </cell>
          <cell r="C232">
            <v>4824.4925483139723</v>
          </cell>
          <cell r="D232">
            <v>2628.684561608341</v>
          </cell>
          <cell r="E232">
            <v>19350.887925013507</v>
          </cell>
          <cell r="F232">
            <v>29558.955912969232</v>
          </cell>
          <cell r="G232">
            <v>-27880.885416180266</v>
          </cell>
          <cell r="H232">
            <v>36674.352752678504</v>
          </cell>
          <cell r="I232">
            <v>-35864.85730002413</v>
          </cell>
          <cell r="J232">
            <v>21859.907614227326</v>
          </cell>
          <cell r="K232">
            <v>7970.5615721156282</v>
          </cell>
          <cell r="L232">
            <v>27351.521222438449</v>
          </cell>
          <cell r="M232">
            <v>35396.433560951329</v>
          </cell>
          <cell r="N232">
            <v>29142.683090594524</v>
          </cell>
          <cell r="O232">
            <v>151012.73804470644</v>
          </cell>
          <cell r="P232">
            <v>20614.024740961249</v>
          </cell>
          <cell r="Q232">
            <v>-1714.6707228343566</v>
          </cell>
          <cell r="R232">
            <v>22569.054276860748</v>
          </cell>
          <cell r="S232">
            <v>10243.242933241821</v>
          </cell>
          <cell r="T232">
            <v>-4294.3943029804323</v>
          </cell>
          <cell r="U232">
            <v>9392.0046303644594</v>
          </cell>
          <cell r="V232">
            <v>25816.696224499385</v>
          </cell>
          <cell r="W232">
            <v>22422.356789350219</v>
          </cell>
          <cell r="X232">
            <v>4295.0328200448603</v>
          </cell>
          <cell r="Y232">
            <v>27069.041270967646</v>
          </cell>
          <cell r="Z232">
            <v>15497.240611707915</v>
          </cell>
          <cell r="AA232">
            <v>33253.095168053325</v>
          </cell>
          <cell r="AB232">
            <v>185162.72444023681</v>
          </cell>
          <cell r="AC232">
            <v>200682.08497358317</v>
          </cell>
          <cell r="AD232">
            <v>155904.86923469845</v>
          </cell>
          <cell r="AE232">
            <v>96419.984440399188</v>
          </cell>
          <cell r="AF232">
            <v>50107.821300543917</v>
          </cell>
          <cell r="AG232">
            <v>78933.238031993926</v>
          </cell>
        </row>
        <row r="233">
          <cell r="B233" t="str">
            <v>-------------------</v>
          </cell>
          <cell r="C233" t="str">
            <v>-------------------</v>
          </cell>
          <cell r="D233" t="str">
            <v>-------------------</v>
          </cell>
          <cell r="E233" t="str">
            <v>-------------------</v>
          </cell>
          <cell r="F233" t="str">
            <v>-------------------</v>
          </cell>
          <cell r="G233" t="str">
            <v>-------------------</v>
          </cell>
          <cell r="H233" t="str">
            <v>-------------------</v>
          </cell>
          <cell r="I233" t="str">
            <v>-------------------</v>
          </cell>
          <cell r="J233" t="str">
            <v>-------------------</v>
          </cell>
          <cell r="K233" t="str">
            <v>-------------------</v>
          </cell>
          <cell r="L233" t="str">
            <v>-------------------</v>
          </cell>
          <cell r="M233" t="str">
            <v>-------------------</v>
          </cell>
          <cell r="N233" t="str">
            <v>-------------------</v>
          </cell>
          <cell r="O233" t="str">
            <v>-------------------</v>
          </cell>
          <cell r="P233" t="str">
            <v>-------------------</v>
          </cell>
          <cell r="Q233" t="str">
            <v>-------------------</v>
          </cell>
          <cell r="R233" t="str">
            <v>-------------------</v>
          </cell>
          <cell r="S233" t="str">
            <v>-------------------</v>
          </cell>
          <cell r="T233" t="str">
            <v>-------------------</v>
          </cell>
          <cell r="U233" t="str">
            <v>-------------------</v>
          </cell>
          <cell r="V233" t="str">
            <v>-------------------</v>
          </cell>
          <cell r="W233" t="str">
            <v>-------------------</v>
          </cell>
          <cell r="X233" t="str">
            <v>-------------------</v>
          </cell>
          <cell r="Y233" t="str">
            <v>-------------------</v>
          </cell>
          <cell r="Z233" t="str">
            <v>-------------------</v>
          </cell>
          <cell r="AA233" t="str">
            <v>-------------------</v>
          </cell>
          <cell r="AB233" t="str">
            <v>-------------------</v>
          </cell>
          <cell r="AC233" t="str">
            <v>-------------------</v>
          </cell>
          <cell r="AD233" t="str">
            <v>-------------------</v>
          </cell>
          <cell r="AE233" t="str">
            <v>-------------------</v>
          </cell>
          <cell r="AF233" t="str">
            <v>-------------------</v>
          </cell>
          <cell r="AG233" t="str">
            <v>-------------------</v>
          </cell>
        </row>
        <row r="236">
          <cell r="A236" t="str">
            <v>(-) FINANCIEROS NETO</v>
          </cell>
          <cell r="B236">
            <v>20143.200000000004</v>
          </cell>
          <cell r="C236">
            <v>3570.4189189970393</v>
          </cell>
          <cell r="D236">
            <v>254.53465734585552</v>
          </cell>
          <cell r="E236">
            <v>-2209.9805887259995</v>
          </cell>
          <cell r="F236">
            <v>-63.404628473545472</v>
          </cell>
          <cell r="G236">
            <v>-1340.1991133416025</v>
          </cell>
          <cell r="H236">
            <v>4941.1959583985908</v>
          </cell>
          <cell r="I236">
            <v>1029.6959429364833</v>
          </cell>
          <cell r="J236">
            <v>439.51530047893425</v>
          </cell>
          <cell r="K236">
            <v>357.54424961646993</v>
          </cell>
          <cell r="L236">
            <v>398.13031088052929</v>
          </cell>
          <cell r="M236">
            <v>510.64992048629961</v>
          </cell>
          <cell r="N236">
            <v>511.5224647056375</v>
          </cell>
          <cell r="O236">
            <v>8399.6233933046933</v>
          </cell>
          <cell r="P236">
            <v>215.15610478154719</v>
          </cell>
          <cell r="Q236">
            <v>123.40850568231713</v>
          </cell>
          <cell r="R236">
            <v>94.996696716569659</v>
          </cell>
          <cell r="S236">
            <v>24.671608648874439</v>
          </cell>
          <cell r="T236">
            <v>55.645675831367157</v>
          </cell>
          <cell r="U236">
            <v>28.945552906704279</v>
          </cell>
          <cell r="V236">
            <v>-102.89643432783794</v>
          </cell>
          <cell r="W236">
            <v>-117.32344516984108</v>
          </cell>
          <cell r="X236">
            <v>-202.66782581138057</v>
          </cell>
          <cell r="Y236">
            <v>-222.97282894923319</v>
          </cell>
          <cell r="Z236">
            <v>-167.19770113739219</v>
          </cell>
          <cell r="AA236">
            <v>-122.89899631252683</v>
          </cell>
          <cell r="AB236">
            <v>-393.133087140832</v>
          </cell>
          <cell r="AC236">
            <v>-4347.3296641010347</v>
          </cell>
          <cell r="AD236">
            <v>-7853.9339372908507</v>
          </cell>
          <cell r="AE236">
            <v>-9514.0967649269533</v>
          </cell>
          <cell r="AF236">
            <v>-12638.508525875681</v>
          </cell>
          <cell r="AG236">
            <v>-14337.614163937216</v>
          </cell>
        </row>
        <row r="237">
          <cell r="A237" t="str">
            <v>(+) CONTRATACION (PAGO) BANCOS</v>
          </cell>
          <cell r="B237">
            <v>11806</v>
          </cell>
          <cell r="C237">
            <v>-1885.4596293165973</v>
          </cell>
          <cell r="D237">
            <v>-583.59686448472848</v>
          </cell>
          <cell r="E237">
            <v>1984.3207537902795</v>
          </cell>
          <cell r="F237">
            <v>-132241.29210906502</v>
          </cell>
          <cell r="G237">
            <v>4528.7836496908003</v>
          </cell>
          <cell r="H237">
            <v>-1007.5192881603716</v>
          </cell>
          <cell r="I237">
            <v>6407.3836819496892</v>
          </cell>
          <cell r="J237">
            <v>-5855.8583181458798</v>
          </cell>
          <cell r="K237">
            <v>-532.05527946442726</v>
          </cell>
          <cell r="L237">
            <v>-243.17484444580077</v>
          </cell>
          <cell r="M237">
            <v>214.90713808952023</v>
          </cell>
          <cell r="N237">
            <v>986.86933821592993</v>
          </cell>
          <cell r="O237">
            <v>-128226.69177134661</v>
          </cell>
          <cell r="P237">
            <v>-1627.8224579132429</v>
          </cell>
          <cell r="Q237">
            <v>590.60224894362545</v>
          </cell>
          <cell r="R237">
            <v>-585.3781227239233</v>
          </cell>
          <cell r="S237">
            <v>2450.1885765403613</v>
          </cell>
          <cell r="T237">
            <v>-1571.755539692087</v>
          </cell>
          <cell r="U237">
            <v>-440.05334112415858</v>
          </cell>
          <cell r="V237">
            <v>1189.2060894158758</v>
          </cell>
          <cell r="W237">
            <v>-779.10100351237998</v>
          </cell>
          <cell r="X237">
            <v>2080.4889031735511</v>
          </cell>
          <cell r="Y237">
            <v>-323.38584211324815</v>
          </cell>
          <cell r="Z237">
            <v>986.74013769383237</v>
          </cell>
          <cell r="AA237">
            <v>-1764.0436808201666</v>
          </cell>
          <cell r="AB237">
            <v>205.68596786803937</v>
          </cell>
          <cell r="AC237">
            <v>495.67752568624019</v>
          </cell>
          <cell r="AD237">
            <v>-534.48374897595022</v>
          </cell>
          <cell r="AE237">
            <v>-1130.3716937072713</v>
          </cell>
          <cell r="AF237">
            <v>-165.52495578060734</v>
          </cell>
          <cell r="AG237">
            <v>77.551617662637</v>
          </cell>
        </row>
        <row r="238">
          <cell r="A238" t="str">
            <v>(+) AUMENTOS (DISMINUCIONES) CAP.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</row>
        <row r="239">
          <cell r="A239" t="str">
            <v>(-) DIVIDENDOS PAGADOS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102648.48750000008</v>
          </cell>
          <cell r="N239">
            <v>0</v>
          </cell>
          <cell r="O239">
            <v>102648.48750000008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88518.971296103118</v>
          </cell>
          <cell r="AA239">
            <v>0</v>
          </cell>
          <cell r="AB239">
            <v>88518.971296103118</v>
          </cell>
          <cell r="AC239">
            <v>125715.86554094798</v>
          </cell>
          <cell r="AD239">
            <v>118696.05851489601</v>
          </cell>
          <cell r="AE239">
            <v>93398.076251269289</v>
          </cell>
          <cell r="AF239">
            <v>67837.606630805851</v>
          </cell>
          <cell r="AG239">
            <v>21575.722801266595</v>
          </cell>
        </row>
        <row r="240">
          <cell r="A240" t="str">
            <v>(+) OTROS MOVIMIENTOS FINANCIEROS</v>
          </cell>
          <cell r="B240">
            <v>80389.600000000006</v>
          </cell>
          <cell r="C240">
            <v>-554.10999999999967</v>
          </cell>
          <cell r="D240">
            <v>-36.466000000000463</v>
          </cell>
          <cell r="E240">
            <v>-434.45600000000036</v>
          </cell>
          <cell r="F240">
            <v>-996.80000000000155</v>
          </cell>
          <cell r="G240">
            <v>-539.68999999999824</v>
          </cell>
          <cell r="H240">
            <v>-733.32000000000016</v>
          </cell>
          <cell r="I240">
            <v>108.83927777777754</v>
          </cell>
          <cell r="J240">
            <v>258.83927777777933</v>
          </cell>
          <cell r="K240">
            <v>258.83927777777751</v>
          </cell>
          <cell r="L240">
            <v>258.83927777777751</v>
          </cell>
          <cell r="M240">
            <v>258.83927777777933</v>
          </cell>
          <cell r="N240">
            <v>258.83927777777751</v>
          </cell>
          <cell r="O240">
            <v>-1891.8063333333312</v>
          </cell>
          <cell r="P240">
            <v>166.9427777777787</v>
          </cell>
          <cell r="Q240">
            <v>166.94277777777688</v>
          </cell>
          <cell r="R240">
            <v>166.9427777777787</v>
          </cell>
          <cell r="S240">
            <v>166.9427777777787</v>
          </cell>
          <cell r="T240">
            <v>166.9427777777787</v>
          </cell>
          <cell r="U240">
            <v>166.94277777777688</v>
          </cell>
          <cell r="V240">
            <v>166.9427777777787</v>
          </cell>
          <cell r="W240">
            <v>166.9427777777787</v>
          </cell>
          <cell r="X240">
            <v>166.94277777777779</v>
          </cell>
          <cell r="Y240">
            <v>166.9427777777787</v>
          </cell>
          <cell r="Z240">
            <v>166.94277777777779</v>
          </cell>
          <cell r="AA240">
            <v>166.9427777777787</v>
          </cell>
          <cell r="AB240">
            <v>2003.313333333339</v>
          </cell>
          <cell r="AC240">
            <v>-800</v>
          </cell>
          <cell r="AD240">
            <v>-300</v>
          </cell>
          <cell r="AE240">
            <v>-200.00000000000546</v>
          </cell>
          <cell r="AF240">
            <v>0</v>
          </cell>
          <cell r="AG240">
            <v>0</v>
          </cell>
        </row>
        <row r="241">
          <cell r="B241" t="str">
            <v>-------------------</v>
          </cell>
          <cell r="C241" t="str">
            <v>-------------------</v>
          </cell>
          <cell r="D241" t="str">
            <v>-------------------</v>
          </cell>
          <cell r="E241" t="str">
            <v>-------------------</v>
          </cell>
          <cell r="F241" t="str">
            <v>-------------------</v>
          </cell>
          <cell r="G241" t="str">
            <v>-------------------</v>
          </cell>
          <cell r="H241" t="str">
            <v>-------------------</v>
          </cell>
          <cell r="I241" t="str">
            <v>-------------------</v>
          </cell>
          <cell r="J241" t="str">
            <v>-------------------</v>
          </cell>
          <cell r="K241" t="str">
            <v>-------------------</v>
          </cell>
          <cell r="L241" t="str">
            <v>-------------------</v>
          </cell>
          <cell r="M241" t="str">
            <v>-------------------</v>
          </cell>
          <cell r="N241" t="str">
            <v>-------------------</v>
          </cell>
          <cell r="O241" t="str">
            <v>-------------------</v>
          </cell>
          <cell r="P241" t="str">
            <v>-------------------</v>
          </cell>
          <cell r="Q241" t="str">
            <v>-------------------</v>
          </cell>
          <cell r="R241" t="str">
            <v>-------------------</v>
          </cell>
          <cell r="S241" t="str">
            <v>-------------------</v>
          </cell>
          <cell r="T241" t="str">
            <v>-------------------</v>
          </cell>
          <cell r="U241" t="str">
            <v>-------------------</v>
          </cell>
          <cell r="V241" t="str">
            <v>-------------------</v>
          </cell>
          <cell r="W241" t="str">
            <v>-------------------</v>
          </cell>
          <cell r="X241" t="str">
            <v>-------------------</v>
          </cell>
          <cell r="Y241" t="str">
            <v>-------------------</v>
          </cell>
          <cell r="Z241" t="str">
            <v>-------------------</v>
          </cell>
          <cell r="AA241" t="str">
            <v>-------------------</v>
          </cell>
          <cell r="AB241" t="str">
            <v>-------------------</v>
          </cell>
          <cell r="AC241" t="str">
            <v>-------------------</v>
          </cell>
          <cell r="AD241" t="str">
            <v>-------------------</v>
          </cell>
          <cell r="AE241" t="str">
            <v>-------------------</v>
          </cell>
          <cell r="AF241" t="str">
            <v>-------------------</v>
          </cell>
          <cell r="AG241" t="str">
            <v>-------------------</v>
          </cell>
        </row>
        <row r="242">
          <cell r="A242" t="str">
            <v>FLUJO NETO TOTAL</v>
          </cell>
          <cell r="B242">
            <v>102008.00000000009</v>
          </cell>
          <cell r="C242">
            <v>-1185.495999999664</v>
          </cell>
          <cell r="D242">
            <v>1754.0870397777567</v>
          </cell>
          <cell r="E242">
            <v>23110.733267529784</v>
          </cell>
          <cell r="F242">
            <v>-103615.73156762225</v>
          </cell>
          <cell r="G242">
            <v>-22551.592653147865</v>
          </cell>
          <cell r="H242">
            <v>29992.31750611954</v>
          </cell>
          <cell r="I242">
            <v>-30378.330283233143</v>
          </cell>
          <cell r="J242">
            <v>15823.37327338029</v>
          </cell>
          <cell r="K242">
            <v>7339.8013208125085</v>
          </cell>
          <cell r="L242">
            <v>26969.055344889894</v>
          </cell>
          <cell r="M242">
            <v>-67288.95744366775</v>
          </cell>
          <cell r="N242">
            <v>29876.869241882592</v>
          </cell>
          <cell r="O242">
            <v>-90153.870953278281</v>
          </cell>
          <cell r="P242">
            <v>18937.988956044235</v>
          </cell>
          <cell r="Q242">
            <v>-1080.5342017952714</v>
          </cell>
          <cell r="R242">
            <v>22055.622235198032</v>
          </cell>
          <cell r="S242">
            <v>12835.702678911086</v>
          </cell>
          <cell r="T242">
            <v>-5754.8527407261081</v>
          </cell>
          <cell r="U242">
            <v>9089.9485141113746</v>
          </cell>
          <cell r="V242">
            <v>27275.741526020876</v>
          </cell>
          <cell r="W242">
            <v>21927.522008785458</v>
          </cell>
          <cell r="X242">
            <v>6745.1323268075703</v>
          </cell>
          <cell r="Y242">
            <v>27135.571035581412</v>
          </cell>
          <cell r="Z242">
            <v>-71700.850067786203</v>
          </cell>
          <cell r="AA242">
            <v>31778.893261323465</v>
          </cell>
          <cell r="AB242">
            <v>99245.885532475906</v>
          </cell>
          <cell r="AC242">
            <v>79009.226622422473</v>
          </cell>
          <cell r="AD242">
            <v>44228.260908117358</v>
          </cell>
          <cell r="AE242">
            <v>11205.633260349578</v>
          </cell>
          <cell r="AF242">
            <v>-5256.8017601668616</v>
          </cell>
          <cell r="AG242">
            <v>71772.681012327201</v>
          </cell>
        </row>
        <row r="243">
          <cell r="B243" t="str">
            <v>=============</v>
          </cell>
          <cell r="C243" t="str">
            <v>=============</v>
          </cell>
          <cell r="D243" t="str">
            <v>=============</v>
          </cell>
          <cell r="E243" t="str">
            <v>=============</v>
          </cell>
          <cell r="F243" t="str">
            <v>=============</v>
          </cell>
          <cell r="G243" t="str">
            <v>=============</v>
          </cell>
          <cell r="H243" t="str">
            <v>=============</v>
          </cell>
          <cell r="I243" t="str">
            <v>=============</v>
          </cell>
          <cell r="J243" t="str">
            <v>=============</v>
          </cell>
          <cell r="K243" t="str">
            <v>=============</v>
          </cell>
          <cell r="L243" t="str">
            <v>=============</v>
          </cell>
          <cell r="M243" t="str">
            <v>=============</v>
          </cell>
          <cell r="N243" t="str">
            <v>=============</v>
          </cell>
          <cell r="O243" t="str">
            <v>=============</v>
          </cell>
          <cell r="P243" t="str">
            <v>=============</v>
          </cell>
          <cell r="Q243" t="str">
            <v>=============</v>
          </cell>
          <cell r="R243" t="str">
            <v>=============</v>
          </cell>
          <cell r="S243" t="str">
            <v>=============</v>
          </cell>
          <cell r="T243" t="str">
            <v>=============</v>
          </cell>
          <cell r="U243" t="str">
            <v>=============</v>
          </cell>
          <cell r="V243" t="str">
            <v>=============</v>
          </cell>
          <cell r="W243" t="str">
            <v>=============</v>
          </cell>
          <cell r="X243" t="str">
            <v>=============</v>
          </cell>
          <cell r="Y243" t="str">
            <v>=============</v>
          </cell>
          <cell r="Z243" t="str">
            <v>=============</v>
          </cell>
          <cell r="AA243" t="str">
            <v>=============</v>
          </cell>
          <cell r="AB243" t="str">
            <v>=============</v>
          </cell>
          <cell r="AC243" t="str">
            <v>=============</v>
          </cell>
          <cell r="AD243" t="str">
            <v>=============</v>
          </cell>
          <cell r="AE243" t="str">
            <v>=============</v>
          </cell>
          <cell r="AF243" t="str">
            <v>=============</v>
          </cell>
          <cell r="AG243" t="str">
            <v>=============</v>
          </cell>
        </row>
        <row r="245">
          <cell r="A245" t="str">
            <v>SALDO INICIAL</v>
          </cell>
          <cell r="B245">
            <v>93852.5</v>
          </cell>
          <cell r="C245">
            <v>195860.5</v>
          </cell>
          <cell r="D245">
            <v>194675</v>
          </cell>
          <cell r="E245">
            <v>196429.09003977836</v>
          </cell>
          <cell r="F245">
            <v>219539.82630730807</v>
          </cell>
          <cell r="G245">
            <v>115924.09773968562</v>
          </cell>
          <cell r="H245">
            <v>93372.505086537843</v>
          </cell>
          <cell r="I245">
            <v>123364.8195926577</v>
          </cell>
          <cell r="J245">
            <v>92986.48930942436</v>
          </cell>
          <cell r="K245">
            <v>108809.86258280439</v>
          </cell>
          <cell r="L245">
            <v>116149.66390361715</v>
          </cell>
          <cell r="M245">
            <v>143118.71924850723</v>
          </cell>
          <cell r="N245">
            <v>75829.76180483948</v>
          </cell>
          <cell r="O245">
            <v>195860.5</v>
          </cell>
          <cell r="P245">
            <v>105706.63104672206</v>
          </cell>
          <cell r="Q245">
            <v>124644.62000276649</v>
          </cell>
          <cell r="R245">
            <v>123564.08580097149</v>
          </cell>
          <cell r="S245">
            <v>145619.70803616976</v>
          </cell>
          <cell r="T245">
            <v>158455.41071508056</v>
          </cell>
          <cell r="U245">
            <v>152700.55797435454</v>
          </cell>
          <cell r="V245">
            <v>161790.506488466</v>
          </cell>
          <cell r="W245">
            <v>189066.24801448709</v>
          </cell>
          <cell r="X245">
            <v>210993.77002327214</v>
          </cell>
          <cell r="Y245">
            <v>217738.90235008011</v>
          </cell>
          <cell r="Z245">
            <v>244874.47338566132</v>
          </cell>
          <cell r="AA245">
            <v>173173.62331787543</v>
          </cell>
          <cell r="AB245">
            <v>105706.63104672206</v>
          </cell>
          <cell r="AC245">
            <v>204952.5165791992</v>
          </cell>
          <cell r="AD245">
            <v>283961.74320162099</v>
          </cell>
          <cell r="AE245">
            <v>328190.00410973886</v>
          </cell>
          <cell r="AF245">
            <v>339395.63737008837</v>
          </cell>
          <cell r="AG245">
            <v>334138.83560992189</v>
          </cell>
        </row>
        <row r="246">
          <cell r="B246" t="str">
            <v>-------------------</v>
          </cell>
          <cell r="C246" t="str">
            <v>-------------------</v>
          </cell>
          <cell r="D246" t="str">
            <v>-------------------</v>
          </cell>
          <cell r="E246" t="str">
            <v>-------------------</v>
          </cell>
          <cell r="F246" t="str">
            <v>-------------------</v>
          </cell>
          <cell r="G246" t="str">
            <v>-------------------</v>
          </cell>
          <cell r="H246" t="str">
            <v>-------------------</v>
          </cell>
          <cell r="I246" t="str">
            <v>-------------------</v>
          </cell>
          <cell r="J246" t="str">
            <v>-------------------</v>
          </cell>
          <cell r="K246" t="str">
            <v>-------------------</v>
          </cell>
          <cell r="L246" t="str">
            <v>-------------------</v>
          </cell>
          <cell r="M246" t="str">
            <v>-------------------</v>
          </cell>
          <cell r="N246" t="str">
            <v>-------------------</v>
          </cell>
          <cell r="O246" t="str">
            <v>-------------------</v>
          </cell>
          <cell r="P246" t="str">
            <v>-------------------</v>
          </cell>
          <cell r="Q246" t="str">
            <v>-------------------</v>
          </cell>
          <cell r="R246" t="str">
            <v>-------------------</v>
          </cell>
          <cell r="S246" t="str">
            <v>-------------------</v>
          </cell>
          <cell r="T246" t="str">
            <v>-------------------</v>
          </cell>
          <cell r="U246" t="str">
            <v>-------------------</v>
          </cell>
          <cell r="V246" t="str">
            <v>-------------------</v>
          </cell>
          <cell r="W246" t="str">
            <v>-------------------</v>
          </cell>
          <cell r="X246" t="str">
            <v>-------------------</v>
          </cell>
          <cell r="Y246" t="str">
            <v>-------------------</v>
          </cell>
          <cell r="Z246" t="str">
            <v>-------------------</v>
          </cell>
          <cell r="AA246" t="str">
            <v>-------------------</v>
          </cell>
          <cell r="AB246" t="str">
            <v>-------------------</v>
          </cell>
          <cell r="AC246" t="str">
            <v>-------------------</v>
          </cell>
          <cell r="AD246" t="str">
            <v>-------------------</v>
          </cell>
          <cell r="AE246" t="str">
            <v>-------------------</v>
          </cell>
          <cell r="AF246" t="str">
            <v>-------------------</v>
          </cell>
          <cell r="AG246" t="str">
            <v>-------------------</v>
          </cell>
        </row>
        <row r="247">
          <cell r="A247" t="str">
            <v>SALDO FINAL</v>
          </cell>
          <cell r="B247">
            <v>195860.50000000009</v>
          </cell>
          <cell r="C247">
            <v>194675.00400000034</v>
          </cell>
          <cell r="D247">
            <v>196429.08703977775</v>
          </cell>
          <cell r="E247">
            <v>219539.82330730814</v>
          </cell>
          <cell r="F247">
            <v>115924.09473968582</v>
          </cell>
          <cell r="G247">
            <v>93372.505086537756</v>
          </cell>
          <cell r="H247">
            <v>123364.82259265738</v>
          </cell>
          <cell r="I247">
            <v>92986.489309424564</v>
          </cell>
          <cell r="J247">
            <v>108809.86258280465</v>
          </cell>
          <cell r="K247">
            <v>116149.66390361689</v>
          </cell>
          <cell r="L247">
            <v>143118.71924850706</v>
          </cell>
          <cell r="M247">
            <v>75829.76180483948</v>
          </cell>
          <cell r="N247">
            <v>105706.63104672208</v>
          </cell>
          <cell r="O247">
            <v>105706.62904672172</v>
          </cell>
          <cell r="P247">
            <v>124644.6200027663</v>
          </cell>
          <cell r="Q247">
            <v>123564.08580097122</v>
          </cell>
          <cell r="R247">
            <v>145619.70803616953</v>
          </cell>
          <cell r="S247">
            <v>158455.41071508086</v>
          </cell>
          <cell r="T247">
            <v>152700.55797435445</v>
          </cell>
          <cell r="U247">
            <v>161790.50648846591</v>
          </cell>
          <cell r="V247">
            <v>189066.24801448686</v>
          </cell>
          <cell r="W247">
            <v>210993.77002327255</v>
          </cell>
          <cell r="X247">
            <v>217738.9023500797</v>
          </cell>
          <cell r="Y247">
            <v>244874.47338566152</v>
          </cell>
          <cell r="Z247">
            <v>173173.62331787511</v>
          </cell>
          <cell r="AA247">
            <v>204952.51657919888</v>
          </cell>
          <cell r="AB247">
            <v>204952.51657919795</v>
          </cell>
          <cell r="AC247">
            <v>283961.74320162169</v>
          </cell>
          <cell r="AD247">
            <v>328190.00410973834</v>
          </cell>
          <cell r="AE247">
            <v>339395.63737008843</v>
          </cell>
          <cell r="AF247">
            <v>334138.83560992149</v>
          </cell>
          <cell r="AG247">
            <v>405911.5166222491</v>
          </cell>
        </row>
        <row r="248">
          <cell r="B248" t="str">
            <v>=============</v>
          </cell>
          <cell r="C248" t="str">
            <v>=============</v>
          </cell>
          <cell r="D248" t="str">
            <v>=============</v>
          </cell>
          <cell r="E248" t="str">
            <v>=============</v>
          </cell>
          <cell r="F248" t="str">
            <v>=============</v>
          </cell>
          <cell r="G248" t="str">
            <v>=============</v>
          </cell>
          <cell r="H248" t="str">
            <v>=============</v>
          </cell>
          <cell r="I248" t="str">
            <v>=============</v>
          </cell>
          <cell r="J248" t="str">
            <v>=============</v>
          </cell>
          <cell r="K248" t="str">
            <v>=============</v>
          </cell>
          <cell r="L248" t="str">
            <v>=============</v>
          </cell>
          <cell r="M248" t="str">
            <v>=============</v>
          </cell>
          <cell r="N248" t="str">
            <v>=============</v>
          </cell>
          <cell r="O248" t="str">
            <v>=============</v>
          </cell>
          <cell r="P248" t="str">
            <v>=============</v>
          </cell>
          <cell r="Q248" t="str">
            <v>=============</v>
          </cell>
          <cell r="R248" t="str">
            <v>=============</v>
          </cell>
          <cell r="S248" t="str">
            <v>=============</v>
          </cell>
          <cell r="T248" t="str">
            <v>=============</v>
          </cell>
          <cell r="U248" t="str">
            <v>=============</v>
          </cell>
          <cell r="V248" t="str">
            <v>=============</v>
          </cell>
          <cell r="W248" t="str">
            <v>=============</v>
          </cell>
          <cell r="X248" t="str">
            <v>=============</v>
          </cell>
          <cell r="Y248" t="str">
            <v>=============</v>
          </cell>
          <cell r="Z248" t="str">
            <v>=============</v>
          </cell>
          <cell r="AA248" t="str">
            <v>=============</v>
          </cell>
          <cell r="AB248" t="str">
            <v>=============</v>
          </cell>
          <cell r="AC248" t="str">
            <v>=============</v>
          </cell>
          <cell r="AD248" t="str">
            <v>=============</v>
          </cell>
          <cell r="AE248" t="str">
            <v>=============</v>
          </cell>
          <cell r="AF248" t="str">
            <v>=============</v>
          </cell>
          <cell r="AG248" t="str">
            <v>=============</v>
          </cell>
        </row>
        <row r="250">
          <cell r="A250" t="str">
            <v>DIFERENCIA FLUJO</v>
          </cell>
          <cell r="B250">
            <v>8.7311491370201111E-11</v>
          </cell>
          <cell r="C250">
            <v>4.0000003355089575E-3</v>
          </cell>
          <cell r="D250">
            <v>-3.0000006081536412E-3</v>
          </cell>
          <cell r="E250">
            <v>-2.9999999387655407E-3</v>
          </cell>
          <cell r="F250">
            <v>-2.9999997932463884E-3</v>
          </cell>
          <cell r="G250">
            <v>-8.7311491370201111E-11</v>
          </cell>
          <cell r="H250">
            <v>2.9999996768310666E-3</v>
          </cell>
          <cell r="I250">
            <v>2.0372681319713593E-10</v>
          </cell>
          <cell r="J250">
            <v>2.6193447411060333E-10</v>
          </cell>
          <cell r="K250">
            <v>-2.6193447411060333E-10</v>
          </cell>
          <cell r="L250">
            <v>-1.7462298274040222E-10</v>
          </cell>
          <cell r="M250">
            <v>0</v>
          </cell>
          <cell r="N250">
            <v>1.4551915228366852E-11</v>
          </cell>
          <cell r="O250">
            <v>-2.0000003423774615E-3</v>
          </cell>
          <cell r="P250">
            <v>-1.8917489796876907E-10</v>
          </cell>
          <cell r="Q250">
            <v>-2.6193447411060333E-10</v>
          </cell>
          <cell r="R250">
            <v>-2.3283064365386963E-10</v>
          </cell>
          <cell r="S250">
            <v>2.9103830456733704E-10</v>
          </cell>
          <cell r="T250">
            <v>-8.7311491370201111E-11</v>
          </cell>
          <cell r="U250">
            <v>-8.7311491370201111E-11</v>
          </cell>
          <cell r="V250">
            <v>-2.3283064365386963E-10</v>
          </cell>
          <cell r="W250">
            <v>4.0745362639427185E-10</v>
          </cell>
          <cell r="X250">
            <v>-4.0745362639427185E-10</v>
          </cell>
          <cell r="Y250">
            <v>2.0372681319713593E-10</v>
          </cell>
          <cell r="Z250">
            <v>-3.2014213502407074E-10</v>
          </cell>
          <cell r="AA250">
            <v>-3.2014213502407074E-10</v>
          </cell>
          <cell r="AB250">
            <v>-1.2514647096395493E-9</v>
          </cell>
          <cell r="AC250">
            <v>6.9849193096160889E-10</v>
          </cell>
          <cell r="AD250">
            <v>-5.2386894822120667E-10</v>
          </cell>
          <cell r="AE250">
            <v>5.8207660913467407E-11</v>
          </cell>
          <cell r="AF250">
            <v>-4.0745362639427185E-10</v>
          </cell>
          <cell r="AG250">
            <v>5.8207660913467407E-10</v>
          </cell>
        </row>
        <row r="257">
          <cell r="A257" t="str">
            <v xml:space="preserve"> </v>
          </cell>
          <cell r="C257">
            <v>38187.834813310183</v>
          </cell>
          <cell r="D257">
            <v>38187.834813310183</v>
          </cell>
          <cell r="J257" t="str">
            <v>ARCHIVO:</v>
          </cell>
          <cell r="K257" t="str">
            <v>BASEPTO 04 Y 05</v>
          </cell>
          <cell r="M257" t="str">
            <v>REPORTE:</v>
          </cell>
          <cell r="N257" t="str">
            <v>M8R3</v>
          </cell>
        </row>
        <row r="258">
          <cell r="A258" t="str">
            <v>VELCON, S.A. DE C.V.</v>
          </cell>
        </row>
        <row r="259">
          <cell r="A259" t="str">
            <v>Pronóstico 2004 (6+6)  y  PELP 2005-2009 Banqueros</v>
          </cell>
          <cell r="D259" t="str">
            <v>( MILES DE PESOS)</v>
          </cell>
        </row>
        <row r="262">
          <cell r="A262" t="str">
            <v>INFORMACION ADICIONAL GRAFICAS DIRECCION GENERAL</v>
          </cell>
        </row>
        <row r="264">
          <cell r="B264" t="str">
            <v>DICEMBRE 03</v>
          </cell>
          <cell r="C264" t="str">
            <v xml:space="preserve">ENERO </v>
          </cell>
          <cell r="D264" t="str">
            <v>FEBRERO</v>
          </cell>
          <cell r="E264" t="str">
            <v>MARZO</v>
          </cell>
          <cell r="F264" t="str">
            <v>ABRIL</v>
          </cell>
          <cell r="G264" t="str">
            <v>MAYO</v>
          </cell>
          <cell r="H264" t="str">
            <v>JUNIO</v>
          </cell>
          <cell r="I264" t="str">
            <v>JULIO</v>
          </cell>
          <cell r="J264" t="str">
            <v>AGOSTO</v>
          </cell>
          <cell r="K264" t="str">
            <v>SEPTIEMBRE</v>
          </cell>
          <cell r="L264" t="str">
            <v>OCTUBRE</v>
          </cell>
          <cell r="M264" t="str">
            <v>NOVIEMBRE</v>
          </cell>
          <cell r="N264" t="str">
            <v>DICIEMBRE</v>
          </cell>
          <cell r="O264" t="str">
            <v>T. ANUAL 2003</v>
          </cell>
          <cell r="P264" t="str">
            <v>ENERO 2005</v>
          </cell>
          <cell r="Q264" t="str">
            <v>FEBRERO 2005</v>
          </cell>
        </row>
        <row r="265">
          <cell r="B265" t="str">
            <v>-------------------</v>
          </cell>
          <cell r="C265" t="str">
            <v>-------------------</v>
          </cell>
          <cell r="D265" t="str">
            <v>-------------------</v>
          </cell>
          <cell r="E265" t="str">
            <v>-------------------</v>
          </cell>
          <cell r="F265" t="str">
            <v>-------------------</v>
          </cell>
          <cell r="G265" t="str">
            <v>-------------------</v>
          </cell>
          <cell r="H265" t="str">
            <v>-------------------</v>
          </cell>
          <cell r="I265" t="str">
            <v>-------------------</v>
          </cell>
          <cell r="J265" t="str">
            <v>-------------------</v>
          </cell>
          <cell r="K265" t="str">
            <v>-------------------</v>
          </cell>
          <cell r="L265" t="str">
            <v>-------------------</v>
          </cell>
          <cell r="M265" t="str">
            <v>-------------------</v>
          </cell>
          <cell r="N265" t="str">
            <v>-------------------</v>
          </cell>
          <cell r="O265" t="str">
            <v>-------------------</v>
          </cell>
          <cell r="P265" t="str">
            <v>-------------------</v>
          </cell>
          <cell r="Q265" t="str">
            <v>-------------------</v>
          </cell>
        </row>
        <row r="267">
          <cell r="A267" t="str">
            <v>PROVENIENTE DE LA OPERACION:</v>
          </cell>
        </row>
        <row r="268">
          <cell r="A268" t="str">
            <v>----------------------------</v>
          </cell>
        </row>
        <row r="269">
          <cell r="A269" t="str">
            <v>UTILIDAD DE OPERACION</v>
          </cell>
          <cell r="B269">
            <v>225777.4800000001</v>
          </cell>
          <cell r="C269">
            <v>18297.759234669815</v>
          </cell>
          <cell r="D269">
            <v>23013.727323221923</v>
          </cell>
          <cell r="E269">
            <v>25312.810112647974</v>
          </cell>
          <cell r="F269">
            <v>18352.868147019908</v>
          </cell>
          <cell r="G269">
            <v>14412.602582814725</v>
          </cell>
          <cell r="H269">
            <v>27062.563125181638</v>
          </cell>
          <cell r="I269">
            <v>16024.580960781539</v>
          </cell>
          <cell r="J269">
            <v>24109.6896628828</v>
          </cell>
          <cell r="K269">
            <v>24564.315220726363</v>
          </cell>
          <cell r="L269">
            <v>14234.837970209683</v>
          </cell>
          <cell r="M269">
            <v>16017.851184469402</v>
          </cell>
          <cell r="N269">
            <v>6384.1858907367023</v>
          </cell>
          <cell r="O269">
            <v>227787.79141536247</v>
          </cell>
          <cell r="P269">
            <v>24971.590999130742</v>
          </cell>
          <cell r="Q269">
            <v>21561.3506147601</v>
          </cell>
        </row>
        <row r="270">
          <cell r="A270" t="str">
            <v>(+) DEPRECIACION Y AMORTIZAC</v>
          </cell>
          <cell r="B270">
            <v>104250.74</v>
          </cell>
          <cell r="C270">
            <v>8189.7786894238216</v>
          </cell>
          <cell r="D270">
            <v>8111.2058537092062</v>
          </cell>
          <cell r="E270">
            <v>8117.658568390144</v>
          </cell>
          <cell r="F270">
            <v>8168.4465028207933</v>
          </cell>
          <cell r="G270">
            <v>8158.5644865891745</v>
          </cell>
          <cell r="H270">
            <v>9019.2216920532064</v>
          </cell>
          <cell r="I270">
            <v>9230.0086742051644</v>
          </cell>
          <cell r="J270">
            <v>9402.4316554096258</v>
          </cell>
          <cell r="K270">
            <v>9711.2322172065833</v>
          </cell>
          <cell r="L270">
            <v>9528.7784968510387</v>
          </cell>
          <cell r="M270">
            <v>9523.198756798889</v>
          </cell>
          <cell r="N270">
            <v>9656.0268961308211</v>
          </cell>
          <cell r="O270">
            <v>106816.55248958846</v>
          </cell>
          <cell r="P270">
            <v>8272.5166279795212</v>
          </cell>
          <cell r="Q270">
            <v>8219.2524395690798</v>
          </cell>
        </row>
        <row r="271">
          <cell r="A271" t="str">
            <v>(-) CAMBIOS AL CAPITAL DE TRAB1</v>
          </cell>
          <cell r="B271">
            <v>116921.72</v>
          </cell>
          <cell r="C271">
            <v>7853.625542746071</v>
          </cell>
          <cell r="D271">
            <v>16976.601891279148</v>
          </cell>
          <cell r="E271">
            <v>2017.4294406610934</v>
          </cell>
          <cell r="F271">
            <v>-16558.428238216467</v>
          </cell>
          <cell r="G271">
            <v>36882.632735693827</v>
          </cell>
          <cell r="H271">
            <v>-7455.0905770871668</v>
          </cell>
          <cell r="I271">
            <v>15371.413571473515</v>
          </cell>
          <cell r="J271">
            <v>-2991.8557157106043</v>
          </cell>
          <cell r="K271">
            <v>11625.472820482373</v>
          </cell>
          <cell r="L271">
            <v>-20399.091783321572</v>
          </cell>
          <cell r="M271">
            <v>-17147.823088918063</v>
          </cell>
          <cell r="N271">
            <v>-13647.981959780802</v>
          </cell>
          <cell r="O271">
            <v>12526.904639301349</v>
          </cell>
          <cell r="P271">
            <v>1890.6144683216953</v>
          </cell>
          <cell r="Q271">
            <v>16456.586624481984</v>
          </cell>
        </row>
        <row r="273">
          <cell r="A273" t="str">
            <v>(-) INVERSION ACTIVO FIJO</v>
          </cell>
          <cell r="B273">
            <v>55430.3</v>
          </cell>
          <cell r="C273">
            <v>2153.3905773499282</v>
          </cell>
          <cell r="D273">
            <v>1293.3891366000753</v>
          </cell>
          <cell r="E273">
            <v>3089.9599167599017</v>
          </cell>
          <cell r="F273">
            <v>1413.0994451750303</v>
          </cell>
          <cell r="G273">
            <v>2424.638750314014</v>
          </cell>
          <cell r="H273">
            <v>532.79367750009988</v>
          </cell>
          <cell r="I273">
            <v>33580.564839900006</v>
          </cell>
          <cell r="J273">
            <v>6431.0567841000156</v>
          </cell>
          <cell r="K273">
            <v>314.20103714999277</v>
          </cell>
          <cell r="L273">
            <v>3967.7641239600489</v>
          </cell>
          <cell r="M273">
            <v>0</v>
          </cell>
          <cell r="N273">
            <v>2047.1636854499811</v>
          </cell>
          <cell r="O273">
            <v>57248.021974259093</v>
          </cell>
          <cell r="P273">
            <v>4785.5624654687708</v>
          </cell>
          <cell r="Q273">
            <v>4793.3199155313196</v>
          </cell>
        </row>
        <row r="274">
          <cell r="B274" t="str">
            <v>-------------</v>
          </cell>
          <cell r="C274" t="str">
            <v>-------------</v>
          </cell>
          <cell r="D274" t="str">
            <v>-------------</v>
          </cell>
          <cell r="E274" t="str">
            <v>-------------</v>
          </cell>
          <cell r="F274" t="str">
            <v>-------------</v>
          </cell>
          <cell r="G274" t="str">
            <v>-------------</v>
          </cell>
          <cell r="H274" t="str">
            <v>-------------</v>
          </cell>
          <cell r="I274" t="str">
            <v>-------------</v>
          </cell>
          <cell r="J274" t="str">
            <v>-------------</v>
          </cell>
          <cell r="K274" t="str">
            <v>-------------</v>
          </cell>
          <cell r="L274" t="str">
            <v>-------------</v>
          </cell>
          <cell r="M274" t="str">
            <v>-------------</v>
          </cell>
          <cell r="N274" t="str">
            <v>-------------</v>
          </cell>
          <cell r="O274" t="str">
            <v>-------------</v>
          </cell>
          <cell r="P274" t="str">
            <v>-------------</v>
          </cell>
          <cell r="Q274" t="str">
            <v>-------------</v>
          </cell>
        </row>
        <row r="275">
          <cell r="A275" t="str">
            <v>GENERACION NETA</v>
          </cell>
          <cell r="B275">
            <v>157676.20000000007</v>
          </cell>
          <cell r="C275">
            <v>16480.521803997639</v>
          </cell>
          <cell r="D275">
            <v>12854.942149051905</v>
          </cell>
          <cell r="E275">
            <v>28323.079323617123</v>
          </cell>
          <cell r="F275">
            <v>41666.643442882138</v>
          </cell>
          <cell r="G275">
            <v>-16736.104416603943</v>
          </cell>
          <cell r="H275">
            <v>43004.081716821915</v>
          </cell>
          <cell r="I275">
            <v>-23697.388776386819</v>
          </cell>
          <cell r="J275">
            <v>30072.920249903014</v>
          </cell>
          <cell r="K275">
            <v>22335.87358030058</v>
          </cell>
          <cell r="L275">
            <v>40194.944126422241</v>
          </cell>
          <cell r="M275">
            <v>42688.873030186354</v>
          </cell>
          <cell r="N275">
            <v>27641.031061198344</v>
          </cell>
          <cell r="O275">
            <v>264829.41729139042</v>
          </cell>
          <cell r="P275">
            <v>26567.930693319799</v>
          </cell>
          <cell r="Q275">
            <v>8530.6965143158741</v>
          </cell>
        </row>
        <row r="276">
          <cell r="B276" t="str">
            <v>=============</v>
          </cell>
          <cell r="C276" t="str">
            <v>=============</v>
          </cell>
          <cell r="D276" t="str">
            <v>=============</v>
          </cell>
          <cell r="E276" t="str">
            <v>=============</v>
          </cell>
          <cell r="F276" t="str">
            <v>=============</v>
          </cell>
          <cell r="G276" t="str">
            <v>=============</v>
          </cell>
          <cell r="H276" t="str">
            <v>=============</v>
          </cell>
          <cell r="I276" t="str">
            <v>=============</v>
          </cell>
          <cell r="J276" t="str">
            <v>=============</v>
          </cell>
          <cell r="K276" t="str">
            <v>=============</v>
          </cell>
          <cell r="L276" t="str">
            <v>=============</v>
          </cell>
          <cell r="M276" t="str">
            <v>=============</v>
          </cell>
          <cell r="N276" t="str">
            <v>=============</v>
          </cell>
          <cell r="O276" t="str">
            <v>=============</v>
          </cell>
          <cell r="P276" t="str">
            <v>=============</v>
          </cell>
          <cell r="Q276" t="str">
            <v>=============</v>
          </cell>
        </row>
        <row r="280">
          <cell r="A280" t="str">
            <v>FLUJO NETO TOTAL</v>
          </cell>
          <cell r="B280">
            <v>102008.00000000009</v>
          </cell>
          <cell r="C280">
            <v>-1185.495999999664</v>
          </cell>
          <cell r="D280">
            <v>1754.0870397777567</v>
          </cell>
          <cell r="E280">
            <v>23110.733267529784</v>
          </cell>
          <cell r="F280">
            <v>-103615.73156762225</v>
          </cell>
          <cell r="G280">
            <v>-22551.592653147865</v>
          </cell>
          <cell r="H280">
            <v>29992.31750611954</v>
          </cell>
          <cell r="I280">
            <v>-30378.330283233143</v>
          </cell>
          <cell r="J280">
            <v>15823.37327338029</v>
          </cell>
          <cell r="K280">
            <v>7339.8013208125085</v>
          </cell>
          <cell r="L280">
            <v>26969.055344889894</v>
          </cell>
          <cell r="M280">
            <v>-67288.95744366775</v>
          </cell>
          <cell r="N280">
            <v>29876.869241882592</v>
          </cell>
          <cell r="P280">
            <v>18937.988956044235</v>
          </cell>
          <cell r="Q280">
            <v>-1080.5342017952714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">
          <cell r="A1" t="str">
            <v xml:space="preserve">PAG 5    </v>
          </cell>
          <cell r="C1">
            <v>38187.834813310183</v>
          </cell>
          <cell r="H1" t="str">
            <v xml:space="preserve"> </v>
          </cell>
          <cell r="J1" t="str">
            <v>REPORTE:</v>
          </cell>
          <cell r="K1" t="str">
            <v>M8R4</v>
          </cell>
          <cell r="M1" t="str">
            <v>ARCHIVO:</v>
          </cell>
          <cell r="N1" t="str">
            <v>BASEPTO 04 Y 05</v>
          </cell>
        </row>
        <row r="2">
          <cell r="A2" t="str">
            <v>VELCON, S.A. DE C.V.</v>
          </cell>
        </row>
        <row r="3">
          <cell r="A3" t="str">
            <v>Pronóstico 2004 (6+6)  y  PELP 2005-2009 Banqueros</v>
          </cell>
          <cell r="D3" t="str">
            <v>( MILES DE PESOS)</v>
          </cell>
        </row>
        <row r="6">
          <cell r="A6" t="str">
            <v>*****        A    N    E    X    O       5  -   A            *****</v>
          </cell>
        </row>
        <row r="7">
          <cell r="A7" t="str">
            <v>*****     CALCULO PAGOS PROVISIONALES     ***</v>
          </cell>
        </row>
        <row r="9">
          <cell r="C9" t="str">
            <v xml:space="preserve">ENERO 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SEPTIEMBRE</v>
          </cell>
          <cell r="L9" t="str">
            <v>OCTUBRE</v>
          </cell>
          <cell r="M9" t="str">
            <v>NOVIEMBRE</v>
          </cell>
          <cell r="N9" t="str">
            <v>DICIEMBRE</v>
          </cell>
          <cell r="P9" t="str">
            <v>ENERO 2005</v>
          </cell>
          <cell r="Q9" t="str">
            <v>FEBRERO 2005</v>
          </cell>
        </row>
        <row r="10">
          <cell r="C10" t="str">
            <v>-----------------------</v>
          </cell>
          <cell r="D10" t="str">
            <v>-----------------------</v>
          </cell>
          <cell r="E10" t="str">
            <v>-----------------------</v>
          </cell>
          <cell r="F10" t="str">
            <v>-----------------------</v>
          </cell>
          <cell r="G10" t="str">
            <v>-----------------------</v>
          </cell>
          <cell r="H10" t="str">
            <v>-----------------------</v>
          </cell>
          <cell r="I10" t="str">
            <v>-----------------------</v>
          </cell>
          <cell r="J10" t="str">
            <v>-----------------------</v>
          </cell>
          <cell r="K10" t="str">
            <v>-----------------------</v>
          </cell>
          <cell r="L10" t="str">
            <v>-----------------------</v>
          </cell>
          <cell r="M10" t="str">
            <v>-----------------------</v>
          </cell>
          <cell r="N10" t="str">
            <v>-----------------------</v>
          </cell>
          <cell r="P10" t="str">
            <v>-----------------------</v>
          </cell>
          <cell r="Q10" t="str">
            <v>-----------------------</v>
          </cell>
        </row>
        <row r="11">
          <cell r="A11" t="str">
            <v>TOTAL VENTAS NETAS</v>
          </cell>
          <cell r="C11">
            <v>92402.422781427944</v>
          </cell>
          <cell r="D11">
            <v>94873.842143195405</v>
          </cell>
          <cell r="E11">
            <v>108030.08706793544</v>
          </cell>
          <cell r="F11">
            <v>94425.960370137502</v>
          </cell>
          <cell r="G11">
            <v>84294.450185102192</v>
          </cell>
          <cell r="H11">
            <v>118161.90058781909</v>
          </cell>
          <cell r="I11">
            <v>95840.181401832058</v>
          </cell>
          <cell r="J11">
            <v>116359.57102159882</v>
          </cell>
          <cell r="K11">
            <v>117427.65091678686</v>
          </cell>
          <cell r="L11">
            <v>90738.035659169822</v>
          </cell>
          <cell r="M11">
            <v>93936.120067724201</v>
          </cell>
          <cell r="N11">
            <v>75652.973083803678</v>
          </cell>
          <cell r="P11">
            <v>112851.57884868915</v>
          </cell>
          <cell r="Q11">
            <v>103084.77085820757</v>
          </cell>
        </row>
        <row r="12">
          <cell r="A12" t="str">
            <v>(-) DIVIDENDOS COBRADOS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P12">
            <v>0</v>
          </cell>
          <cell r="Q12">
            <v>0</v>
          </cell>
        </row>
        <row r="13">
          <cell r="A13" t="str">
            <v>DEV REB Y DESCTO S VTA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P13">
            <v>0</v>
          </cell>
          <cell r="Q13">
            <v>0</v>
          </cell>
        </row>
        <row r="14">
          <cell r="A14" t="str">
            <v>INT GANADOS DIRECTOS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0.1</v>
          </cell>
          <cell r="I14">
            <v>0</v>
          </cell>
          <cell r="J14">
            <v>30.961581644453062</v>
          </cell>
          <cell r="K14">
            <v>78.054151056793984</v>
          </cell>
          <cell r="L14">
            <v>150.58135089550095</v>
          </cell>
          <cell r="M14">
            <v>256.12496758870031</v>
          </cell>
          <cell r="N14">
            <v>324.35479046967225</v>
          </cell>
          <cell r="P14">
            <v>488.21433710148563</v>
          </cell>
          <cell r="Q14">
            <v>534.43387538127229</v>
          </cell>
        </row>
        <row r="15">
          <cell r="A15" t="str">
            <v>INT GANADOS INTERCIAS</v>
          </cell>
          <cell r="C15">
            <v>1275.1578362499999</v>
          </cell>
          <cell r="D15">
            <v>1218.5531475</v>
          </cell>
          <cell r="E15">
            <v>1302.3576016666668</v>
          </cell>
          <cell r="F15">
            <v>-1214.5394450000003</v>
          </cell>
          <cell r="G15">
            <v>332.6</v>
          </cell>
          <cell r="H15">
            <v>184.86677166666669</v>
          </cell>
          <cell r="I15">
            <v>552.25268078682291</v>
          </cell>
          <cell r="J15">
            <v>448.17038778882738</v>
          </cell>
          <cell r="K15">
            <v>454.14825699987222</v>
          </cell>
          <cell r="L15">
            <v>415.99212192820238</v>
          </cell>
          <cell r="M15">
            <v>215.52193773690226</v>
          </cell>
          <cell r="N15">
            <v>0</v>
          </cell>
          <cell r="P15">
            <v>0</v>
          </cell>
          <cell r="Q15">
            <v>0</v>
          </cell>
        </row>
        <row r="16">
          <cell r="A16" t="str">
            <v>UTILIDAD EN CAMBIOS</v>
          </cell>
          <cell r="C16">
            <v>-585.49932373592276</v>
          </cell>
          <cell r="D16">
            <v>-48.351385788033554</v>
          </cell>
          <cell r="E16">
            <v>532.54051586420883</v>
          </cell>
          <cell r="F16">
            <v>872.82860186302526</v>
          </cell>
          <cell r="G16">
            <v>28.955204960385295</v>
          </cell>
          <cell r="H16">
            <v>587.06243344780296</v>
          </cell>
          <cell r="I16">
            <v>-203.38421262806415</v>
          </cell>
          <cell r="J16">
            <v>-190.97571363083151</v>
          </cell>
          <cell r="K16">
            <v>-222.68866699831236</v>
          </cell>
          <cell r="L16">
            <v>-255.54818923938856</v>
          </cell>
          <cell r="M16">
            <v>-255.60958870503521</v>
          </cell>
          <cell r="N16">
            <v>-230.28803144978903</v>
          </cell>
          <cell r="P16">
            <v>93.508749793451173</v>
          </cell>
          <cell r="Q16">
            <v>98.09674810500357</v>
          </cell>
        </row>
        <row r="17">
          <cell r="A17" t="str">
            <v>PARTIDAS EXTRAORDINARIAS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P17">
            <v>0</v>
          </cell>
          <cell r="Q17">
            <v>0</v>
          </cell>
        </row>
        <row r="18">
          <cell r="A18" t="str">
            <v>OTROS INGRESOS PP</v>
          </cell>
          <cell r="C18">
            <v>5291.84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P18">
            <v>0</v>
          </cell>
          <cell r="Q18">
            <v>0</v>
          </cell>
        </row>
        <row r="19">
          <cell r="C19" t="str">
            <v>-------------------</v>
          </cell>
          <cell r="D19" t="str">
            <v>-------------------</v>
          </cell>
          <cell r="E19" t="str">
            <v>-------------------</v>
          </cell>
          <cell r="F19" t="str">
            <v>-------------------</v>
          </cell>
          <cell r="G19" t="str">
            <v>-------------------</v>
          </cell>
          <cell r="H19" t="str">
            <v>-------------------</v>
          </cell>
          <cell r="I19" t="str">
            <v>-------------------</v>
          </cell>
          <cell r="J19" t="str">
            <v>-------------------</v>
          </cell>
          <cell r="K19" t="str">
            <v>-------------------</v>
          </cell>
          <cell r="L19" t="str">
            <v>-------------------</v>
          </cell>
          <cell r="M19" t="str">
            <v>-------------------</v>
          </cell>
          <cell r="N19" t="str">
            <v>-------------------</v>
          </cell>
          <cell r="P19" t="str">
            <v>-------------------</v>
          </cell>
          <cell r="Q19" t="str">
            <v>-------------------</v>
          </cell>
        </row>
        <row r="20">
          <cell r="A20" t="str">
            <v>INGRESOS NOMINALES PP</v>
          </cell>
          <cell r="C20">
            <v>98383.921293942025</v>
          </cell>
          <cell r="D20">
            <v>96044.043904907376</v>
          </cell>
          <cell r="E20">
            <v>109864.98518546631</v>
          </cell>
          <cell r="F20">
            <v>94084.249527000531</v>
          </cell>
          <cell r="G20">
            <v>84656.005390062579</v>
          </cell>
          <cell r="H20">
            <v>118933.92979293357</v>
          </cell>
          <cell r="I20">
            <v>96189.04986999082</v>
          </cell>
          <cell r="J20">
            <v>116647.72727740127</v>
          </cell>
          <cell r="K20">
            <v>117737.16465784523</v>
          </cell>
          <cell r="L20">
            <v>91049.060942754135</v>
          </cell>
          <cell r="M20">
            <v>94152.15738434477</v>
          </cell>
          <cell r="N20">
            <v>75747.039842823564</v>
          </cell>
          <cell r="P20">
            <v>113433.3019355841</v>
          </cell>
          <cell r="Q20">
            <v>103717.30148169385</v>
          </cell>
        </row>
        <row r="22">
          <cell r="A22" t="str">
            <v>INGRESOS NOMINALES ACUM</v>
          </cell>
          <cell r="C22">
            <v>98383.921293942025</v>
          </cell>
          <cell r="D22">
            <v>194427.96519884939</v>
          </cell>
          <cell r="E22">
            <v>304292.95038431569</v>
          </cell>
          <cell r="F22">
            <v>398377.19991131622</v>
          </cell>
          <cell r="G22">
            <v>483033.2053013788</v>
          </cell>
          <cell r="H22">
            <v>601967.13509431237</v>
          </cell>
          <cell r="I22">
            <v>698156.18496430316</v>
          </cell>
          <cell r="J22">
            <v>814803.91224170441</v>
          </cell>
          <cell r="K22">
            <v>932541.07689954969</v>
          </cell>
          <cell r="L22">
            <v>1023590.1378423038</v>
          </cell>
          <cell r="M22">
            <v>1117742.2952266487</v>
          </cell>
          <cell r="N22">
            <v>1193489.3350694722</v>
          </cell>
          <cell r="P22">
            <v>113433.3019355841</v>
          </cell>
          <cell r="Q22">
            <v>217150.60341727795</v>
          </cell>
        </row>
        <row r="24">
          <cell r="A24" t="str">
            <v>COEFICIENTE DE UTILIDAD</v>
          </cell>
          <cell r="C24">
            <v>2808</v>
          </cell>
          <cell r="D24">
            <v>2808</v>
          </cell>
          <cell r="E24">
            <v>2419</v>
          </cell>
          <cell r="F24">
            <v>2419</v>
          </cell>
          <cell r="G24">
            <v>2419</v>
          </cell>
          <cell r="H24">
            <v>2419</v>
          </cell>
          <cell r="I24">
            <v>2419</v>
          </cell>
          <cell r="J24">
            <v>2419</v>
          </cell>
          <cell r="K24">
            <v>2419</v>
          </cell>
          <cell r="L24">
            <v>2419</v>
          </cell>
          <cell r="M24">
            <v>2419</v>
          </cell>
          <cell r="N24">
            <v>2419</v>
          </cell>
          <cell r="P24">
            <v>2450</v>
          </cell>
          <cell r="Q24">
            <v>2450</v>
          </cell>
        </row>
        <row r="25">
          <cell r="C25" t="str">
            <v>-------------------</v>
          </cell>
          <cell r="D25" t="str">
            <v>-------------------</v>
          </cell>
          <cell r="E25" t="str">
            <v>-------------------</v>
          </cell>
          <cell r="F25" t="str">
            <v>-------------------</v>
          </cell>
          <cell r="G25" t="str">
            <v>-------------------</v>
          </cell>
          <cell r="H25" t="str">
            <v>-------------------</v>
          </cell>
          <cell r="I25" t="str">
            <v>-------------------</v>
          </cell>
          <cell r="J25" t="str">
            <v>-------------------</v>
          </cell>
          <cell r="K25" t="str">
            <v>-------------------</v>
          </cell>
          <cell r="L25" t="str">
            <v>-------------------</v>
          </cell>
          <cell r="M25" t="str">
            <v>-------------------</v>
          </cell>
          <cell r="N25" t="str">
            <v>-------------------</v>
          </cell>
          <cell r="P25" t="str">
            <v>-------------------</v>
          </cell>
          <cell r="Q25" t="str">
            <v>-------------------</v>
          </cell>
        </row>
        <row r="26">
          <cell r="A26" t="str">
            <v>UTILIDAD FISCAL ESTIMADA ACUM</v>
          </cell>
          <cell r="C26">
            <v>27626.20509933892</v>
          </cell>
          <cell r="D26">
            <v>54595.372627836907</v>
          </cell>
          <cell r="E26">
            <v>73608.464697965974</v>
          </cell>
          <cell r="F26">
            <v>96367.444658547392</v>
          </cell>
          <cell r="G26">
            <v>116845.73236240353</v>
          </cell>
          <cell r="H26">
            <v>145615.84997931417</v>
          </cell>
          <cell r="I26">
            <v>168883.98114286494</v>
          </cell>
          <cell r="J26">
            <v>197101.0663712683</v>
          </cell>
          <cell r="K26">
            <v>225581.68650200104</v>
          </cell>
          <cell r="L26">
            <v>247606.45434405332</v>
          </cell>
          <cell r="M26">
            <v>270381.86121532629</v>
          </cell>
          <cell r="N26">
            <v>288705.07015330537</v>
          </cell>
          <cell r="P26">
            <v>27791.158974218106</v>
          </cell>
          <cell r="Q26">
            <v>53201.897837233097</v>
          </cell>
        </row>
        <row r="28">
          <cell r="A28" t="str">
            <v>(-) PERDIDA FISCAL ACTUALIZADA ACUM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P28">
            <v>0</v>
          </cell>
          <cell r="Q28">
            <v>0</v>
          </cell>
        </row>
        <row r="29">
          <cell r="C29" t="str">
            <v>-------------------</v>
          </cell>
          <cell r="D29" t="str">
            <v>-------------------</v>
          </cell>
          <cell r="E29" t="str">
            <v>-------------------</v>
          </cell>
          <cell r="F29" t="str">
            <v>-------------------</v>
          </cell>
          <cell r="G29" t="str">
            <v>-------------------</v>
          </cell>
          <cell r="H29" t="str">
            <v>-------------------</v>
          </cell>
          <cell r="I29" t="str">
            <v>-------------------</v>
          </cell>
          <cell r="J29" t="str">
            <v>-------------------</v>
          </cell>
          <cell r="K29" t="str">
            <v>-------------------</v>
          </cell>
          <cell r="L29" t="str">
            <v>-------------------</v>
          </cell>
          <cell r="M29" t="str">
            <v>-------------------</v>
          </cell>
          <cell r="N29" t="str">
            <v>-------------------</v>
          </cell>
          <cell r="P29" t="str">
            <v>-------------------</v>
          </cell>
          <cell r="Q29" t="str">
            <v>-------------------</v>
          </cell>
        </row>
        <row r="30">
          <cell r="A30" t="str">
            <v>UTILIDAD BASE DE PAGO           (*)</v>
          </cell>
          <cell r="C30">
            <v>27626.20509933892</v>
          </cell>
          <cell r="D30">
            <v>54595.372627836907</v>
          </cell>
          <cell r="E30">
            <v>73608.464697965974</v>
          </cell>
          <cell r="F30">
            <v>96367.444658547392</v>
          </cell>
          <cell r="G30">
            <v>116845.73236240353</v>
          </cell>
          <cell r="H30">
            <v>145615.84997931417</v>
          </cell>
          <cell r="I30">
            <v>168883.98114286494</v>
          </cell>
          <cell r="J30">
            <v>197101.0663712683</v>
          </cell>
          <cell r="K30">
            <v>225581.68650200104</v>
          </cell>
          <cell r="L30">
            <v>247606.45434405332</v>
          </cell>
          <cell r="M30">
            <v>270381.86121532629</v>
          </cell>
          <cell r="N30">
            <v>288705.07015330537</v>
          </cell>
          <cell r="P30">
            <v>27791.158974218106</v>
          </cell>
          <cell r="Q30">
            <v>53201.897837233097</v>
          </cell>
        </row>
        <row r="32">
          <cell r="A32" t="str">
            <v>TASA DE IMPUESTO</v>
          </cell>
          <cell r="C32">
            <v>0.33</v>
          </cell>
          <cell r="D32">
            <v>0.33</v>
          </cell>
          <cell r="E32">
            <v>0.33</v>
          </cell>
          <cell r="F32">
            <v>0.33</v>
          </cell>
          <cell r="G32">
            <v>0.33</v>
          </cell>
          <cell r="H32">
            <v>0.33</v>
          </cell>
          <cell r="I32">
            <v>0.33</v>
          </cell>
          <cell r="J32">
            <v>0.33</v>
          </cell>
          <cell r="K32">
            <v>0.33</v>
          </cell>
          <cell r="L32">
            <v>0.33</v>
          </cell>
          <cell r="M32">
            <v>0.33</v>
          </cell>
          <cell r="N32">
            <v>0.33</v>
          </cell>
          <cell r="P32">
            <v>0.32</v>
          </cell>
          <cell r="Q32">
            <v>0.32</v>
          </cell>
        </row>
        <row r="33">
          <cell r="C33" t="str">
            <v>-------------------</v>
          </cell>
          <cell r="D33" t="str">
            <v>-------------------</v>
          </cell>
          <cell r="E33" t="str">
            <v>-------------------</v>
          </cell>
          <cell r="F33" t="str">
            <v>-------------------</v>
          </cell>
          <cell r="G33" t="str">
            <v>-------------------</v>
          </cell>
          <cell r="H33" t="str">
            <v>-------------------</v>
          </cell>
          <cell r="I33" t="str">
            <v>-------------------</v>
          </cell>
          <cell r="J33" t="str">
            <v>-------------------</v>
          </cell>
          <cell r="K33" t="str">
            <v>-------------------</v>
          </cell>
          <cell r="L33" t="str">
            <v>-------------------</v>
          </cell>
          <cell r="M33" t="str">
            <v>-------------------</v>
          </cell>
          <cell r="N33" t="str">
            <v>-------------------</v>
          </cell>
          <cell r="P33" t="str">
            <v>-------------------</v>
          </cell>
          <cell r="Q33" t="str">
            <v>-------------------</v>
          </cell>
        </row>
        <row r="34">
          <cell r="A34" t="str">
            <v>IMPUESTO DETERMINADO</v>
          </cell>
          <cell r="C34">
            <v>9116.6476827818442</v>
          </cell>
          <cell r="D34">
            <v>18016.472967186179</v>
          </cell>
          <cell r="E34">
            <v>24290.793350328771</v>
          </cell>
          <cell r="F34">
            <v>31801.25673732064</v>
          </cell>
          <cell r="G34">
            <v>38559.09167959317</v>
          </cell>
          <cell r="H34">
            <v>48053.23049317368</v>
          </cell>
          <cell r="I34">
            <v>55731.713777145436</v>
          </cell>
          <cell r="J34">
            <v>65043.351902518545</v>
          </cell>
          <cell r="K34">
            <v>74441.956545660345</v>
          </cell>
          <cell r="L34">
            <v>81710.129933537595</v>
          </cell>
          <cell r="M34">
            <v>89226.014201057682</v>
          </cell>
          <cell r="N34">
            <v>95272.673150590781</v>
          </cell>
          <cell r="P34">
            <v>8893.170871749795</v>
          </cell>
          <cell r="Q34">
            <v>17024.60730791459</v>
          </cell>
        </row>
        <row r="35">
          <cell r="A35" t="str">
            <v>MENOS:</v>
          </cell>
        </row>
        <row r="36">
          <cell r="A36" t="str">
            <v>REDUCCION PAGOS PROVISIONALES ACUM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7515.8842675200831</v>
          </cell>
          <cell r="N36">
            <v>13562.543217053177</v>
          </cell>
          <cell r="P36">
            <v>0</v>
          </cell>
          <cell r="Q36">
            <v>0</v>
          </cell>
        </row>
        <row r="37">
          <cell r="C37" t="str">
            <v>-------------------</v>
          </cell>
          <cell r="D37" t="str">
            <v>-------------------</v>
          </cell>
          <cell r="E37" t="str">
            <v>-------------------</v>
          </cell>
          <cell r="F37" t="str">
            <v>-------------------</v>
          </cell>
          <cell r="G37" t="str">
            <v>-------------------</v>
          </cell>
          <cell r="H37" t="str">
            <v>-------------------</v>
          </cell>
          <cell r="I37" t="str">
            <v>-------------------</v>
          </cell>
          <cell r="J37" t="str">
            <v>-------------------</v>
          </cell>
          <cell r="K37" t="str">
            <v>-------------------</v>
          </cell>
          <cell r="L37" t="str">
            <v>-------------------</v>
          </cell>
          <cell r="M37" t="str">
            <v>-------------------</v>
          </cell>
          <cell r="N37" t="str">
            <v>-------------------</v>
          </cell>
          <cell r="P37" t="str">
            <v>-------------------</v>
          </cell>
          <cell r="Q37" t="str">
            <v>-------------------</v>
          </cell>
        </row>
        <row r="38">
          <cell r="A38" t="str">
            <v>PAGOS PROVISIONALES ACUM</v>
          </cell>
          <cell r="C38">
            <v>9116.6476827818442</v>
          </cell>
          <cell r="D38">
            <v>18016.472967186179</v>
          </cell>
          <cell r="E38">
            <v>24290.793350328771</v>
          </cell>
          <cell r="F38">
            <v>31801.25673732064</v>
          </cell>
          <cell r="G38">
            <v>38559.09167959317</v>
          </cell>
          <cell r="H38">
            <v>48053.23049317368</v>
          </cell>
          <cell r="I38">
            <v>55731.713777145436</v>
          </cell>
          <cell r="J38">
            <v>65043.351902518545</v>
          </cell>
          <cell r="K38">
            <v>74441.956545660345</v>
          </cell>
          <cell r="L38">
            <v>81710.129933537595</v>
          </cell>
          <cell r="M38">
            <v>81710.129933537595</v>
          </cell>
          <cell r="N38">
            <v>81710.12993353761</v>
          </cell>
          <cell r="P38">
            <v>8893.170871749795</v>
          </cell>
          <cell r="Q38">
            <v>17024.60730791459</v>
          </cell>
        </row>
        <row r="39">
          <cell r="A39" t="str">
            <v>(-) PAGOS PROVISIONALES ANTERIORES</v>
          </cell>
          <cell r="C39">
            <v>0</v>
          </cell>
          <cell r="D39">
            <v>9116.6476827818442</v>
          </cell>
          <cell r="E39">
            <v>18016.472967186179</v>
          </cell>
          <cell r="F39">
            <v>24290.793350328771</v>
          </cell>
          <cell r="G39">
            <v>31801.25673732064</v>
          </cell>
          <cell r="H39">
            <v>38559.09167959317</v>
          </cell>
          <cell r="I39">
            <v>48053.23049317368</v>
          </cell>
          <cell r="J39">
            <v>55731.713777145436</v>
          </cell>
          <cell r="K39">
            <v>65043.351902518545</v>
          </cell>
          <cell r="L39">
            <v>74441.956545660345</v>
          </cell>
          <cell r="M39">
            <v>81710.129933537595</v>
          </cell>
          <cell r="N39">
            <v>81710.129933537595</v>
          </cell>
          <cell r="P39">
            <v>0</v>
          </cell>
          <cell r="Q39">
            <v>8893.170871749795</v>
          </cell>
        </row>
        <row r="40">
          <cell r="C40" t="str">
            <v>-------------------</v>
          </cell>
          <cell r="D40" t="str">
            <v>-------------------</v>
          </cell>
          <cell r="E40" t="str">
            <v>-------------------</v>
          </cell>
          <cell r="F40" t="str">
            <v>-------------------</v>
          </cell>
          <cell r="G40" t="str">
            <v>-------------------</v>
          </cell>
          <cell r="H40" t="str">
            <v>-------------------</v>
          </cell>
          <cell r="I40" t="str">
            <v>-------------------</v>
          </cell>
          <cell r="J40" t="str">
            <v>-------------------</v>
          </cell>
          <cell r="K40" t="str">
            <v>-------------------</v>
          </cell>
          <cell r="L40" t="str">
            <v>-------------------</v>
          </cell>
          <cell r="M40" t="str">
            <v>-------------------</v>
          </cell>
          <cell r="N40" t="str">
            <v>-------------------</v>
          </cell>
          <cell r="P40" t="str">
            <v>-------------------</v>
          </cell>
          <cell r="Q40" t="str">
            <v>-------------------</v>
          </cell>
        </row>
        <row r="41">
          <cell r="A41" t="str">
            <v>PAGO PROVISIONAL</v>
          </cell>
          <cell r="C41">
            <v>9116.6476827818442</v>
          </cell>
          <cell r="D41">
            <v>8899.8252844043345</v>
          </cell>
          <cell r="E41">
            <v>6274.3203831425926</v>
          </cell>
          <cell r="F41">
            <v>7510.4633869918689</v>
          </cell>
          <cell r="G41">
            <v>6757.8349422725296</v>
          </cell>
          <cell r="H41">
            <v>9494.13881358051</v>
          </cell>
          <cell r="I41">
            <v>7678.4832839717565</v>
          </cell>
          <cell r="J41">
            <v>9311.6381253731088</v>
          </cell>
          <cell r="K41">
            <v>9398.6046431417999</v>
          </cell>
          <cell r="L41">
            <v>7268.1733878772502</v>
          </cell>
          <cell r="M41">
            <v>0</v>
          </cell>
          <cell r="N41">
            <v>1.4551915228366852E-11</v>
          </cell>
          <cell r="P41">
            <v>8893.170871749795</v>
          </cell>
          <cell r="Q41">
            <v>8131.4364361647949</v>
          </cell>
        </row>
        <row r="42">
          <cell r="C42" t="str">
            <v>=============</v>
          </cell>
          <cell r="D42" t="str">
            <v>=============</v>
          </cell>
          <cell r="E42" t="str">
            <v>=============</v>
          </cell>
          <cell r="F42" t="str">
            <v>=============</v>
          </cell>
          <cell r="G42" t="str">
            <v>=============</v>
          </cell>
          <cell r="H42" t="str">
            <v>=============</v>
          </cell>
          <cell r="I42" t="str">
            <v>=============</v>
          </cell>
          <cell r="J42" t="str">
            <v>=============</v>
          </cell>
          <cell r="K42" t="str">
            <v>=============</v>
          </cell>
          <cell r="L42" t="str">
            <v>=============</v>
          </cell>
          <cell r="M42" t="str">
            <v>=============</v>
          </cell>
          <cell r="N42" t="str">
            <v>=============</v>
          </cell>
          <cell r="P42" t="str">
            <v>=============</v>
          </cell>
          <cell r="Q42" t="str">
            <v>=============</v>
          </cell>
        </row>
        <row r="43">
          <cell r="A43" t="str">
            <v>AUTORIZACION NO PAGO (1=SI, 0=NO)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1</v>
          </cell>
          <cell r="N43">
            <v>1</v>
          </cell>
          <cell r="P43">
            <v>0</v>
          </cell>
          <cell r="Q43">
            <v>0</v>
          </cell>
        </row>
        <row r="46">
          <cell r="A46" t="str">
            <v>NOTA IMPORTANTE:</v>
          </cell>
        </row>
        <row r="47">
          <cell r="A47" t="str">
            <v>--------------</v>
          </cell>
        </row>
        <row r="48">
          <cell r="A48" t="str">
            <v>(*) COMPARE LA UTILIDAD BASE DE PAGO PROVISIONAL DE ESTA HOJA CONTRA LA BASE REAL A    ______________   Y MESES ANTERIORES,</v>
          </cell>
        </row>
        <row r="50">
          <cell r="A50" t="str">
            <v>ESTAS CIFRAS DEBEN COINCIDIR, DE LO CONTRARIO NO SERAN VALIDOS LOS ANTICIPOS PROYECTADOS.</v>
          </cell>
        </row>
        <row r="55">
          <cell r="A55" t="str">
            <v>PAG 5B</v>
          </cell>
          <cell r="C55">
            <v>38187.834813310183</v>
          </cell>
        </row>
        <row r="56">
          <cell r="A56" t="str">
            <v>VELCON, S.A. DE C.V.</v>
          </cell>
        </row>
        <row r="57">
          <cell r="A57" t="str">
            <v>Pronóstico 2004 (6+6)  y  PELP 2005-2009 Banqueros</v>
          </cell>
          <cell r="D57" t="str">
            <v>( MILES DE PESOS)</v>
          </cell>
        </row>
        <row r="59">
          <cell r="A59" t="str">
            <v>*****         A   N   E  X   O     5  - B                *****</v>
          </cell>
        </row>
        <row r="60">
          <cell r="A60" t="str">
            <v>*****  DETERMINACION DEL ANTICIPO A ENTERAR Y AJUSTE DEL I.S.R. *****</v>
          </cell>
        </row>
        <row r="62">
          <cell r="C62" t="str">
            <v xml:space="preserve">ENERO </v>
          </cell>
          <cell r="D62" t="str">
            <v>FEBRERO</v>
          </cell>
          <cell r="E62" t="str">
            <v>MARZO</v>
          </cell>
          <cell r="F62" t="str">
            <v>ABRIL</v>
          </cell>
          <cell r="G62" t="str">
            <v>MAYO</v>
          </cell>
          <cell r="H62" t="str">
            <v>JUNIO</v>
          </cell>
          <cell r="I62" t="str">
            <v>JULIO</v>
          </cell>
          <cell r="J62" t="str">
            <v>AGOSTO</v>
          </cell>
          <cell r="K62" t="str">
            <v>SEPTIEMBRE</v>
          </cell>
          <cell r="L62" t="str">
            <v>OCTUBRE</v>
          </cell>
          <cell r="M62" t="str">
            <v>NOVIEMBRE</v>
          </cell>
          <cell r="N62" t="str">
            <v>DICIEMBRE</v>
          </cell>
          <cell r="P62" t="str">
            <v>ENERO 2005</v>
          </cell>
          <cell r="Q62" t="str">
            <v>FEBRERO 2005</v>
          </cell>
        </row>
        <row r="63">
          <cell r="C63" t="str">
            <v>-----------------------</v>
          </cell>
          <cell r="D63" t="str">
            <v>-----------------------</v>
          </cell>
          <cell r="E63" t="str">
            <v>-----------------------</v>
          </cell>
          <cell r="F63" t="str">
            <v>-----------------------</v>
          </cell>
          <cell r="G63" t="str">
            <v>-----------------------</v>
          </cell>
          <cell r="H63" t="str">
            <v>-----------------------</v>
          </cell>
          <cell r="I63" t="str">
            <v>-----------------------</v>
          </cell>
          <cell r="J63" t="str">
            <v>-----------------------</v>
          </cell>
          <cell r="K63" t="str">
            <v>-----------------------</v>
          </cell>
          <cell r="L63" t="str">
            <v>-----------------------</v>
          </cell>
          <cell r="M63" t="str">
            <v>-----------------------</v>
          </cell>
          <cell r="N63" t="str">
            <v>-----------------------</v>
          </cell>
          <cell r="P63" t="str">
            <v>-----------------------</v>
          </cell>
          <cell r="Q63" t="str">
            <v>-----------------------</v>
          </cell>
        </row>
        <row r="65">
          <cell r="A65" t="str">
            <v>PAGOS PROVISIONALES (ANEXO 5-A)</v>
          </cell>
          <cell r="C65">
            <v>9116.6476827818442</v>
          </cell>
          <cell r="D65">
            <v>8899.8252844043345</v>
          </cell>
          <cell r="E65">
            <v>6274.3203831425926</v>
          </cell>
          <cell r="F65">
            <v>7510.4633869918689</v>
          </cell>
          <cell r="G65">
            <v>6757.8349422725296</v>
          </cell>
          <cell r="H65">
            <v>9494.13881358051</v>
          </cell>
          <cell r="I65">
            <v>7678.4832839717565</v>
          </cell>
          <cell r="J65">
            <v>9311.6381253731088</v>
          </cell>
          <cell r="K65">
            <v>9398.6046431417999</v>
          </cell>
          <cell r="L65">
            <v>7268.1733878772502</v>
          </cell>
          <cell r="M65">
            <v>0</v>
          </cell>
          <cell r="N65">
            <v>1.4551915228366852E-11</v>
          </cell>
          <cell r="P65">
            <v>8893.170871749795</v>
          </cell>
          <cell r="Q65">
            <v>8131.4364361647949</v>
          </cell>
        </row>
        <row r="66">
          <cell r="A66" t="str">
            <v>PRIMER AJUSTE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2004.0875759771516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P66">
            <v>0</v>
          </cell>
          <cell r="Q66">
            <v>0</v>
          </cell>
        </row>
        <row r="67">
          <cell r="C67" t="str">
            <v>-------------------</v>
          </cell>
          <cell r="D67" t="str">
            <v>-------------------</v>
          </cell>
          <cell r="E67" t="str">
            <v>-------------------</v>
          </cell>
          <cell r="F67" t="str">
            <v>-------------------</v>
          </cell>
          <cell r="G67" t="str">
            <v>-------------------</v>
          </cell>
          <cell r="H67" t="str">
            <v>-------------------</v>
          </cell>
          <cell r="I67" t="str">
            <v>-------------------</v>
          </cell>
          <cell r="J67" t="str">
            <v>-------------------</v>
          </cell>
          <cell r="K67" t="str">
            <v>-------------------</v>
          </cell>
          <cell r="L67" t="str">
            <v>-------------------</v>
          </cell>
          <cell r="M67" t="str">
            <v>-------------------</v>
          </cell>
          <cell r="N67" t="str">
            <v>-------------------</v>
          </cell>
          <cell r="P67" t="str">
            <v>-------------------</v>
          </cell>
          <cell r="Q67" t="str">
            <v>-------------------</v>
          </cell>
        </row>
        <row r="68">
          <cell r="A68" t="str">
            <v>SUMA ANTICIPOS ISR</v>
          </cell>
          <cell r="C68">
            <v>9116.6476827818442</v>
          </cell>
          <cell r="D68">
            <v>8899.8252844043345</v>
          </cell>
          <cell r="E68">
            <v>6274.3203831425926</v>
          </cell>
          <cell r="F68">
            <v>7510.4633869918689</v>
          </cell>
          <cell r="G68">
            <v>6757.8349422725296</v>
          </cell>
          <cell r="H68">
            <v>9494.13881358051</v>
          </cell>
          <cell r="I68">
            <v>9682.570859948908</v>
          </cell>
          <cell r="J68">
            <v>9311.6381253731088</v>
          </cell>
          <cell r="K68">
            <v>9398.6046431417999</v>
          </cell>
          <cell r="L68">
            <v>7268.1733878772502</v>
          </cell>
          <cell r="M68">
            <v>0</v>
          </cell>
          <cell r="N68">
            <v>1.4551915228366852E-11</v>
          </cell>
          <cell r="P68">
            <v>8893.170871749795</v>
          </cell>
          <cell r="Q68">
            <v>8131.4364361647949</v>
          </cell>
        </row>
        <row r="70">
          <cell r="A70" t="str">
            <v>ANTICIPOS IMPAC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P70">
            <v>0</v>
          </cell>
          <cell r="Q70">
            <v>0</v>
          </cell>
        </row>
        <row r="71">
          <cell r="C71" t="str">
            <v>-------------------</v>
          </cell>
          <cell r="D71" t="str">
            <v>-------------------</v>
          </cell>
          <cell r="E71" t="str">
            <v>-------------------</v>
          </cell>
          <cell r="F71" t="str">
            <v>-------------------</v>
          </cell>
          <cell r="G71" t="str">
            <v>-------------------</v>
          </cell>
          <cell r="H71" t="str">
            <v>-------------------</v>
          </cell>
          <cell r="I71" t="str">
            <v>-------------------</v>
          </cell>
          <cell r="J71" t="str">
            <v>-------------------</v>
          </cell>
          <cell r="K71" t="str">
            <v>-------------------</v>
          </cell>
          <cell r="L71" t="str">
            <v>-------------------</v>
          </cell>
          <cell r="M71" t="str">
            <v>-------------------</v>
          </cell>
          <cell r="N71" t="str">
            <v>-------------------</v>
          </cell>
          <cell r="P71" t="str">
            <v>-------------------</v>
          </cell>
          <cell r="Q71" t="str">
            <v>-------------------</v>
          </cell>
        </row>
        <row r="72">
          <cell r="A72" t="str">
            <v>DIF ANTICIPOS ISR VS IMPAC</v>
          </cell>
          <cell r="C72">
            <v>9116.6476827818442</v>
          </cell>
          <cell r="D72">
            <v>8899.8252844043345</v>
          </cell>
          <cell r="E72">
            <v>6274.3203831425926</v>
          </cell>
          <cell r="F72">
            <v>7510.4633869918689</v>
          </cell>
          <cell r="G72">
            <v>6757.8349422725296</v>
          </cell>
          <cell r="H72">
            <v>9494.13881358051</v>
          </cell>
          <cell r="I72">
            <v>9682.570859948908</v>
          </cell>
          <cell r="J72">
            <v>9311.6381253731088</v>
          </cell>
          <cell r="K72">
            <v>9398.6046431417999</v>
          </cell>
          <cell r="L72">
            <v>7268.1733878772502</v>
          </cell>
          <cell r="M72">
            <v>0</v>
          </cell>
          <cell r="N72">
            <v>1.4551915228366852E-11</v>
          </cell>
          <cell r="P72">
            <v>8893.170871749795</v>
          </cell>
          <cell r="Q72">
            <v>8131.4364361647949</v>
          </cell>
        </row>
        <row r="74">
          <cell r="A74" t="str">
            <v>ANTICIPOS ISR POR PAGAR</v>
          </cell>
          <cell r="C74">
            <v>9116.6476827818442</v>
          </cell>
          <cell r="D74">
            <v>8899.8252844043345</v>
          </cell>
          <cell r="E74">
            <v>6274.3203831425926</v>
          </cell>
          <cell r="F74">
            <v>7510.4633869918689</v>
          </cell>
          <cell r="G74">
            <v>6757.8349422725296</v>
          </cell>
          <cell r="H74">
            <v>9494.13881358051</v>
          </cell>
          <cell r="I74">
            <v>9682.570859948908</v>
          </cell>
          <cell r="J74">
            <v>9311.6381253731088</v>
          </cell>
          <cell r="K74">
            <v>9398.6046431417999</v>
          </cell>
          <cell r="L74">
            <v>7268.1733878772502</v>
          </cell>
          <cell r="M74">
            <v>0</v>
          </cell>
          <cell r="N74">
            <v>1.4551915228366852E-11</v>
          </cell>
          <cell r="P74">
            <v>8893.170871749795</v>
          </cell>
          <cell r="Q74">
            <v>8131.4364361647949</v>
          </cell>
        </row>
        <row r="76">
          <cell r="A76" t="str">
            <v>SDO INICIAL ISR POR ACREDITAR</v>
          </cell>
          <cell r="C76">
            <v>0</v>
          </cell>
          <cell r="D76">
            <v>9116.6476827818442</v>
          </cell>
          <cell r="E76">
            <v>18016.472967186179</v>
          </cell>
          <cell r="F76">
            <v>24290.793350328771</v>
          </cell>
          <cell r="G76">
            <v>31801.25673732064</v>
          </cell>
          <cell r="H76">
            <v>38559.09167959317</v>
          </cell>
          <cell r="I76">
            <v>48053.23049317368</v>
          </cell>
          <cell r="J76">
            <v>57735.801353122588</v>
          </cell>
          <cell r="K76">
            <v>67047.439478495697</v>
          </cell>
          <cell r="L76">
            <v>76446.044121637504</v>
          </cell>
          <cell r="M76">
            <v>83714.217509514754</v>
          </cell>
          <cell r="N76">
            <v>83714.217509514754</v>
          </cell>
          <cell r="P76">
            <v>83714.217509514769</v>
          </cell>
          <cell r="Q76">
            <v>92607.388381264565</v>
          </cell>
        </row>
        <row r="77">
          <cell r="A77" t="str">
            <v>ISR POR ACREDITAR DEL MES</v>
          </cell>
          <cell r="C77">
            <v>9116.6476827818442</v>
          </cell>
          <cell r="D77">
            <v>8899.8252844043345</v>
          </cell>
          <cell r="E77">
            <v>6274.3203831425926</v>
          </cell>
          <cell r="F77">
            <v>7510.4633869918689</v>
          </cell>
          <cell r="G77">
            <v>6757.8349422725296</v>
          </cell>
          <cell r="H77">
            <v>9494.13881358051</v>
          </cell>
          <cell r="I77">
            <v>9682.570859948908</v>
          </cell>
          <cell r="J77">
            <v>9311.6381253731088</v>
          </cell>
          <cell r="K77">
            <v>9398.6046431417999</v>
          </cell>
          <cell r="L77">
            <v>7268.1733878772502</v>
          </cell>
          <cell r="M77">
            <v>0</v>
          </cell>
          <cell r="N77">
            <v>1.4551915228366852E-11</v>
          </cell>
          <cell r="P77">
            <v>8893.170871749795</v>
          </cell>
          <cell r="Q77">
            <v>8131.4364361647949</v>
          </cell>
        </row>
        <row r="78">
          <cell r="A78" t="str">
            <v>ACREDITAMIENTO ISR VS IMPAC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P78">
            <v>0</v>
          </cell>
          <cell r="Q78">
            <v>0</v>
          </cell>
        </row>
        <row r="79">
          <cell r="C79" t="str">
            <v>-------------------</v>
          </cell>
          <cell r="D79" t="str">
            <v>-------------------</v>
          </cell>
          <cell r="E79" t="str">
            <v>-------------------</v>
          </cell>
          <cell r="F79" t="str">
            <v>-------------------</v>
          </cell>
          <cell r="G79" t="str">
            <v>-------------------</v>
          </cell>
          <cell r="H79" t="str">
            <v>-------------------</v>
          </cell>
          <cell r="I79" t="str">
            <v>-------------------</v>
          </cell>
          <cell r="J79" t="str">
            <v>-------------------</v>
          </cell>
          <cell r="K79" t="str">
            <v>-------------------</v>
          </cell>
          <cell r="L79" t="str">
            <v>-------------------</v>
          </cell>
          <cell r="M79" t="str">
            <v>-------------------</v>
          </cell>
          <cell r="N79" t="str">
            <v>-------------------</v>
          </cell>
          <cell r="P79" t="str">
            <v>-------------------</v>
          </cell>
          <cell r="Q79" t="str">
            <v>-------------------</v>
          </cell>
        </row>
        <row r="80">
          <cell r="A80" t="str">
            <v>SDO FINAL ISR POR ACREDITAR</v>
          </cell>
          <cell r="C80">
            <v>9116.6476827818442</v>
          </cell>
          <cell r="D80">
            <v>18016.472967186179</v>
          </cell>
          <cell r="E80">
            <v>24290.793350328771</v>
          </cell>
          <cell r="F80">
            <v>31801.25673732064</v>
          </cell>
          <cell r="G80">
            <v>38559.09167959317</v>
          </cell>
          <cell r="H80">
            <v>48053.23049317368</v>
          </cell>
          <cell r="I80">
            <v>57735.801353122588</v>
          </cell>
          <cell r="J80">
            <v>67047.439478495697</v>
          </cell>
          <cell r="K80">
            <v>76446.044121637504</v>
          </cell>
          <cell r="L80">
            <v>83714.217509514754</v>
          </cell>
          <cell r="M80">
            <v>83714.217509514754</v>
          </cell>
          <cell r="N80">
            <v>83714.217509514769</v>
          </cell>
          <cell r="P80">
            <v>92607.388381264565</v>
          </cell>
          <cell r="Q80">
            <v>100738.82481742935</v>
          </cell>
        </row>
        <row r="82">
          <cell r="A82" t="str">
            <v>ANTICIPO IMPAC A ENTERAR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P82">
            <v>0</v>
          </cell>
          <cell r="Q82">
            <v>0</v>
          </cell>
        </row>
        <row r="83">
          <cell r="C83" t="str">
            <v>-------------------</v>
          </cell>
          <cell r="D83" t="str">
            <v>-------------------</v>
          </cell>
          <cell r="E83" t="str">
            <v>-------------------</v>
          </cell>
          <cell r="F83" t="str">
            <v>-------------------</v>
          </cell>
          <cell r="G83" t="str">
            <v>-------------------</v>
          </cell>
          <cell r="H83" t="str">
            <v>-------------------</v>
          </cell>
          <cell r="I83" t="str">
            <v>-------------------</v>
          </cell>
          <cell r="J83" t="str">
            <v>-------------------</v>
          </cell>
          <cell r="K83" t="str">
            <v>-------------------</v>
          </cell>
          <cell r="L83" t="str">
            <v>-------------------</v>
          </cell>
          <cell r="M83" t="str">
            <v>-------------------</v>
          </cell>
          <cell r="N83" t="str">
            <v>-------------------</v>
          </cell>
          <cell r="P83" t="str">
            <v>-------------------</v>
          </cell>
          <cell r="Q83" t="str">
            <v>-------------------</v>
          </cell>
        </row>
        <row r="87">
          <cell r="A87" t="str">
            <v>DETERMINACION DE LOS AJUSTES DE ISR:</v>
          </cell>
        </row>
        <row r="88">
          <cell r="A88" t="str">
            <v>-------------</v>
          </cell>
        </row>
        <row r="89">
          <cell r="A89" t="str">
            <v>ISR CAUSADO ACUMULADO (ANEXO 2)</v>
          </cell>
          <cell r="C89">
            <v>9115.8218486924106</v>
          </cell>
          <cell r="D89">
            <v>18102.928795536944</v>
          </cell>
          <cell r="E89">
            <v>24837.914525488617</v>
          </cell>
          <cell r="F89">
            <v>33017.572686011408</v>
          </cell>
          <cell r="G89">
            <v>40070.984606698148</v>
          </cell>
          <cell r="H89">
            <v>50057.318069150831</v>
          </cell>
          <cell r="I89">
            <v>55954.280604688225</v>
          </cell>
          <cell r="J89">
            <v>64892.747892226696</v>
          </cell>
          <cell r="K89">
            <v>76637.698163613721</v>
          </cell>
          <cell r="L89">
            <v>82775.206966103127</v>
          </cell>
          <cell r="M89">
            <v>89231.222633672238</v>
          </cell>
          <cell r="N89">
            <v>85456.900167987493</v>
          </cell>
          <cell r="P89">
            <v>9121.8115714030428</v>
          </cell>
          <cell r="Q89">
            <v>17097.405665606006</v>
          </cell>
        </row>
        <row r="91">
          <cell r="A91" t="str">
            <v>MENOS:</v>
          </cell>
        </row>
        <row r="92">
          <cell r="A92" t="str">
            <v>----------</v>
          </cell>
        </row>
        <row r="93">
          <cell r="A93" t="str">
            <v>PAGOS PROVISIONALES ACUM (ANEXO 5-A)</v>
          </cell>
          <cell r="C93">
            <v>9116.6476827818442</v>
          </cell>
          <cell r="D93">
            <v>18016.472967186179</v>
          </cell>
          <cell r="E93">
            <v>24290.793350328771</v>
          </cell>
          <cell r="F93">
            <v>31801.25673732064</v>
          </cell>
          <cell r="G93">
            <v>38559.09167959317</v>
          </cell>
          <cell r="H93">
            <v>48053.23049317368</v>
          </cell>
          <cell r="I93">
            <v>55731.713777145436</v>
          </cell>
          <cell r="J93">
            <v>65043.351902518545</v>
          </cell>
          <cell r="K93">
            <v>74441.956545660345</v>
          </cell>
          <cell r="L93">
            <v>81710.129933537595</v>
          </cell>
          <cell r="M93">
            <v>81710.129933537595</v>
          </cell>
          <cell r="N93">
            <v>81710.12993353761</v>
          </cell>
          <cell r="P93">
            <v>8893.170871749795</v>
          </cell>
          <cell r="Q93">
            <v>17024.60730791459</v>
          </cell>
        </row>
        <row r="94">
          <cell r="A94" t="str">
            <v>(-) IMPUESTO COMPENSADO ACUM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P94">
            <v>0</v>
          </cell>
          <cell r="Q94">
            <v>0</v>
          </cell>
        </row>
        <row r="95">
          <cell r="C95" t="str">
            <v>-------------------</v>
          </cell>
          <cell r="D95" t="str">
            <v>-------------------</v>
          </cell>
          <cell r="E95" t="str">
            <v>-------------------</v>
          </cell>
          <cell r="F95" t="str">
            <v>-------------------</v>
          </cell>
          <cell r="G95" t="str">
            <v>-------------------</v>
          </cell>
          <cell r="H95" t="str">
            <v>-------------------</v>
          </cell>
          <cell r="I95" t="str">
            <v>-------------------</v>
          </cell>
          <cell r="J95" t="str">
            <v>-------------------</v>
          </cell>
          <cell r="K95" t="str">
            <v>-------------------</v>
          </cell>
          <cell r="L95" t="str">
            <v>-------------------</v>
          </cell>
          <cell r="M95" t="str">
            <v>-------------------</v>
          </cell>
          <cell r="N95" t="str">
            <v>-------------------</v>
          </cell>
          <cell r="P95" t="str">
            <v>-------------------</v>
          </cell>
          <cell r="Q95" t="str">
            <v>-------------------</v>
          </cell>
        </row>
        <row r="96">
          <cell r="A96" t="str">
            <v>PAGOS PROVISIONALES NETOS ACUM</v>
          </cell>
          <cell r="B96">
            <v>0</v>
          </cell>
          <cell r="C96">
            <v>9116.6476827818442</v>
          </cell>
          <cell r="D96">
            <v>18016.472967186179</v>
          </cell>
          <cell r="E96">
            <v>24290.793350328771</v>
          </cell>
          <cell r="F96">
            <v>31801.25673732064</v>
          </cell>
          <cell r="G96">
            <v>38559.09167959317</v>
          </cell>
          <cell r="H96">
            <v>48053.23049317368</v>
          </cell>
          <cell r="I96">
            <v>55731.713777145436</v>
          </cell>
          <cell r="J96">
            <v>65043.351902518545</v>
          </cell>
          <cell r="K96">
            <v>74441.956545660345</v>
          </cell>
          <cell r="L96">
            <v>81710.129933537595</v>
          </cell>
          <cell r="M96">
            <v>81710.129933537595</v>
          </cell>
          <cell r="N96">
            <v>81710.12993353761</v>
          </cell>
          <cell r="P96">
            <v>8893.170871749795</v>
          </cell>
          <cell r="Q96">
            <v>17024.60730791459</v>
          </cell>
        </row>
        <row r="98">
          <cell r="A98" t="str">
            <v>PAGOS IMPAC ACUMULADOS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P98">
            <v>0</v>
          </cell>
          <cell r="Q98">
            <v>0</v>
          </cell>
        </row>
        <row r="100">
          <cell r="A100" t="str">
            <v>SALDO A PAGAR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2004.0875759771516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P100">
            <v>0</v>
          </cell>
          <cell r="Q100">
            <v>0</v>
          </cell>
        </row>
        <row r="101">
          <cell r="A101" t="str">
            <v>SALDO A COMPENSAR (PASA A 2a. COMP.)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P101">
            <v>0</v>
          </cell>
          <cell r="Q101">
            <v>0</v>
          </cell>
        </row>
        <row r="102">
          <cell r="C102" t="str">
            <v>-------------------</v>
          </cell>
          <cell r="D102" t="str">
            <v>-------------------</v>
          </cell>
          <cell r="E102" t="str">
            <v>-------------------</v>
          </cell>
          <cell r="F102" t="str">
            <v>-------------------</v>
          </cell>
          <cell r="G102" t="str">
            <v>-------------------</v>
          </cell>
          <cell r="H102" t="str">
            <v>-------------------</v>
          </cell>
          <cell r="I102" t="str">
            <v>-------------------</v>
          </cell>
          <cell r="J102" t="str">
            <v>-------------------</v>
          </cell>
          <cell r="K102" t="str">
            <v>-------------------</v>
          </cell>
          <cell r="L102" t="str">
            <v>-------------------</v>
          </cell>
          <cell r="M102" t="str">
            <v>-------------------</v>
          </cell>
          <cell r="N102" t="str">
            <v>-------------------</v>
          </cell>
          <cell r="P102" t="str">
            <v>-------------------</v>
          </cell>
          <cell r="Q102" t="str">
            <v>-------------------</v>
          </cell>
        </row>
        <row r="103">
          <cell r="A103" t="str">
            <v>PRIMER AJUSTE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2004.0875759771516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P103">
            <v>0</v>
          </cell>
          <cell r="Q103">
            <v>0</v>
          </cell>
        </row>
        <row r="104">
          <cell r="C104" t="str">
            <v>-------------------</v>
          </cell>
          <cell r="D104" t="str">
            <v>-------------------</v>
          </cell>
          <cell r="E104" t="str">
            <v>-------------------</v>
          </cell>
          <cell r="F104" t="str">
            <v>-------------------</v>
          </cell>
          <cell r="G104" t="str">
            <v>-------------------</v>
          </cell>
          <cell r="H104" t="str">
            <v>-------------------</v>
          </cell>
          <cell r="I104" t="str">
            <v>-------------------</v>
          </cell>
          <cell r="J104" t="str">
            <v>-------------------</v>
          </cell>
          <cell r="K104" t="str">
            <v>-------------------</v>
          </cell>
          <cell r="L104" t="str">
            <v>-------------------</v>
          </cell>
          <cell r="M104" t="str">
            <v>-------------------</v>
          </cell>
          <cell r="N104" t="str">
            <v>-------------------</v>
          </cell>
          <cell r="P104" t="str">
            <v>-------------------</v>
          </cell>
          <cell r="Q104" t="str">
            <v>-------------------</v>
          </cell>
        </row>
        <row r="108">
          <cell r="A108" t="str">
            <v xml:space="preserve">PAG 5C   </v>
          </cell>
        </row>
        <row r="109">
          <cell r="A109" t="str">
            <v>VELCON, S.A. DE C.V.</v>
          </cell>
        </row>
        <row r="110">
          <cell r="A110" t="str">
            <v>Pronóstico 2004 (6+6)  y  PELP 2005-2009 Banqueros</v>
          </cell>
          <cell r="D110" t="str">
            <v>( MILES DE PESOS)</v>
          </cell>
        </row>
        <row r="113">
          <cell r="A113" t="str">
            <v>*****         A   N   E  X   O     5  - B                *****</v>
          </cell>
        </row>
        <row r="114">
          <cell r="A114" t="str">
            <v>*****  DETERMINACION DEL ANTICIPO A ENTERAR Y AJUSTE DEL I.S.R. *****</v>
          </cell>
        </row>
        <row r="116">
          <cell r="C116" t="str">
            <v xml:space="preserve">ENERO </v>
          </cell>
          <cell r="D116" t="str">
            <v>FEBRERO</v>
          </cell>
          <cell r="E116" t="str">
            <v>MARZO</v>
          </cell>
          <cell r="F116" t="str">
            <v>ABRIL</v>
          </cell>
          <cell r="G116" t="str">
            <v>MAYO</v>
          </cell>
          <cell r="H116" t="str">
            <v>JUNIO</v>
          </cell>
          <cell r="I116" t="str">
            <v>JULIO</v>
          </cell>
          <cell r="J116" t="str">
            <v>AGOSTO</v>
          </cell>
          <cell r="K116" t="str">
            <v>SEPTIEMBRE</v>
          </cell>
          <cell r="L116" t="str">
            <v>OCTUBRE</v>
          </cell>
          <cell r="M116" t="str">
            <v>NOVIEMBRE</v>
          </cell>
          <cell r="N116" t="str">
            <v>DICIEMBRE</v>
          </cell>
          <cell r="P116" t="str">
            <v>ENERO 2005</v>
          </cell>
          <cell r="Q116" t="str">
            <v>FEBRERO 2005</v>
          </cell>
        </row>
        <row r="117">
          <cell r="C117" t="str">
            <v>-----------------------</v>
          </cell>
          <cell r="D117" t="str">
            <v>-----------------------</v>
          </cell>
          <cell r="E117" t="str">
            <v>-----------------------</v>
          </cell>
          <cell r="F117" t="str">
            <v>-----------------------</v>
          </cell>
          <cell r="G117" t="str">
            <v>-----------------------</v>
          </cell>
          <cell r="H117" t="str">
            <v>-----------------------</v>
          </cell>
          <cell r="I117" t="str">
            <v>-----------------------</v>
          </cell>
          <cell r="J117" t="str">
            <v>-----------------------</v>
          </cell>
          <cell r="K117" t="str">
            <v>-----------------------</v>
          </cell>
          <cell r="L117" t="str">
            <v>-----------------------</v>
          </cell>
          <cell r="M117" t="str">
            <v>-----------------------</v>
          </cell>
          <cell r="N117" t="str">
            <v>-----------------------</v>
          </cell>
          <cell r="P117" t="str">
            <v>-----------------------</v>
          </cell>
          <cell r="Q117" t="str">
            <v>-----------------------</v>
          </cell>
        </row>
        <row r="118">
          <cell r="A118" t="str">
            <v>SEGUNDA COMPARACION:</v>
          </cell>
        </row>
        <row r="119">
          <cell r="A119" t="str">
            <v>------------------------------------------</v>
          </cell>
        </row>
        <row r="120">
          <cell r="A120" t="str">
            <v>SALDO A COMPENSAR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P120">
            <v>0</v>
          </cell>
          <cell r="Q120">
            <v>0</v>
          </cell>
        </row>
        <row r="121">
          <cell r="A121" t="str">
            <v>(-) ANTICIPOS POR PAGAR 1</v>
          </cell>
          <cell r="B121">
            <v>0</v>
          </cell>
          <cell r="C121">
            <v>9116.6476827818442</v>
          </cell>
          <cell r="D121">
            <v>8899.8252844043345</v>
          </cell>
          <cell r="E121">
            <v>6274.3203831425926</v>
          </cell>
          <cell r="F121">
            <v>7510.4633869918689</v>
          </cell>
          <cell r="G121">
            <v>6757.8349422725296</v>
          </cell>
          <cell r="H121">
            <v>9494.13881358051</v>
          </cell>
          <cell r="I121">
            <v>9682.570859948908</v>
          </cell>
          <cell r="J121">
            <v>9311.6381253731088</v>
          </cell>
          <cell r="K121">
            <v>9398.6046431417999</v>
          </cell>
          <cell r="L121">
            <v>7268.1733878772502</v>
          </cell>
          <cell r="M121">
            <v>0</v>
          </cell>
          <cell r="N121">
            <v>1.4551915228366852E-11</v>
          </cell>
          <cell r="P121">
            <v>8893.170871749795</v>
          </cell>
          <cell r="Q121">
            <v>8131.4364361647949</v>
          </cell>
        </row>
        <row r="122">
          <cell r="A122" t="str">
            <v>--------------------------------------------</v>
          </cell>
          <cell r="C122" t="str">
            <v>-------------------</v>
          </cell>
          <cell r="D122" t="str">
            <v>-------------------</v>
          </cell>
          <cell r="E122" t="str">
            <v>-------------------</v>
          </cell>
          <cell r="F122" t="str">
            <v>-------------------</v>
          </cell>
          <cell r="G122" t="str">
            <v>-------------------</v>
          </cell>
          <cell r="H122" t="str">
            <v>-------------------</v>
          </cell>
          <cell r="I122" t="str">
            <v>-------------------</v>
          </cell>
          <cell r="J122" t="str">
            <v>-------------------</v>
          </cell>
          <cell r="K122" t="str">
            <v>-------------------</v>
          </cell>
          <cell r="L122" t="str">
            <v>-------------------</v>
          </cell>
          <cell r="M122" t="str">
            <v>-------------------</v>
          </cell>
          <cell r="N122" t="str">
            <v>-------------------</v>
          </cell>
          <cell r="P122" t="str">
            <v>-------------------</v>
          </cell>
          <cell r="Q122" t="str">
            <v>-------------------</v>
          </cell>
        </row>
        <row r="123">
          <cell r="A123" t="str">
            <v>ANTICIPOS POR PAGAR ISR 2</v>
          </cell>
          <cell r="B123">
            <v>0</v>
          </cell>
          <cell r="C123">
            <v>9116.6476827818442</v>
          </cell>
          <cell r="D123">
            <v>8899.8252844043345</v>
          </cell>
          <cell r="E123">
            <v>6274.3203831425926</v>
          </cell>
          <cell r="F123">
            <v>7510.4633869918689</v>
          </cell>
          <cell r="G123">
            <v>6757.8349422725296</v>
          </cell>
          <cell r="H123">
            <v>9494.13881358051</v>
          </cell>
          <cell r="I123">
            <v>9682.570859948908</v>
          </cell>
          <cell r="J123">
            <v>9311.6381253731088</v>
          </cell>
          <cell r="K123">
            <v>9398.6046431417999</v>
          </cell>
          <cell r="L123">
            <v>7268.1733878772502</v>
          </cell>
          <cell r="M123">
            <v>0</v>
          </cell>
          <cell r="N123">
            <v>1.4551915228366852E-11</v>
          </cell>
          <cell r="P123">
            <v>8893.170871749795</v>
          </cell>
          <cell r="Q123">
            <v>8131.4364361647949</v>
          </cell>
        </row>
        <row r="127">
          <cell r="A127" t="str">
            <v>TERCERA COMPARACION:</v>
          </cell>
        </row>
        <row r="128">
          <cell r="A128" t="str">
            <v>-----------------------------------------</v>
          </cell>
        </row>
        <row r="129">
          <cell r="A129" t="str">
            <v>SALDO INICIAL ISR A FAVOR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P129">
            <v>0</v>
          </cell>
          <cell r="Q129">
            <v>0</v>
          </cell>
        </row>
        <row r="130">
          <cell r="A130" t="str">
            <v>IMPUESTOS RETENIDOS COMPENSADOS (1)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P130">
            <v>0</v>
          </cell>
          <cell r="Q130">
            <v>0</v>
          </cell>
        </row>
        <row r="131">
          <cell r="C131" t="str">
            <v>-------------------</v>
          </cell>
          <cell r="D131" t="str">
            <v>-------------------</v>
          </cell>
          <cell r="E131" t="str">
            <v>-------------------</v>
          </cell>
          <cell r="F131" t="str">
            <v>-------------------</v>
          </cell>
          <cell r="G131" t="str">
            <v>-------------------</v>
          </cell>
          <cell r="H131" t="str">
            <v>-------------------</v>
          </cell>
          <cell r="I131" t="str">
            <v>-------------------</v>
          </cell>
          <cell r="J131" t="str">
            <v>-------------------</v>
          </cell>
          <cell r="K131" t="str">
            <v>-------------------</v>
          </cell>
          <cell r="L131" t="str">
            <v>-------------------</v>
          </cell>
          <cell r="M131" t="str">
            <v>-------------------</v>
          </cell>
          <cell r="N131" t="str">
            <v>-------------------</v>
          </cell>
          <cell r="P131" t="str">
            <v>-------------------</v>
          </cell>
          <cell r="Q131" t="str">
            <v>-------------------</v>
          </cell>
        </row>
        <row r="132">
          <cell r="A132" t="str">
            <v>REMANENTE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P132">
            <v>0</v>
          </cell>
          <cell r="Q132">
            <v>0</v>
          </cell>
        </row>
        <row r="134">
          <cell r="A134" t="str">
            <v>ANTICIPOS ISR POR PAGAR 2</v>
          </cell>
          <cell r="C134">
            <v>9116.6476827818442</v>
          </cell>
          <cell r="D134">
            <v>8899.8252844043345</v>
          </cell>
          <cell r="E134">
            <v>6274.3203831425926</v>
          </cell>
          <cell r="F134">
            <v>7510.4633869918689</v>
          </cell>
          <cell r="G134">
            <v>6757.8349422725296</v>
          </cell>
          <cell r="H134">
            <v>9494.13881358051</v>
          </cell>
          <cell r="I134">
            <v>9682.570859948908</v>
          </cell>
          <cell r="J134">
            <v>9311.6381253731088</v>
          </cell>
          <cell r="K134">
            <v>9398.6046431417999</v>
          </cell>
          <cell r="L134">
            <v>7268.1733878772502</v>
          </cell>
          <cell r="M134">
            <v>0</v>
          </cell>
          <cell r="N134">
            <v>1.4551915228366852E-11</v>
          </cell>
          <cell r="P134">
            <v>8893.170871749795</v>
          </cell>
          <cell r="Q134">
            <v>8131.4364361647949</v>
          </cell>
        </row>
        <row r="135">
          <cell r="C135" t="str">
            <v>-------------------</v>
          </cell>
          <cell r="D135" t="str">
            <v>-------------------</v>
          </cell>
          <cell r="E135" t="str">
            <v>-------------------</v>
          </cell>
          <cell r="F135" t="str">
            <v>-------------------</v>
          </cell>
          <cell r="G135" t="str">
            <v>-------------------</v>
          </cell>
          <cell r="H135" t="str">
            <v>-------------------</v>
          </cell>
          <cell r="I135" t="str">
            <v>-------------------</v>
          </cell>
          <cell r="J135" t="str">
            <v>-------------------</v>
          </cell>
          <cell r="K135" t="str">
            <v>-------------------</v>
          </cell>
          <cell r="L135" t="str">
            <v>-------------------</v>
          </cell>
          <cell r="M135" t="str">
            <v>-------------------</v>
          </cell>
          <cell r="N135" t="str">
            <v>-------------------</v>
          </cell>
          <cell r="P135" t="str">
            <v>-------------------</v>
          </cell>
          <cell r="Q135" t="str">
            <v>-------------------</v>
          </cell>
        </row>
        <row r="136">
          <cell r="A136" t="str">
            <v>SALDO FINAL ISR A FAVOR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P136">
            <v>0</v>
          </cell>
          <cell r="Q136">
            <v>0</v>
          </cell>
        </row>
        <row r="138">
          <cell r="A138" t="str">
            <v>PAGO PROVISIONAL A ENTERAR</v>
          </cell>
          <cell r="C138">
            <v>9116.6476827818442</v>
          </cell>
          <cell r="D138">
            <v>8899.8252844043345</v>
          </cell>
          <cell r="E138">
            <v>6274.3203831425926</v>
          </cell>
          <cell r="F138">
            <v>7510.4633869918689</v>
          </cell>
          <cell r="G138">
            <v>6757.8349422725296</v>
          </cell>
          <cell r="H138">
            <v>9494.13881358051</v>
          </cell>
          <cell r="I138">
            <v>9682.570859948908</v>
          </cell>
          <cell r="J138">
            <v>9311.6381253731088</v>
          </cell>
          <cell r="K138">
            <v>9398.6046431417999</v>
          </cell>
          <cell r="L138">
            <v>7268.1733878772502</v>
          </cell>
          <cell r="M138">
            <v>0</v>
          </cell>
          <cell r="N138">
            <v>1.4551915228366852E-11</v>
          </cell>
          <cell r="P138">
            <v>8893.170871749795</v>
          </cell>
          <cell r="Q138">
            <v>8131.4364361647949</v>
          </cell>
        </row>
        <row r="141">
          <cell r="A141" t="str">
            <v>NOTAS:</v>
          </cell>
        </row>
        <row r="142">
          <cell r="A142" t="str">
            <v>------</v>
          </cell>
        </row>
        <row r="143">
          <cell r="A143" t="str">
            <v>(1) SE REFIERE  A  TODOS LOS IMPUESTOS FEDERALES RETENIDOS SUJETOS A COMPENSACION.</v>
          </cell>
        </row>
        <row r="144">
          <cell r="A144" t="str">
            <v>POR EJEMPLO:</v>
          </cell>
        </row>
        <row r="145">
          <cell r="A145" t="str">
            <v>LOS DERIVADOS DE PRODUCTOS DE TRABAJO, HONORARIOS, ARRENDAMIENTOS, DIVIDENDOS</v>
          </cell>
        </row>
        <row r="146">
          <cell r="A146" t="str">
            <v>PAGOS AL EXTRANJERO, (INTERESES, ASISTENCIA TECNICA, ETC.).</v>
          </cell>
        </row>
        <row r="151">
          <cell r="A151" t="str">
            <v>SALDO DEL MES ANTERIOR</v>
          </cell>
          <cell r="C151">
            <v>13674.26</v>
          </cell>
          <cell r="D151">
            <v>22849.999999999996</v>
          </cell>
          <cell r="E151">
            <v>22709.502317218154</v>
          </cell>
          <cell r="F151">
            <v>17596.797032813818</v>
          </cell>
          <cell r="G151">
            <v>18918.656649671226</v>
          </cell>
          <cell r="H151">
            <v>17969.203262679359</v>
          </cell>
          <cell r="I151">
            <v>20668.49832040683</v>
          </cell>
          <cell r="J151">
            <v>17315.980111514542</v>
          </cell>
          <cell r="K151">
            <v>16571.876539104105</v>
          </cell>
          <cell r="L151">
            <v>19005.188685118021</v>
          </cell>
          <cell r="M151">
            <v>15744.012844465629</v>
          </cell>
          <cell r="N151">
            <v>14932.045124157488</v>
          </cell>
          <cell r="P151">
            <v>11157.722658472743</v>
          </cell>
          <cell r="Q151">
            <v>11579.534229875771</v>
          </cell>
        </row>
        <row r="152">
          <cell r="A152" t="str">
            <v>(+) PROVISION DEL MES</v>
          </cell>
          <cell r="C152">
            <v>9115.7999999999993</v>
          </cell>
          <cell r="D152">
            <v>8987.1</v>
          </cell>
          <cell r="E152">
            <v>6735</v>
          </cell>
          <cell r="F152">
            <v>8179.66</v>
          </cell>
          <cell r="G152">
            <v>7053.4</v>
          </cell>
          <cell r="H152">
            <v>9741.7000000000007</v>
          </cell>
          <cell r="I152">
            <v>6141.6206046882216</v>
          </cell>
          <cell r="J152">
            <v>8938.4672875384713</v>
          </cell>
          <cell r="K152">
            <v>11744.950271387024</v>
          </cell>
          <cell r="L152">
            <v>6137.4288024894067</v>
          </cell>
          <cell r="M152">
            <v>6456.2056675691101</v>
          </cell>
          <cell r="N152">
            <v>-3774.3224656847451</v>
          </cell>
          <cell r="P152">
            <v>9121.8115714030428</v>
          </cell>
          <cell r="Q152">
            <v>7975.5940942029629</v>
          </cell>
        </row>
        <row r="153">
          <cell r="A153" t="str">
            <v>(+) PROVISION IMPAC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P153">
            <v>0</v>
          </cell>
          <cell r="Q153">
            <v>0</v>
          </cell>
        </row>
        <row r="154">
          <cell r="A154" t="str">
            <v>(-) PAGOS DEFINITIVOS</v>
          </cell>
          <cell r="C154">
            <v>-59.94</v>
          </cell>
          <cell r="D154">
            <v>10.95</v>
          </cell>
          <cell r="E154">
            <v>2947.88</v>
          </cell>
          <cell r="F154">
            <v>583.48</v>
          </cell>
          <cell r="G154">
            <v>492.39</v>
          </cell>
          <cell r="H154">
            <v>284.57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P154">
            <v>8700</v>
          </cell>
          <cell r="Q154">
            <v>0</v>
          </cell>
        </row>
        <row r="155">
          <cell r="A155" t="str">
            <v>(-) SUMA ANTICIPOS ISR</v>
          </cell>
          <cell r="C155">
            <v>0</v>
          </cell>
          <cell r="D155">
            <v>9116.6476827818442</v>
          </cell>
          <cell r="E155">
            <v>8899.8252844043345</v>
          </cell>
          <cell r="F155">
            <v>6274.3203831425926</v>
          </cell>
          <cell r="G155">
            <v>7510.4633869918689</v>
          </cell>
          <cell r="H155">
            <v>6757.8349422725296</v>
          </cell>
          <cell r="I155">
            <v>9494.13881358051</v>
          </cell>
          <cell r="J155">
            <v>9682.570859948908</v>
          </cell>
          <cell r="K155">
            <v>9311.6381253731088</v>
          </cell>
          <cell r="L155">
            <v>9398.6046431417999</v>
          </cell>
          <cell r="M155">
            <v>7268.1733878772502</v>
          </cell>
          <cell r="N155">
            <v>0</v>
          </cell>
          <cell r="P155">
            <v>1.4551915228366852E-11</v>
          </cell>
          <cell r="Q155">
            <v>8893.170871749795</v>
          </cell>
        </row>
        <row r="156">
          <cell r="A156" t="str">
            <v>(-) ANTICIPOS IMPAC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P156">
            <v>0</v>
          </cell>
          <cell r="Q156">
            <v>0</v>
          </cell>
        </row>
        <row r="157">
          <cell r="C157" t="str">
            <v>-------------------</v>
          </cell>
          <cell r="D157" t="str">
            <v>-------------------</v>
          </cell>
          <cell r="E157" t="str">
            <v>-------------------</v>
          </cell>
          <cell r="F157" t="str">
            <v>-------------------</v>
          </cell>
          <cell r="G157" t="str">
            <v>-------------------</v>
          </cell>
          <cell r="H157" t="str">
            <v>-------------------</v>
          </cell>
          <cell r="I157" t="str">
            <v>-------------------</v>
          </cell>
          <cell r="J157" t="str">
            <v>-------------------</v>
          </cell>
          <cell r="K157" t="str">
            <v>-------------------</v>
          </cell>
          <cell r="L157" t="str">
            <v>-------------------</v>
          </cell>
          <cell r="M157" t="str">
            <v>-------------------</v>
          </cell>
          <cell r="N157" t="str">
            <v>-------------------</v>
          </cell>
          <cell r="P157" t="str">
            <v>-------------------</v>
          </cell>
          <cell r="Q157" t="str">
            <v>-------------------</v>
          </cell>
        </row>
        <row r="158">
          <cell r="A158" t="str">
            <v>IMPUESTO SOBRE LA RENTA</v>
          </cell>
          <cell r="B158">
            <v>13674.26</v>
          </cell>
          <cell r="C158">
            <v>22849.999999999996</v>
          </cell>
          <cell r="D158">
            <v>22709.502317218154</v>
          </cell>
          <cell r="E158">
            <v>17596.797032813818</v>
          </cell>
          <cell r="F158">
            <v>18918.656649671226</v>
          </cell>
          <cell r="G158">
            <v>17969.203262679359</v>
          </cell>
          <cell r="H158">
            <v>20668.49832040683</v>
          </cell>
          <cell r="I158">
            <v>17315.980111514542</v>
          </cell>
          <cell r="J158">
            <v>16571.876539104105</v>
          </cell>
          <cell r="K158">
            <v>19005.188685118021</v>
          </cell>
          <cell r="L158">
            <v>15744.012844465629</v>
          </cell>
          <cell r="M158">
            <v>14932.045124157488</v>
          </cell>
          <cell r="N158">
            <v>11157.722658472743</v>
          </cell>
          <cell r="P158">
            <v>11579.534229875771</v>
          </cell>
          <cell r="Q158">
            <v>10661.957452328939</v>
          </cell>
        </row>
        <row r="159">
          <cell r="C159" t="str">
            <v>=============</v>
          </cell>
          <cell r="D159" t="str">
            <v>=============</v>
          </cell>
          <cell r="E159" t="str">
            <v>=============</v>
          </cell>
          <cell r="F159" t="str">
            <v>=============</v>
          </cell>
          <cell r="G159" t="str">
            <v>=============</v>
          </cell>
          <cell r="H159" t="str">
            <v>=============</v>
          </cell>
          <cell r="I159" t="str">
            <v>=============</v>
          </cell>
          <cell r="J159" t="str">
            <v>=============</v>
          </cell>
          <cell r="K159" t="str">
            <v>=============</v>
          </cell>
          <cell r="L159" t="str">
            <v>=============</v>
          </cell>
          <cell r="M159" t="str">
            <v>=============</v>
          </cell>
          <cell r="N159" t="str">
            <v>=============</v>
          </cell>
          <cell r="P159" t="str">
            <v>=============</v>
          </cell>
          <cell r="Q159" t="str">
            <v>=============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B. Y EQU DE OFIC."/>
      <sheetName val="S. X Redimir para D-4"/>
      <sheetName val="DIFERIDOS 2005"/>
      <sheetName val="I.N.P.C."/>
      <sheetName val="INPC (2)"/>
      <sheetName val="CORRECTA"/>
      <sheetName val="Hoja3"/>
    </sheetNames>
    <sheetDataSet>
      <sheetData sheetId="0" refreshError="1"/>
      <sheetData sheetId="1" refreshError="1"/>
      <sheetData sheetId="2" refreshError="1"/>
      <sheetData sheetId="3" refreshError="1">
        <row r="4">
          <cell r="A4">
            <v>18264</v>
          </cell>
          <cell r="B4">
            <v>3.4000000000000002E-2</v>
          </cell>
        </row>
        <row r="5">
          <cell r="A5">
            <v>18295</v>
          </cell>
          <cell r="B5">
            <v>3.4000000000000002E-2</v>
          </cell>
        </row>
        <row r="6">
          <cell r="A6">
            <v>18323</v>
          </cell>
          <cell r="B6">
            <v>3.5000000000000003E-2</v>
          </cell>
        </row>
        <row r="7">
          <cell r="A7">
            <v>18354</v>
          </cell>
          <cell r="B7">
            <v>3.5999999999999997E-2</v>
          </cell>
        </row>
        <row r="8">
          <cell r="A8">
            <v>18384</v>
          </cell>
          <cell r="B8">
            <v>3.5999999999999997E-2</v>
          </cell>
        </row>
        <row r="9">
          <cell r="A9">
            <v>18415</v>
          </cell>
          <cell r="B9">
            <v>3.5999999999999997E-2</v>
          </cell>
        </row>
        <row r="10">
          <cell r="A10">
            <v>18445</v>
          </cell>
          <cell r="B10">
            <v>3.5999999999999997E-2</v>
          </cell>
        </row>
        <row r="11">
          <cell r="A11">
            <v>18476</v>
          </cell>
          <cell r="B11">
            <v>3.5999999999999997E-2</v>
          </cell>
        </row>
        <row r="12">
          <cell r="A12">
            <v>18507</v>
          </cell>
          <cell r="B12">
            <v>3.6999999999999998E-2</v>
          </cell>
        </row>
        <row r="13">
          <cell r="A13">
            <v>18537</v>
          </cell>
          <cell r="B13">
            <v>3.7999999999999999E-2</v>
          </cell>
        </row>
        <row r="14">
          <cell r="A14">
            <v>18568</v>
          </cell>
          <cell r="B14">
            <v>3.9E-2</v>
          </cell>
        </row>
        <row r="15">
          <cell r="A15">
            <v>18598</v>
          </cell>
          <cell r="B15">
            <v>3.9E-2</v>
          </cell>
        </row>
        <row r="16">
          <cell r="A16">
            <v>18629</v>
          </cell>
          <cell r="B16">
            <v>0.04</v>
          </cell>
        </row>
        <row r="17">
          <cell r="A17">
            <v>18660</v>
          </cell>
          <cell r="B17">
            <v>4.2000000000000003E-2</v>
          </cell>
        </row>
        <row r="18">
          <cell r="A18">
            <v>18688</v>
          </cell>
          <cell r="B18">
            <v>4.3999999999999997E-2</v>
          </cell>
        </row>
        <row r="19">
          <cell r="A19">
            <v>18719</v>
          </cell>
          <cell r="B19">
            <v>4.4999999999999998E-2</v>
          </cell>
        </row>
        <row r="20">
          <cell r="A20">
            <v>18749</v>
          </cell>
          <cell r="B20">
            <v>4.5999999999999999E-2</v>
          </cell>
        </row>
        <row r="21">
          <cell r="A21">
            <v>18780</v>
          </cell>
          <cell r="B21">
            <v>4.7E-2</v>
          </cell>
        </row>
        <row r="22">
          <cell r="A22">
            <v>18810</v>
          </cell>
          <cell r="B22">
            <v>4.5999999999999999E-2</v>
          </cell>
        </row>
        <row r="23">
          <cell r="A23">
            <v>18841</v>
          </cell>
          <cell r="B23">
            <v>4.4999999999999998E-2</v>
          </cell>
        </row>
        <row r="24">
          <cell r="A24">
            <v>18872</v>
          </cell>
          <cell r="B24">
            <v>4.5999999999999999E-2</v>
          </cell>
        </row>
        <row r="25">
          <cell r="A25">
            <v>18902</v>
          </cell>
          <cell r="B25">
            <v>4.5999999999999999E-2</v>
          </cell>
        </row>
        <row r="26">
          <cell r="A26">
            <v>18933</v>
          </cell>
          <cell r="B26">
            <v>4.7E-2</v>
          </cell>
        </row>
        <row r="27">
          <cell r="A27">
            <v>18963</v>
          </cell>
          <cell r="B27">
            <v>4.7E-2</v>
          </cell>
        </row>
        <row r="28">
          <cell r="A28">
            <v>18994</v>
          </cell>
          <cell r="B28">
            <v>4.7E-2</v>
          </cell>
        </row>
        <row r="29">
          <cell r="A29">
            <v>19025</v>
          </cell>
          <cell r="B29">
            <v>4.7E-2</v>
          </cell>
        </row>
        <row r="30">
          <cell r="A30">
            <v>19054</v>
          </cell>
          <cell r="B30">
            <v>4.7E-2</v>
          </cell>
        </row>
        <row r="31">
          <cell r="A31">
            <v>19085</v>
          </cell>
          <cell r="B31">
            <v>4.7E-2</v>
          </cell>
        </row>
        <row r="32">
          <cell r="A32">
            <v>19115</v>
          </cell>
          <cell r="B32">
            <v>4.7E-2</v>
          </cell>
        </row>
        <row r="33">
          <cell r="A33">
            <v>19146</v>
          </cell>
          <cell r="B33">
            <v>4.7E-2</v>
          </cell>
        </row>
        <row r="34">
          <cell r="A34">
            <v>19176</v>
          </cell>
          <cell r="B34">
            <v>4.7E-2</v>
          </cell>
        </row>
        <row r="35">
          <cell r="A35">
            <v>19207</v>
          </cell>
          <cell r="B35">
            <v>4.7E-2</v>
          </cell>
        </row>
        <row r="36">
          <cell r="A36">
            <v>19238</v>
          </cell>
          <cell r="B36">
            <v>4.7E-2</v>
          </cell>
        </row>
        <row r="37">
          <cell r="A37">
            <v>19268</v>
          </cell>
          <cell r="B37">
            <v>4.5999999999999999E-2</v>
          </cell>
        </row>
        <row r="38">
          <cell r="A38">
            <v>19299</v>
          </cell>
          <cell r="B38">
            <v>4.5999999999999999E-2</v>
          </cell>
        </row>
        <row r="39">
          <cell r="A39">
            <v>19329</v>
          </cell>
          <cell r="B39">
            <v>4.5999999999999999E-2</v>
          </cell>
        </row>
        <row r="40">
          <cell r="A40">
            <v>19360</v>
          </cell>
          <cell r="B40">
            <v>4.4999999999999998E-2</v>
          </cell>
        </row>
        <row r="41">
          <cell r="A41">
            <v>19391</v>
          </cell>
          <cell r="B41">
            <v>4.4999999999999998E-2</v>
          </cell>
        </row>
        <row r="42">
          <cell r="A42">
            <v>19419</v>
          </cell>
          <cell r="B42">
            <v>4.4999999999999998E-2</v>
          </cell>
        </row>
        <row r="43">
          <cell r="A43">
            <v>19450</v>
          </cell>
          <cell r="B43">
            <v>4.4999999999999998E-2</v>
          </cell>
        </row>
        <row r="44">
          <cell r="A44">
            <v>19480</v>
          </cell>
          <cell r="B44">
            <v>4.5999999999999999E-2</v>
          </cell>
        </row>
        <row r="45">
          <cell r="A45">
            <v>19511</v>
          </cell>
          <cell r="B45">
            <v>4.5999999999999999E-2</v>
          </cell>
        </row>
        <row r="46">
          <cell r="A46">
            <v>19541</v>
          </cell>
          <cell r="B46">
            <v>4.5999999999999999E-2</v>
          </cell>
        </row>
        <row r="47">
          <cell r="A47">
            <v>19572</v>
          </cell>
          <cell r="B47">
            <v>4.5999999999999999E-2</v>
          </cell>
        </row>
        <row r="48">
          <cell r="A48">
            <v>19603</v>
          </cell>
          <cell r="B48">
            <v>4.5999999999999999E-2</v>
          </cell>
        </row>
        <row r="49">
          <cell r="A49">
            <v>19633</v>
          </cell>
          <cell r="B49">
            <v>4.7E-2</v>
          </cell>
        </row>
        <row r="50">
          <cell r="A50">
            <v>19664</v>
          </cell>
          <cell r="B50">
            <v>4.5999999999999999E-2</v>
          </cell>
        </row>
        <row r="51">
          <cell r="A51">
            <v>19694</v>
          </cell>
          <cell r="B51">
            <v>4.5999999999999999E-2</v>
          </cell>
        </row>
        <row r="52">
          <cell r="A52">
            <v>19725</v>
          </cell>
          <cell r="B52">
            <v>4.5999999999999999E-2</v>
          </cell>
        </row>
        <row r="53">
          <cell r="A53">
            <v>19756</v>
          </cell>
          <cell r="B53">
            <v>4.5999999999999999E-2</v>
          </cell>
        </row>
        <row r="54">
          <cell r="A54">
            <v>19784</v>
          </cell>
          <cell r="B54">
            <v>4.7E-2</v>
          </cell>
        </row>
        <row r="55">
          <cell r="A55">
            <v>19815</v>
          </cell>
          <cell r="B55">
            <v>4.8000000000000001E-2</v>
          </cell>
        </row>
        <row r="56">
          <cell r="A56">
            <v>19845</v>
          </cell>
          <cell r="B56">
            <v>0.05</v>
          </cell>
        </row>
        <row r="57">
          <cell r="A57">
            <v>19876</v>
          </cell>
          <cell r="B57">
            <v>5.0999999999999997E-2</v>
          </cell>
        </row>
        <row r="58">
          <cell r="A58">
            <v>19906</v>
          </cell>
          <cell r="B58">
            <v>5.0999999999999997E-2</v>
          </cell>
        </row>
        <row r="59">
          <cell r="A59">
            <v>19937</v>
          </cell>
          <cell r="B59">
            <v>5.0999999999999997E-2</v>
          </cell>
        </row>
        <row r="60">
          <cell r="A60">
            <v>19968</v>
          </cell>
          <cell r="B60">
            <v>5.0999999999999997E-2</v>
          </cell>
        </row>
        <row r="61">
          <cell r="A61">
            <v>19998</v>
          </cell>
          <cell r="B61">
            <v>5.1999999999999998E-2</v>
          </cell>
        </row>
        <row r="62">
          <cell r="A62">
            <v>20029</v>
          </cell>
          <cell r="B62">
            <v>5.2999999999999999E-2</v>
          </cell>
        </row>
        <row r="63">
          <cell r="A63">
            <v>20059</v>
          </cell>
          <cell r="B63">
            <v>5.3999999999999999E-2</v>
          </cell>
        </row>
        <row r="64">
          <cell r="A64">
            <v>20090</v>
          </cell>
          <cell r="B64">
            <v>5.3999999999999999E-2</v>
          </cell>
        </row>
        <row r="65">
          <cell r="A65">
            <v>20121</v>
          </cell>
          <cell r="B65">
            <v>5.5E-2</v>
          </cell>
        </row>
        <row r="66">
          <cell r="A66">
            <v>20149</v>
          </cell>
          <cell r="B66">
            <v>5.6000000000000001E-2</v>
          </cell>
        </row>
        <row r="67">
          <cell r="A67">
            <v>20180</v>
          </cell>
          <cell r="B67">
            <v>5.6000000000000001E-2</v>
          </cell>
        </row>
        <row r="68">
          <cell r="A68">
            <v>20210</v>
          </cell>
          <cell r="B68">
            <v>5.6000000000000001E-2</v>
          </cell>
        </row>
        <row r="69">
          <cell r="A69">
            <v>20241</v>
          </cell>
          <cell r="B69">
            <v>5.7000000000000002E-2</v>
          </cell>
        </row>
        <row r="70">
          <cell r="A70">
            <v>20271</v>
          </cell>
          <cell r="B70">
            <v>5.7000000000000002E-2</v>
          </cell>
        </row>
        <row r="71">
          <cell r="A71">
            <v>20302</v>
          </cell>
          <cell r="B71">
            <v>5.8000000000000003E-2</v>
          </cell>
        </row>
        <row r="72">
          <cell r="A72">
            <v>20333</v>
          </cell>
          <cell r="B72">
            <v>5.8000000000000003E-2</v>
          </cell>
        </row>
        <row r="73">
          <cell r="A73">
            <v>20363</v>
          </cell>
          <cell r="B73">
            <v>5.8000000000000003E-2</v>
          </cell>
        </row>
        <row r="74">
          <cell r="A74">
            <v>20394</v>
          </cell>
          <cell r="B74">
            <v>5.8999999999999997E-2</v>
          </cell>
        </row>
        <row r="75">
          <cell r="A75">
            <v>20424</v>
          </cell>
          <cell r="B75">
            <v>5.8999999999999997E-2</v>
          </cell>
        </row>
        <row r="76">
          <cell r="A76">
            <v>20455</v>
          </cell>
          <cell r="B76">
            <v>0.06</v>
          </cell>
        </row>
        <row r="77">
          <cell r="A77">
            <v>20486</v>
          </cell>
          <cell r="B77">
            <v>0.06</v>
          </cell>
        </row>
        <row r="78">
          <cell r="A78">
            <v>20515</v>
          </cell>
          <cell r="B78">
            <v>0.06</v>
          </cell>
        </row>
        <row r="79">
          <cell r="A79">
            <v>20546</v>
          </cell>
          <cell r="B79">
            <v>0.06</v>
          </cell>
        </row>
        <row r="80">
          <cell r="A80">
            <v>20576</v>
          </cell>
          <cell r="B80">
            <v>0.06</v>
          </cell>
        </row>
        <row r="81">
          <cell r="A81">
            <v>20607</v>
          </cell>
          <cell r="B81">
            <v>0.06</v>
          </cell>
        </row>
        <row r="82">
          <cell r="A82">
            <v>20637</v>
          </cell>
          <cell r="B82">
            <v>5.8999999999999997E-2</v>
          </cell>
        </row>
        <row r="83">
          <cell r="A83">
            <v>20668</v>
          </cell>
          <cell r="B83">
            <v>5.8999999999999997E-2</v>
          </cell>
        </row>
        <row r="84">
          <cell r="A84">
            <v>20699</v>
          </cell>
          <cell r="B84">
            <v>5.8999999999999997E-2</v>
          </cell>
        </row>
        <row r="85">
          <cell r="A85">
            <v>20729</v>
          </cell>
          <cell r="B85">
            <v>5.8999999999999997E-2</v>
          </cell>
        </row>
        <row r="86">
          <cell r="A86">
            <v>20760</v>
          </cell>
          <cell r="B86">
            <v>5.8999999999999997E-2</v>
          </cell>
        </row>
        <row r="87">
          <cell r="A87">
            <v>20790</v>
          </cell>
          <cell r="B87">
            <v>0.06</v>
          </cell>
        </row>
        <row r="88">
          <cell r="A88">
            <v>20821</v>
          </cell>
          <cell r="B88">
            <v>0.06</v>
          </cell>
        </row>
        <row r="89">
          <cell r="A89">
            <v>20852</v>
          </cell>
          <cell r="B89">
            <v>0.06</v>
          </cell>
        </row>
        <row r="90">
          <cell r="A90">
            <v>20880</v>
          </cell>
          <cell r="B90">
            <v>0.06</v>
          </cell>
        </row>
        <row r="91">
          <cell r="A91">
            <v>20911</v>
          </cell>
          <cell r="B91">
            <v>6.0999999999999999E-2</v>
          </cell>
        </row>
        <row r="92">
          <cell r="A92">
            <v>20941</v>
          </cell>
          <cell r="B92">
            <v>6.2E-2</v>
          </cell>
        </row>
        <row r="93">
          <cell r="A93">
            <v>20972</v>
          </cell>
          <cell r="B93">
            <v>6.2E-2</v>
          </cell>
        </row>
        <row r="94">
          <cell r="A94">
            <v>21002</v>
          </cell>
          <cell r="B94">
            <v>6.3E-2</v>
          </cell>
        </row>
        <row r="95">
          <cell r="A95">
            <v>21033</v>
          </cell>
          <cell r="B95">
            <v>6.4000000000000001E-2</v>
          </cell>
        </row>
        <row r="96">
          <cell r="A96">
            <v>21064</v>
          </cell>
          <cell r="B96">
            <v>6.3E-2</v>
          </cell>
        </row>
        <row r="97">
          <cell r="A97">
            <v>21094</v>
          </cell>
          <cell r="B97">
            <v>6.3E-2</v>
          </cell>
        </row>
        <row r="98">
          <cell r="A98">
            <v>21125</v>
          </cell>
          <cell r="B98">
            <v>6.3E-2</v>
          </cell>
        </row>
        <row r="99">
          <cell r="A99">
            <v>21155</v>
          </cell>
          <cell r="B99">
            <v>6.3E-2</v>
          </cell>
        </row>
        <row r="100">
          <cell r="A100">
            <v>21186</v>
          </cell>
          <cell r="B100">
            <v>6.4000000000000001E-2</v>
          </cell>
        </row>
        <row r="101">
          <cell r="A101">
            <v>21217</v>
          </cell>
          <cell r="B101">
            <v>6.4000000000000001E-2</v>
          </cell>
        </row>
        <row r="102">
          <cell r="A102">
            <v>21245</v>
          </cell>
          <cell r="B102">
            <v>6.4000000000000001E-2</v>
          </cell>
        </row>
        <row r="103">
          <cell r="A103">
            <v>21276</v>
          </cell>
          <cell r="B103">
            <v>6.5000000000000002E-2</v>
          </cell>
        </row>
        <row r="104">
          <cell r="A104">
            <v>21306</v>
          </cell>
          <cell r="B104">
            <v>6.6000000000000003E-2</v>
          </cell>
        </row>
        <row r="105">
          <cell r="A105">
            <v>21337</v>
          </cell>
          <cell r="B105">
            <v>6.5000000000000002E-2</v>
          </cell>
        </row>
        <row r="106">
          <cell r="A106">
            <v>21367</v>
          </cell>
          <cell r="B106">
            <v>6.5000000000000002E-2</v>
          </cell>
        </row>
        <row r="107">
          <cell r="A107">
            <v>21398</v>
          </cell>
          <cell r="B107">
            <v>6.5000000000000002E-2</v>
          </cell>
        </row>
        <row r="108">
          <cell r="A108">
            <v>21429</v>
          </cell>
          <cell r="B108">
            <v>6.4000000000000001E-2</v>
          </cell>
        </row>
        <row r="109">
          <cell r="A109">
            <v>21459</v>
          </cell>
          <cell r="B109">
            <v>6.4000000000000001E-2</v>
          </cell>
        </row>
        <row r="110">
          <cell r="A110">
            <v>21490</v>
          </cell>
          <cell r="B110">
            <v>6.5000000000000002E-2</v>
          </cell>
        </row>
        <row r="111">
          <cell r="A111">
            <v>21520</v>
          </cell>
          <cell r="B111">
            <v>6.6000000000000003E-2</v>
          </cell>
        </row>
        <row r="112">
          <cell r="A112">
            <v>21551</v>
          </cell>
          <cell r="B112">
            <v>6.6000000000000003E-2</v>
          </cell>
        </row>
        <row r="113">
          <cell r="A113">
            <v>21582</v>
          </cell>
          <cell r="B113">
            <v>6.6000000000000003E-2</v>
          </cell>
        </row>
        <row r="114">
          <cell r="A114">
            <v>21610</v>
          </cell>
          <cell r="B114">
            <v>6.6000000000000003E-2</v>
          </cell>
        </row>
        <row r="115">
          <cell r="A115">
            <v>21641</v>
          </cell>
          <cell r="B115">
            <v>6.6000000000000003E-2</v>
          </cell>
        </row>
        <row r="116">
          <cell r="A116">
            <v>21671</v>
          </cell>
          <cell r="B116">
            <v>6.5000000000000002E-2</v>
          </cell>
        </row>
        <row r="117">
          <cell r="A117">
            <v>21702</v>
          </cell>
          <cell r="B117">
            <v>6.6000000000000003E-2</v>
          </cell>
        </row>
        <row r="118">
          <cell r="A118">
            <v>21732</v>
          </cell>
          <cell r="B118">
            <v>6.5000000000000002E-2</v>
          </cell>
        </row>
        <row r="119">
          <cell r="A119">
            <v>21763</v>
          </cell>
          <cell r="B119">
            <v>6.6000000000000003E-2</v>
          </cell>
        </row>
        <row r="120">
          <cell r="A120">
            <v>21794</v>
          </cell>
          <cell r="B120">
            <v>6.5000000000000002E-2</v>
          </cell>
        </row>
        <row r="121">
          <cell r="A121">
            <v>21824</v>
          </cell>
          <cell r="B121">
            <v>6.5000000000000002E-2</v>
          </cell>
        </row>
        <row r="122">
          <cell r="A122">
            <v>21855</v>
          </cell>
          <cell r="B122">
            <v>6.6000000000000003E-2</v>
          </cell>
        </row>
        <row r="123">
          <cell r="A123">
            <v>21885</v>
          </cell>
          <cell r="B123">
            <v>6.6000000000000003E-2</v>
          </cell>
        </row>
        <row r="124">
          <cell r="A124">
            <v>21916</v>
          </cell>
          <cell r="B124">
            <v>6.6000000000000003E-2</v>
          </cell>
        </row>
        <row r="125">
          <cell r="A125">
            <v>21947</v>
          </cell>
          <cell r="B125">
            <v>6.6000000000000003E-2</v>
          </cell>
        </row>
        <row r="126">
          <cell r="A126">
            <v>21976</v>
          </cell>
          <cell r="B126">
            <v>6.8000000000000005E-2</v>
          </cell>
        </row>
        <row r="127">
          <cell r="A127">
            <v>22007</v>
          </cell>
          <cell r="B127">
            <v>6.9000000000000006E-2</v>
          </cell>
        </row>
        <row r="128">
          <cell r="A128">
            <v>22037</v>
          </cell>
          <cell r="B128">
            <v>6.9000000000000006E-2</v>
          </cell>
        </row>
        <row r="129">
          <cell r="A129">
            <v>22068</v>
          </cell>
          <cell r="B129">
            <v>6.9000000000000006E-2</v>
          </cell>
        </row>
        <row r="130">
          <cell r="A130">
            <v>22098</v>
          </cell>
          <cell r="B130">
            <v>6.9000000000000006E-2</v>
          </cell>
        </row>
        <row r="131">
          <cell r="A131">
            <v>22129</v>
          </cell>
          <cell r="B131">
            <v>7.0000000000000007E-2</v>
          </cell>
        </row>
        <row r="132">
          <cell r="A132">
            <v>22160</v>
          </cell>
          <cell r="B132">
            <v>7.0000000000000007E-2</v>
          </cell>
        </row>
        <row r="133">
          <cell r="A133">
            <v>22190</v>
          </cell>
          <cell r="B133">
            <v>6.9000000000000006E-2</v>
          </cell>
        </row>
        <row r="134">
          <cell r="A134">
            <v>22221</v>
          </cell>
          <cell r="B134">
            <v>6.9000000000000006E-2</v>
          </cell>
        </row>
        <row r="135">
          <cell r="A135">
            <v>22251</v>
          </cell>
          <cell r="B135">
            <v>6.9000000000000006E-2</v>
          </cell>
        </row>
        <row r="136">
          <cell r="A136">
            <v>22282</v>
          </cell>
          <cell r="B136">
            <v>7.0000000000000007E-2</v>
          </cell>
        </row>
        <row r="137">
          <cell r="A137">
            <v>22313</v>
          </cell>
          <cell r="B137">
            <v>6.9000000000000006E-2</v>
          </cell>
        </row>
        <row r="138">
          <cell r="A138">
            <v>22341</v>
          </cell>
          <cell r="B138">
            <v>6.9000000000000006E-2</v>
          </cell>
        </row>
        <row r="139">
          <cell r="A139">
            <v>22372</v>
          </cell>
          <cell r="B139">
            <v>7.0000000000000007E-2</v>
          </cell>
        </row>
        <row r="140">
          <cell r="A140">
            <v>22402</v>
          </cell>
          <cell r="B140">
            <v>7.0000000000000007E-2</v>
          </cell>
        </row>
        <row r="141">
          <cell r="A141">
            <v>22433</v>
          </cell>
          <cell r="B141">
            <v>7.0000000000000007E-2</v>
          </cell>
        </row>
        <row r="142">
          <cell r="A142">
            <v>22463</v>
          </cell>
          <cell r="B142">
            <v>7.0000000000000007E-2</v>
          </cell>
        </row>
        <row r="143">
          <cell r="A143">
            <v>22494</v>
          </cell>
          <cell r="B143">
            <v>6.9000000000000006E-2</v>
          </cell>
        </row>
        <row r="144">
          <cell r="A144">
            <v>22525</v>
          </cell>
          <cell r="B144">
            <v>6.9000000000000006E-2</v>
          </cell>
        </row>
        <row r="145">
          <cell r="A145">
            <v>22555</v>
          </cell>
          <cell r="B145">
            <v>6.9000000000000006E-2</v>
          </cell>
        </row>
        <row r="146">
          <cell r="A146">
            <v>22586</v>
          </cell>
          <cell r="B146">
            <v>6.9000000000000006E-2</v>
          </cell>
        </row>
        <row r="147">
          <cell r="A147">
            <v>22616</v>
          </cell>
          <cell r="B147">
            <v>6.9000000000000006E-2</v>
          </cell>
        </row>
        <row r="148">
          <cell r="A148">
            <v>22647</v>
          </cell>
          <cell r="B148">
            <v>6.9000000000000006E-2</v>
          </cell>
        </row>
        <row r="149">
          <cell r="A149">
            <v>22678</v>
          </cell>
          <cell r="B149">
            <v>6.9000000000000006E-2</v>
          </cell>
        </row>
        <row r="150">
          <cell r="A150">
            <v>22706</v>
          </cell>
          <cell r="B150">
            <v>7.0000000000000007E-2</v>
          </cell>
        </row>
        <row r="151">
          <cell r="A151">
            <v>22737</v>
          </cell>
          <cell r="B151">
            <v>7.0999999999999994E-2</v>
          </cell>
        </row>
        <row r="152">
          <cell r="A152">
            <v>22767</v>
          </cell>
          <cell r="B152">
            <v>7.0999999999999994E-2</v>
          </cell>
        </row>
        <row r="153">
          <cell r="A153">
            <v>22798</v>
          </cell>
          <cell r="B153">
            <v>7.0999999999999994E-2</v>
          </cell>
        </row>
        <row r="154">
          <cell r="A154">
            <v>22828</v>
          </cell>
          <cell r="B154">
            <v>7.0999999999999994E-2</v>
          </cell>
        </row>
        <row r="155">
          <cell r="A155">
            <v>22859</v>
          </cell>
          <cell r="B155">
            <v>7.0999999999999994E-2</v>
          </cell>
        </row>
        <row r="156">
          <cell r="A156">
            <v>22890</v>
          </cell>
          <cell r="B156">
            <v>7.1999999999999995E-2</v>
          </cell>
        </row>
        <row r="157">
          <cell r="A157">
            <v>22920</v>
          </cell>
          <cell r="B157">
            <v>7.0999999999999994E-2</v>
          </cell>
        </row>
        <row r="158">
          <cell r="A158">
            <v>22951</v>
          </cell>
          <cell r="B158">
            <v>7.0999999999999994E-2</v>
          </cell>
        </row>
        <row r="159">
          <cell r="A159">
            <v>22981</v>
          </cell>
          <cell r="B159">
            <v>7.0999999999999994E-2</v>
          </cell>
        </row>
        <row r="160">
          <cell r="A160">
            <v>23012</v>
          </cell>
          <cell r="B160">
            <v>7.0999999999999994E-2</v>
          </cell>
        </row>
        <row r="161">
          <cell r="A161">
            <v>23043</v>
          </cell>
          <cell r="B161">
            <v>7.0999999999999994E-2</v>
          </cell>
        </row>
        <row r="162">
          <cell r="A162">
            <v>23071</v>
          </cell>
          <cell r="B162">
            <v>7.0999999999999994E-2</v>
          </cell>
        </row>
        <row r="163">
          <cell r="A163">
            <v>23102</v>
          </cell>
          <cell r="B163">
            <v>7.0999999999999994E-2</v>
          </cell>
        </row>
        <row r="164">
          <cell r="A164">
            <v>23132</v>
          </cell>
          <cell r="B164">
            <v>7.0999999999999994E-2</v>
          </cell>
        </row>
        <row r="165">
          <cell r="A165">
            <v>23163</v>
          </cell>
          <cell r="B165">
            <v>7.0999999999999994E-2</v>
          </cell>
        </row>
        <row r="166">
          <cell r="A166">
            <v>23193</v>
          </cell>
          <cell r="B166">
            <v>7.0999999999999994E-2</v>
          </cell>
        </row>
        <row r="167">
          <cell r="A167">
            <v>23224</v>
          </cell>
          <cell r="B167">
            <v>7.0999999999999994E-2</v>
          </cell>
        </row>
        <row r="168">
          <cell r="A168">
            <v>23255</v>
          </cell>
          <cell r="B168">
            <v>7.0999999999999994E-2</v>
          </cell>
        </row>
        <row r="169">
          <cell r="A169">
            <v>23285</v>
          </cell>
          <cell r="B169">
            <v>7.0999999999999994E-2</v>
          </cell>
        </row>
        <row r="170">
          <cell r="A170">
            <v>23316</v>
          </cell>
          <cell r="B170">
            <v>7.0999999999999994E-2</v>
          </cell>
        </row>
        <row r="171">
          <cell r="A171">
            <v>23346</v>
          </cell>
          <cell r="B171">
            <v>7.0999999999999994E-2</v>
          </cell>
        </row>
        <row r="172">
          <cell r="A172">
            <v>23377</v>
          </cell>
          <cell r="B172">
            <v>7.1999999999999995E-2</v>
          </cell>
        </row>
        <row r="173">
          <cell r="A173">
            <v>23408</v>
          </cell>
          <cell r="B173">
            <v>7.2999999999999995E-2</v>
          </cell>
        </row>
        <row r="174">
          <cell r="A174">
            <v>23437</v>
          </cell>
          <cell r="B174">
            <v>7.2999999999999995E-2</v>
          </cell>
        </row>
        <row r="175">
          <cell r="A175">
            <v>23468</v>
          </cell>
          <cell r="B175">
            <v>7.3999999999999996E-2</v>
          </cell>
        </row>
        <row r="176">
          <cell r="A176">
            <v>23498</v>
          </cell>
          <cell r="B176">
            <v>7.3999999999999996E-2</v>
          </cell>
        </row>
        <row r="177">
          <cell r="A177">
            <v>23529</v>
          </cell>
          <cell r="B177">
            <v>7.3999999999999996E-2</v>
          </cell>
        </row>
        <row r="178">
          <cell r="A178">
            <v>23559</v>
          </cell>
          <cell r="B178">
            <v>7.4999999999999997E-2</v>
          </cell>
        </row>
        <row r="179">
          <cell r="A179">
            <v>23590</v>
          </cell>
          <cell r="B179">
            <v>7.4999999999999997E-2</v>
          </cell>
        </row>
        <row r="180">
          <cell r="A180">
            <v>23621</v>
          </cell>
          <cell r="B180">
            <v>7.3999999999999996E-2</v>
          </cell>
        </row>
        <row r="181">
          <cell r="A181">
            <v>23651</v>
          </cell>
          <cell r="B181">
            <v>7.3999999999999996E-2</v>
          </cell>
        </row>
        <row r="182">
          <cell r="A182">
            <v>23682</v>
          </cell>
          <cell r="B182">
            <v>7.4999999999999997E-2</v>
          </cell>
        </row>
        <row r="183">
          <cell r="A183">
            <v>23712</v>
          </cell>
          <cell r="B183">
            <v>7.4999999999999997E-2</v>
          </cell>
        </row>
        <row r="184">
          <cell r="A184">
            <v>23743</v>
          </cell>
          <cell r="B184">
            <v>7.4999999999999997E-2</v>
          </cell>
        </row>
        <row r="185">
          <cell r="A185">
            <v>23774</v>
          </cell>
          <cell r="B185">
            <v>7.4999999999999997E-2</v>
          </cell>
        </row>
        <row r="186">
          <cell r="A186">
            <v>23802</v>
          </cell>
          <cell r="B186">
            <v>7.4999999999999997E-2</v>
          </cell>
        </row>
        <row r="187">
          <cell r="A187">
            <v>23833</v>
          </cell>
          <cell r="B187">
            <v>7.5999999999999998E-2</v>
          </cell>
        </row>
        <row r="188">
          <cell r="A188">
            <v>23863</v>
          </cell>
          <cell r="B188">
            <v>7.5999999999999998E-2</v>
          </cell>
        </row>
        <row r="189">
          <cell r="A189">
            <v>23894</v>
          </cell>
          <cell r="B189">
            <v>7.5999999999999998E-2</v>
          </cell>
        </row>
        <row r="190">
          <cell r="A190">
            <v>23924</v>
          </cell>
          <cell r="B190">
            <v>7.5999999999999998E-2</v>
          </cell>
        </row>
        <row r="191">
          <cell r="A191">
            <v>23955</v>
          </cell>
          <cell r="B191">
            <v>7.4999999999999997E-2</v>
          </cell>
        </row>
        <row r="192">
          <cell r="A192">
            <v>23986</v>
          </cell>
          <cell r="B192">
            <v>7.5999999999999998E-2</v>
          </cell>
        </row>
        <row r="193">
          <cell r="A193">
            <v>24016</v>
          </cell>
          <cell r="B193">
            <v>7.5999999999999998E-2</v>
          </cell>
        </row>
        <row r="194">
          <cell r="A194">
            <v>24047</v>
          </cell>
          <cell r="B194">
            <v>7.4999999999999997E-2</v>
          </cell>
        </row>
        <row r="195">
          <cell r="A195">
            <v>24077</v>
          </cell>
          <cell r="B195">
            <v>7.4999999999999997E-2</v>
          </cell>
        </row>
        <row r="196">
          <cell r="A196">
            <v>24108</v>
          </cell>
          <cell r="B196">
            <v>7.5999999999999998E-2</v>
          </cell>
        </row>
        <row r="197">
          <cell r="A197">
            <v>24139</v>
          </cell>
          <cell r="B197">
            <v>7.5999999999999998E-2</v>
          </cell>
        </row>
        <row r="198">
          <cell r="A198">
            <v>24167</v>
          </cell>
          <cell r="B198">
            <v>7.4999999999999997E-2</v>
          </cell>
        </row>
        <row r="199">
          <cell r="A199">
            <v>24198</v>
          </cell>
          <cell r="B199">
            <v>7.5999999999999998E-2</v>
          </cell>
        </row>
        <row r="200">
          <cell r="A200">
            <v>24228</v>
          </cell>
          <cell r="B200">
            <v>7.5999999999999998E-2</v>
          </cell>
        </row>
        <row r="201">
          <cell r="A201">
            <v>24259</v>
          </cell>
          <cell r="B201">
            <v>7.5999999999999998E-2</v>
          </cell>
        </row>
        <row r="202">
          <cell r="A202">
            <v>24289</v>
          </cell>
          <cell r="B202">
            <v>7.6999999999999999E-2</v>
          </cell>
        </row>
        <row r="203">
          <cell r="A203">
            <v>24320</v>
          </cell>
          <cell r="B203">
            <v>7.6999999999999999E-2</v>
          </cell>
        </row>
        <row r="204">
          <cell r="A204">
            <v>24351</v>
          </cell>
          <cell r="B204">
            <v>7.6999999999999999E-2</v>
          </cell>
        </row>
        <row r="205">
          <cell r="A205">
            <v>24381</v>
          </cell>
          <cell r="B205">
            <v>7.6999999999999999E-2</v>
          </cell>
        </row>
        <row r="206">
          <cell r="A206">
            <v>24412</v>
          </cell>
          <cell r="B206">
            <v>7.6999999999999999E-2</v>
          </cell>
        </row>
        <row r="207">
          <cell r="A207">
            <v>24442</v>
          </cell>
          <cell r="B207">
            <v>7.6999999999999999E-2</v>
          </cell>
        </row>
        <row r="208">
          <cell r="A208">
            <v>24473</v>
          </cell>
          <cell r="B208">
            <v>7.8E-2</v>
          </cell>
        </row>
        <row r="209">
          <cell r="A209">
            <v>24504</v>
          </cell>
          <cell r="B209">
            <v>7.9000000000000001E-2</v>
          </cell>
        </row>
        <row r="210">
          <cell r="A210">
            <v>24532</v>
          </cell>
          <cell r="B210">
            <v>7.9000000000000001E-2</v>
          </cell>
        </row>
        <row r="211">
          <cell r="A211">
            <v>24563</v>
          </cell>
          <cell r="B211">
            <v>7.9000000000000001E-2</v>
          </cell>
        </row>
        <row r="212">
          <cell r="A212">
            <v>24593</v>
          </cell>
          <cell r="B212">
            <v>7.8E-2</v>
          </cell>
        </row>
        <row r="213">
          <cell r="A213">
            <v>24624</v>
          </cell>
          <cell r="B213">
            <v>7.8E-2</v>
          </cell>
        </row>
        <row r="214">
          <cell r="A214">
            <v>24654</v>
          </cell>
          <cell r="B214">
            <v>7.8E-2</v>
          </cell>
        </row>
        <row r="215">
          <cell r="A215">
            <v>24685</v>
          </cell>
          <cell r="B215">
            <v>7.9000000000000001E-2</v>
          </cell>
        </row>
        <row r="216">
          <cell r="A216">
            <v>24716</v>
          </cell>
          <cell r="B216">
            <v>7.9000000000000001E-2</v>
          </cell>
        </row>
        <row r="217">
          <cell r="A217">
            <v>24746</v>
          </cell>
          <cell r="B217">
            <v>7.9000000000000001E-2</v>
          </cell>
        </row>
        <row r="218">
          <cell r="A218">
            <v>24777</v>
          </cell>
          <cell r="B218">
            <v>7.9000000000000001E-2</v>
          </cell>
        </row>
        <row r="219">
          <cell r="A219">
            <v>24807</v>
          </cell>
          <cell r="B219">
            <v>7.9000000000000001E-2</v>
          </cell>
        </row>
        <row r="220">
          <cell r="A220">
            <v>24838</v>
          </cell>
          <cell r="B220">
            <v>7.9000000000000001E-2</v>
          </cell>
        </row>
        <row r="221">
          <cell r="A221">
            <v>24869</v>
          </cell>
          <cell r="B221">
            <v>7.9000000000000001E-2</v>
          </cell>
        </row>
        <row r="222">
          <cell r="A222">
            <v>24898</v>
          </cell>
          <cell r="B222">
            <v>0.08</v>
          </cell>
        </row>
        <row r="223">
          <cell r="A223">
            <v>24929</v>
          </cell>
          <cell r="B223">
            <v>0.08</v>
          </cell>
        </row>
        <row r="224">
          <cell r="A224">
            <v>24959</v>
          </cell>
          <cell r="B224">
            <v>8.1000000000000003E-2</v>
          </cell>
        </row>
        <row r="225">
          <cell r="A225">
            <v>24990</v>
          </cell>
          <cell r="B225">
            <v>0.08</v>
          </cell>
        </row>
        <row r="226">
          <cell r="A226">
            <v>25020</v>
          </cell>
          <cell r="B226">
            <v>0.08</v>
          </cell>
        </row>
        <row r="227">
          <cell r="A227">
            <v>25051</v>
          </cell>
          <cell r="B227">
            <v>0.08</v>
          </cell>
        </row>
        <row r="228">
          <cell r="A228">
            <v>25082</v>
          </cell>
          <cell r="B228">
            <v>8.1000000000000003E-2</v>
          </cell>
        </row>
        <row r="229">
          <cell r="A229">
            <v>25112</v>
          </cell>
          <cell r="B229">
            <v>0.08</v>
          </cell>
        </row>
        <row r="230">
          <cell r="A230">
            <v>25143</v>
          </cell>
          <cell r="B230">
            <v>8.1000000000000003E-2</v>
          </cell>
        </row>
        <row r="231">
          <cell r="A231">
            <v>25173</v>
          </cell>
          <cell r="B231">
            <v>0.08</v>
          </cell>
        </row>
        <row r="232">
          <cell r="A232">
            <v>25204</v>
          </cell>
          <cell r="B232">
            <v>8.1000000000000003E-2</v>
          </cell>
        </row>
        <row r="233">
          <cell r="A233">
            <v>25235</v>
          </cell>
          <cell r="B233">
            <v>8.1000000000000003E-2</v>
          </cell>
        </row>
        <row r="234">
          <cell r="A234">
            <v>25263</v>
          </cell>
          <cell r="B234">
            <v>8.1000000000000003E-2</v>
          </cell>
        </row>
        <row r="235">
          <cell r="A235">
            <v>25294</v>
          </cell>
          <cell r="B235">
            <v>8.1000000000000003E-2</v>
          </cell>
        </row>
        <row r="236">
          <cell r="A236">
            <v>25324</v>
          </cell>
          <cell r="B236">
            <v>8.1000000000000003E-2</v>
          </cell>
        </row>
        <row r="237">
          <cell r="A237">
            <v>25355</v>
          </cell>
          <cell r="B237">
            <v>8.2000000000000003E-2</v>
          </cell>
        </row>
        <row r="238">
          <cell r="A238">
            <v>25385</v>
          </cell>
          <cell r="B238">
            <v>8.2000000000000003E-2</v>
          </cell>
        </row>
        <row r="239">
          <cell r="A239">
            <v>25416</v>
          </cell>
          <cell r="B239">
            <v>8.2000000000000003E-2</v>
          </cell>
        </row>
        <row r="240">
          <cell r="A240">
            <v>25447</v>
          </cell>
          <cell r="B240">
            <v>8.3000000000000004E-2</v>
          </cell>
        </row>
        <row r="241">
          <cell r="A241">
            <v>25477</v>
          </cell>
          <cell r="B241">
            <v>8.4000000000000005E-2</v>
          </cell>
        </row>
        <row r="242">
          <cell r="A242">
            <v>25508</v>
          </cell>
          <cell r="B242">
            <v>8.4000000000000005E-2</v>
          </cell>
        </row>
        <row r="243">
          <cell r="A243">
            <v>25538</v>
          </cell>
          <cell r="B243">
            <v>8.4000000000000005E-2</v>
          </cell>
        </row>
        <row r="244">
          <cell r="A244">
            <v>25569</v>
          </cell>
          <cell r="B244">
            <v>8.5000000000000006E-2</v>
          </cell>
        </row>
        <row r="245">
          <cell r="A245">
            <v>25600</v>
          </cell>
          <cell r="B245">
            <v>8.5000000000000006E-2</v>
          </cell>
        </row>
        <row r="246">
          <cell r="A246">
            <v>25628</v>
          </cell>
          <cell r="B246">
            <v>8.5000000000000006E-2</v>
          </cell>
        </row>
        <row r="247">
          <cell r="A247">
            <v>25659</v>
          </cell>
          <cell r="B247">
            <v>8.5000000000000006E-2</v>
          </cell>
        </row>
        <row r="248">
          <cell r="A248">
            <v>25689</v>
          </cell>
          <cell r="B248">
            <v>8.5999999999999993E-2</v>
          </cell>
        </row>
        <row r="249">
          <cell r="A249">
            <v>25720</v>
          </cell>
          <cell r="B249">
            <v>8.5999999999999993E-2</v>
          </cell>
        </row>
        <row r="250">
          <cell r="A250">
            <v>25750</v>
          </cell>
          <cell r="B250">
            <v>8.6999999999999994E-2</v>
          </cell>
        </row>
        <row r="251">
          <cell r="A251">
            <v>25781</v>
          </cell>
          <cell r="B251">
            <v>8.6999999999999994E-2</v>
          </cell>
        </row>
        <row r="252">
          <cell r="A252">
            <v>25812</v>
          </cell>
          <cell r="B252">
            <v>8.6999999999999994E-2</v>
          </cell>
        </row>
        <row r="253">
          <cell r="A253">
            <v>25842</v>
          </cell>
          <cell r="B253">
            <v>8.6999999999999994E-2</v>
          </cell>
        </row>
        <row r="254">
          <cell r="A254">
            <v>25873</v>
          </cell>
          <cell r="B254">
            <v>8.7999999999999995E-2</v>
          </cell>
        </row>
        <row r="255">
          <cell r="A255">
            <v>25903</v>
          </cell>
          <cell r="B255">
            <v>8.7999999999999995E-2</v>
          </cell>
        </row>
        <row r="256">
          <cell r="A256">
            <v>25934</v>
          </cell>
          <cell r="B256">
            <v>8.8999999999999996E-2</v>
          </cell>
        </row>
        <row r="257">
          <cell r="A257">
            <v>25965</v>
          </cell>
          <cell r="B257">
            <v>0.09</v>
          </cell>
        </row>
        <row r="258">
          <cell r="A258">
            <v>25993</v>
          </cell>
          <cell r="B258">
            <v>0.09</v>
          </cell>
        </row>
        <row r="259">
          <cell r="A259">
            <v>26024</v>
          </cell>
          <cell r="B259">
            <v>0.09</v>
          </cell>
        </row>
        <row r="260">
          <cell r="A260">
            <v>26054</v>
          </cell>
          <cell r="B260">
            <v>9.0999999999999998E-2</v>
          </cell>
        </row>
        <row r="261">
          <cell r="A261">
            <v>26085</v>
          </cell>
          <cell r="B261">
            <v>9.0999999999999998E-2</v>
          </cell>
        </row>
        <row r="262">
          <cell r="A262">
            <v>26115</v>
          </cell>
          <cell r="B262">
            <v>9.0999999999999998E-2</v>
          </cell>
        </row>
        <row r="263">
          <cell r="A263">
            <v>26146</v>
          </cell>
          <cell r="B263">
            <v>9.1999999999999998E-2</v>
          </cell>
        </row>
        <row r="264">
          <cell r="A264">
            <v>26177</v>
          </cell>
          <cell r="B264">
            <v>9.1999999999999998E-2</v>
          </cell>
        </row>
        <row r="265">
          <cell r="A265">
            <v>26207</v>
          </cell>
          <cell r="B265">
            <v>9.1999999999999998E-2</v>
          </cell>
        </row>
        <row r="266">
          <cell r="A266">
            <v>26238</v>
          </cell>
          <cell r="B266">
            <v>9.1999999999999998E-2</v>
          </cell>
        </row>
        <row r="267">
          <cell r="A267">
            <v>26268</v>
          </cell>
          <cell r="B267">
            <v>9.2999999999999999E-2</v>
          </cell>
        </row>
        <row r="268">
          <cell r="A268">
            <v>26299</v>
          </cell>
          <cell r="B268">
            <v>9.2999999999999999E-2</v>
          </cell>
        </row>
        <row r="269">
          <cell r="A269">
            <v>26330</v>
          </cell>
          <cell r="B269">
            <v>9.2999999999999999E-2</v>
          </cell>
        </row>
        <row r="270">
          <cell r="A270">
            <v>26359</v>
          </cell>
          <cell r="B270">
            <v>9.4E-2</v>
          </cell>
        </row>
        <row r="271">
          <cell r="A271">
            <v>26390</v>
          </cell>
          <cell r="B271">
            <v>9.5000000000000001E-2</v>
          </cell>
        </row>
        <row r="272">
          <cell r="A272">
            <v>26420</v>
          </cell>
          <cell r="B272">
            <v>9.5000000000000001E-2</v>
          </cell>
        </row>
        <row r="273">
          <cell r="A273">
            <v>26451</v>
          </cell>
          <cell r="B273">
            <v>9.5000000000000001E-2</v>
          </cell>
        </row>
        <row r="274">
          <cell r="A274">
            <v>26481</v>
          </cell>
          <cell r="B274">
            <v>9.6000000000000002E-2</v>
          </cell>
        </row>
        <row r="275">
          <cell r="A275">
            <v>26512</v>
          </cell>
          <cell r="B275">
            <v>9.6000000000000002E-2</v>
          </cell>
        </row>
        <row r="276">
          <cell r="A276">
            <v>26543</v>
          </cell>
          <cell r="B276">
            <v>9.7000000000000003E-2</v>
          </cell>
        </row>
        <row r="277">
          <cell r="A277">
            <v>26573</v>
          </cell>
          <cell r="B277">
            <v>9.7000000000000003E-2</v>
          </cell>
        </row>
        <row r="278">
          <cell r="A278">
            <v>26604</v>
          </cell>
          <cell r="B278">
            <v>9.7000000000000003E-2</v>
          </cell>
        </row>
        <row r="279">
          <cell r="A279">
            <v>26634</v>
          </cell>
          <cell r="B279">
            <v>9.8000000000000004E-2</v>
          </cell>
        </row>
        <row r="280">
          <cell r="A280">
            <v>26665</v>
          </cell>
          <cell r="B280">
            <v>9.9000000000000005E-2</v>
          </cell>
        </row>
        <row r="281">
          <cell r="A281">
            <v>26696</v>
          </cell>
          <cell r="B281">
            <v>0.1</v>
          </cell>
        </row>
        <row r="282">
          <cell r="A282">
            <v>26724</v>
          </cell>
          <cell r="B282">
            <v>0.10100000000000001</v>
          </cell>
        </row>
        <row r="283">
          <cell r="A283">
            <v>26755</v>
          </cell>
          <cell r="B283">
            <v>0.10299999999999999</v>
          </cell>
        </row>
        <row r="284">
          <cell r="A284">
            <v>26785</v>
          </cell>
          <cell r="B284">
            <v>0.104</v>
          </cell>
        </row>
        <row r="285">
          <cell r="A285">
            <v>26816</v>
          </cell>
          <cell r="B285">
            <v>0.105</v>
          </cell>
        </row>
        <row r="286">
          <cell r="A286">
            <v>26846</v>
          </cell>
          <cell r="B286">
            <v>0.107</v>
          </cell>
        </row>
        <row r="287">
          <cell r="A287">
            <v>26877</v>
          </cell>
          <cell r="B287">
            <v>0.109</v>
          </cell>
        </row>
        <row r="288">
          <cell r="A288">
            <v>26908</v>
          </cell>
          <cell r="B288">
            <v>0.111</v>
          </cell>
        </row>
        <row r="289">
          <cell r="A289">
            <v>26938</v>
          </cell>
          <cell r="B289">
            <v>0.113</v>
          </cell>
        </row>
        <row r="290">
          <cell r="A290">
            <v>26969</v>
          </cell>
          <cell r="B290">
            <v>0.114</v>
          </cell>
        </row>
        <row r="291">
          <cell r="A291">
            <v>26999</v>
          </cell>
          <cell r="B291">
            <v>0.11899999999999999</v>
          </cell>
        </row>
        <row r="292">
          <cell r="A292">
            <v>27030</v>
          </cell>
          <cell r="B292">
            <v>0.123</v>
          </cell>
        </row>
        <row r="293">
          <cell r="A293">
            <v>27061</v>
          </cell>
          <cell r="B293">
            <v>0.126</v>
          </cell>
        </row>
        <row r="294">
          <cell r="A294">
            <v>27089</v>
          </cell>
          <cell r="B294">
            <v>0.127</v>
          </cell>
        </row>
        <row r="295">
          <cell r="A295">
            <v>27120</v>
          </cell>
          <cell r="B295">
            <v>0.129</v>
          </cell>
        </row>
        <row r="296">
          <cell r="A296">
            <v>27150</v>
          </cell>
          <cell r="B296">
            <v>0.13</v>
          </cell>
        </row>
        <row r="297">
          <cell r="A297">
            <v>27181</v>
          </cell>
          <cell r="B297">
            <v>0.13100000000000001</v>
          </cell>
        </row>
        <row r="298">
          <cell r="A298">
            <v>27211</v>
          </cell>
          <cell r="B298">
            <v>0.13300000000000001</v>
          </cell>
        </row>
        <row r="299">
          <cell r="A299">
            <v>27242</v>
          </cell>
          <cell r="B299">
            <v>0.13400000000000001</v>
          </cell>
        </row>
        <row r="300">
          <cell r="A300">
            <v>27273</v>
          </cell>
          <cell r="B300">
            <v>0.13600000000000001</v>
          </cell>
        </row>
        <row r="301">
          <cell r="A301">
            <v>27303</v>
          </cell>
          <cell r="B301">
            <v>0.13800000000000001</v>
          </cell>
        </row>
        <row r="302">
          <cell r="A302">
            <v>27334</v>
          </cell>
          <cell r="B302">
            <v>0.14199999999999999</v>
          </cell>
        </row>
        <row r="303">
          <cell r="A303">
            <v>27364</v>
          </cell>
          <cell r="B303">
            <v>0.14299999999999999</v>
          </cell>
        </row>
        <row r="304">
          <cell r="A304">
            <v>27395</v>
          </cell>
          <cell r="B304">
            <v>0.14499999999999999</v>
          </cell>
        </row>
        <row r="305">
          <cell r="A305">
            <v>27426</v>
          </cell>
          <cell r="B305">
            <v>0.14599999999999999</v>
          </cell>
        </row>
        <row r="306">
          <cell r="A306">
            <v>27454</v>
          </cell>
          <cell r="B306">
            <v>0.14699999999999999</v>
          </cell>
        </row>
        <row r="307">
          <cell r="A307">
            <v>27485</v>
          </cell>
          <cell r="B307">
            <v>0.14799999999999999</v>
          </cell>
        </row>
        <row r="308">
          <cell r="A308">
            <v>27515</v>
          </cell>
          <cell r="B308">
            <v>0.15</v>
          </cell>
        </row>
        <row r="309">
          <cell r="A309">
            <v>27546</v>
          </cell>
          <cell r="B309">
            <v>0.152</v>
          </cell>
        </row>
        <row r="310">
          <cell r="A310">
            <v>27576</v>
          </cell>
          <cell r="B310">
            <v>0.154</v>
          </cell>
        </row>
        <row r="311">
          <cell r="A311">
            <v>27607</v>
          </cell>
          <cell r="B311">
            <v>0.155</v>
          </cell>
        </row>
        <row r="312">
          <cell r="A312">
            <v>27638</v>
          </cell>
          <cell r="B312">
            <v>0.156</v>
          </cell>
        </row>
        <row r="313">
          <cell r="A313">
            <v>27668</v>
          </cell>
          <cell r="B313">
            <v>0.157</v>
          </cell>
        </row>
        <row r="314">
          <cell r="A314">
            <v>27699</v>
          </cell>
          <cell r="B314">
            <v>0.158</v>
          </cell>
        </row>
        <row r="315">
          <cell r="A315">
            <v>27729</v>
          </cell>
          <cell r="B315">
            <v>0.159</v>
          </cell>
        </row>
        <row r="316">
          <cell r="A316">
            <v>27760</v>
          </cell>
          <cell r="B316">
            <v>0.16200000000000001</v>
          </cell>
        </row>
        <row r="317">
          <cell r="A317">
            <v>27791</v>
          </cell>
          <cell r="B317">
            <v>0.16600000000000001</v>
          </cell>
        </row>
        <row r="318">
          <cell r="A318">
            <v>27820</v>
          </cell>
          <cell r="B318">
            <v>0.16700000000000001</v>
          </cell>
        </row>
        <row r="319">
          <cell r="A319">
            <v>27851</v>
          </cell>
          <cell r="B319">
            <v>0.16800000000000001</v>
          </cell>
        </row>
        <row r="320">
          <cell r="A320">
            <v>27881</v>
          </cell>
          <cell r="B320">
            <v>0.16900000000000001</v>
          </cell>
        </row>
        <row r="321">
          <cell r="A321">
            <v>27912</v>
          </cell>
          <cell r="B321">
            <v>0.17</v>
          </cell>
        </row>
        <row r="322">
          <cell r="A322">
            <v>27942</v>
          </cell>
          <cell r="B322">
            <v>0.17199999999999999</v>
          </cell>
        </row>
        <row r="323">
          <cell r="A323">
            <v>27973</v>
          </cell>
          <cell r="B323">
            <v>0.17299999999999999</v>
          </cell>
        </row>
        <row r="324">
          <cell r="A324">
            <v>28004</v>
          </cell>
          <cell r="B324">
            <v>0.17899999999999999</v>
          </cell>
        </row>
        <row r="325">
          <cell r="A325">
            <v>28034</v>
          </cell>
          <cell r="B325">
            <v>0.189</v>
          </cell>
        </row>
        <row r="326">
          <cell r="A326">
            <v>28065</v>
          </cell>
          <cell r="B326">
            <v>0.19800000000000001</v>
          </cell>
        </row>
        <row r="327">
          <cell r="A327">
            <v>28095</v>
          </cell>
          <cell r="B327">
            <v>0.20300000000000001</v>
          </cell>
        </row>
        <row r="328">
          <cell r="A328">
            <v>28126</v>
          </cell>
          <cell r="B328">
            <v>0.20899999999999999</v>
          </cell>
        </row>
        <row r="329">
          <cell r="A329">
            <v>28157</v>
          </cell>
          <cell r="B329">
            <v>0.214</v>
          </cell>
        </row>
        <row r="330">
          <cell r="A330">
            <v>28185</v>
          </cell>
          <cell r="B330">
            <v>0.218</v>
          </cell>
        </row>
        <row r="331">
          <cell r="A331">
            <v>28216</v>
          </cell>
          <cell r="B331">
            <v>0.221</v>
          </cell>
        </row>
        <row r="332">
          <cell r="A332">
            <v>28246</v>
          </cell>
          <cell r="B332">
            <v>0.223</v>
          </cell>
        </row>
        <row r="333">
          <cell r="A333">
            <v>28277</v>
          </cell>
          <cell r="B333">
            <v>0.22600000000000001</v>
          </cell>
        </row>
        <row r="334">
          <cell r="A334">
            <v>28307</v>
          </cell>
          <cell r="B334">
            <v>0.22800000000000001</v>
          </cell>
        </row>
        <row r="335">
          <cell r="A335">
            <v>28338</v>
          </cell>
          <cell r="B335">
            <v>0.23300000000000001</v>
          </cell>
        </row>
        <row r="336">
          <cell r="A336">
            <v>28369</v>
          </cell>
          <cell r="B336">
            <v>0.23699999999999999</v>
          </cell>
        </row>
        <row r="337">
          <cell r="A337">
            <v>28399</v>
          </cell>
          <cell r="B337">
            <v>0.23899999999999999</v>
          </cell>
        </row>
        <row r="338">
          <cell r="A338">
            <v>28430</v>
          </cell>
          <cell r="B338">
            <v>0.24099999999999999</v>
          </cell>
        </row>
        <row r="339">
          <cell r="A339">
            <v>28460</v>
          </cell>
          <cell r="B339">
            <v>0.245</v>
          </cell>
        </row>
        <row r="340">
          <cell r="A340">
            <v>28491</v>
          </cell>
          <cell r="B340">
            <v>0.25</v>
          </cell>
        </row>
        <row r="341">
          <cell r="A341">
            <v>28522</v>
          </cell>
          <cell r="B341">
            <v>0.254</v>
          </cell>
        </row>
        <row r="342">
          <cell r="A342">
            <v>28550</v>
          </cell>
          <cell r="B342">
            <v>0.25600000000000001</v>
          </cell>
        </row>
        <row r="343">
          <cell r="A343">
            <v>28581</v>
          </cell>
          <cell r="B343">
            <v>0.25900000000000001</v>
          </cell>
        </row>
        <row r="344">
          <cell r="A344">
            <v>28611</v>
          </cell>
          <cell r="B344">
            <v>0.26200000000000001</v>
          </cell>
        </row>
        <row r="345">
          <cell r="A345">
            <v>28642</v>
          </cell>
          <cell r="B345">
            <v>0.26500000000000001</v>
          </cell>
        </row>
        <row r="346">
          <cell r="A346">
            <v>28672</v>
          </cell>
          <cell r="B346">
            <v>0.27</v>
          </cell>
        </row>
        <row r="347">
          <cell r="A347">
            <v>28703</v>
          </cell>
          <cell r="B347">
            <v>0.27300000000000002</v>
          </cell>
        </row>
        <row r="348">
          <cell r="A348">
            <v>28734</v>
          </cell>
          <cell r="B348">
            <v>0.27600000000000002</v>
          </cell>
        </row>
        <row r="349">
          <cell r="A349">
            <v>28764</v>
          </cell>
          <cell r="B349">
            <v>0.27900000000000003</v>
          </cell>
        </row>
        <row r="350">
          <cell r="A350">
            <v>28795</v>
          </cell>
          <cell r="B350">
            <v>0.28199999999999997</v>
          </cell>
        </row>
        <row r="351">
          <cell r="A351">
            <v>28825</v>
          </cell>
          <cell r="B351">
            <v>0.28399999999999997</v>
          </cell>
        </row>
        <row r="352">
          <cell r="A352">
            <v>28856</v>
          </cell>
          <cell r="B352">
            <v>0.29399999999999998</v>
          </cell>
        </row>
        <row r="353">
          <cell r="A353">
            <v>28887</v>
          </cell>
          <cell r="B353">
            <v>0.29799999999999999</v>
          </cell>
        </row>
        <row r="354">
          <cell r="A354">
            <v>28915</v>
          </cell>
          <cell r="B354">
            <v>0.30299999999999999</v>
          </cell>
        </row>
        <row r="355">
          <cell r="A355">
            <v>28946</v>
          </cell>
          <cell r="B355">
            <v>0.30499999999999999</v>
          </cell>
        </row>
        <row r="356">
          <cell r="A356">
            <v>28976</v>
          </cell>
          <cell r="B356">
            <v>0.309</v>
          </cell>
        </row>
        <row r="357">
          <cell r="A357">
            <v>29007</v>
          </cell>
          <cell r="B357">
            <v>0.313</v>
          </cell>
        </row>
        <row r="358">
          <cell r="A358">
            <v>29037</v>
          </cell>
          <cell r="B358">
            <v>0.316</v>
          </cell>
        </row>
        <row r="359">
          <cell r="A359">
            <v>29068</v>
          </cell>
          <cell r="B359">
            <v>0.32100000000000001</v>
          </cell>
        </row>
        <row r="360">
          <cell r="A360">
            <v>29099</v>
          </cell>
          <cell r="B360">
            <v>0.32500000000000001</v>
          </cell>
        </row>
        <row r="361">
          <cell r="A361">
            <v>29129</v>
          </cell>
          <cell r="B361">
            <v>0.33100000000000002</v>
          </cell>
        </row>
        <row r="362">
          <cell r="A362">
            <v>29160</v>
          </cell>
          <cell r="B362">
            <v>0.33500000000000002</v>
          </cell>
        </row>
        <row r="363">
          <cell r="A363">
            <v>29190</v>
          </cell>
          <cell r="B363">
            <v>0.34100000000000003</v>
          </cell>
        </row>
        <row r="364">
          <cell r="A364">
            <v>29221</v>
          </cell>
          <cell r="B364">
            <v>0.35799999999999998</v>
          </cell>
        </row>
        <row r="365">
          <cell r="A365">
            <v>29252</v>
          </cell>
          <cell r="B365">
            <v>0.36599999999999999</v>
          </cell>
        </row>
        <row r="366">
          <cell r="A366">
            <v>29281</v>
          </cell>
          <cell r="B366">
            <v>0.374</v>
          </cell>
        </row>
        <row r="367">
          <cell r="A367">
            <v>29312</v>
          </cell>
          <cell r="B367">
            <v>0.38</v>
          </cell>
        </row>
        <row r="368">
          <cell r="A368">
            <v>29342</v>
          </cell>
          <cell r="B368">
            <v>0.38600000000000001</v>
          </cell>
        </row>
        <row r="369">
          <cell r="A369">
            <v>29373</v>
          </cell>
          <cell r="B369">
            <v>0.39400000000000002</v>
          </cell>
        </row>
        <row r="370">
          <cell r="A370">
            <v>29403</v>
          </cell>
          <cell r="B370">
            <v>0.40500000000000003</v>
          </cell>
        </row>
        <row r="371">
          <cell r="A371">
            <v>29434</v>
          </cell>
          <cell r="B371">
            <v>0.41299999999999998</v>
          </cell>
        </row>
        <row r="372">
          <cell r="A372">
            <v>29465</v>
          </cell>
          <cell r="B372">
            <v>0.41799999999999998</v>
          </cell>
        </row>
        <row r="373">
          <cell r="A373">
            <v>29495</v>
          </cell>
          <cell r="B373">
            <v>0.42399999999999999</v>
          </cell>
        </row>
        <row r="374">
          <cell r="A374">
            <v>29526</v>
          </cell>
          <cell r="B374">
            <v>0.432</v>
          </cell>
        </row>
        <row r="375">
          <cell r="A375">
            <v>29556</v>
          </cell>
          <cell r="B375">
            <v>0.443</v>
          </cell>
        </row>
        <row r="376">
          <cell r="A376">
            <v>29587</v>
          </cell>
          <cell r="B376">
            <v>0.45700000000000002</v>
          </cell>
        </row>
        <row r="377">
          <cell r="A377">
            <v>29618</v>
          </cell>
          <cell r="B377">
            <v>0.46800000000000003</v>
          </cell>
        </row>
        <row r="378">
          <cell r="A378">
            <v>29646</v>
          </cell>
          <cell r="B378">
            <v>0.47799999999999998</v>
          </cell>
        </row>
        <row r="379">
          <cell r="A379">
            <v>29677</v>
          </cell>
          <cell r="B379">
            <v>0.48899999999999999</v>
          </cell>
        </row>
        <row r="380">
          <cell r="A380">
            <v>29707</v>
          </cell>
          <cell r="B380">
            <v>0.497</v>
          </cell>
        </row>
        <row r="381">
          <cell r="A381">
            <v>29738</v>
          </cell>
          <cell r="B381">
            <v>0.504</v>
          </cell>
        </row>
        <row r="382">
          <cell r="A382">
            <v>29768</v>
          </cell>
          <cell r="B382">
            <v>0.51200000000000001</v>
          </cell>
        </row>
        <row r="383">
          <cell r="A383">
            <v>29799</v>
          </cell>
          <cell r="B383">
            <v>0.52300000000000002</v>
          </cell>
        </row>
        <row r="384">
          <cell r="A384">
            <v>29830</v>
          </cell>
          <cell r="B384">
            <v>0.53300000000000003</v>
          </cell>
        </row>
        <row r="385">
          <cell r="A385">
            <v>29860</v>
          </cell>
          <cell r="B385">
            <v>0.54400000000000004</v>
          </cell>
        </row>
        <row r="386">
          <cell r="A386">
            <v>29891</v>
          </cell>
          <cell r="B386">
            <v>0.55500000000000005</v>
          </cell>
        </row>
        <row r="387">
          <cell r="A387">
            <v>29921</v>
          </cell>
          <cell r="B387">
            <v>0.56999999999999995</v>
          </cell>
        </row>
        <row r="388">
          <cell r="A388">
            <v>29952</v>
          </cell>
          <cell r="B388">
            <v>0.59799999999999998</v>
          </cell>
        </row>
        <row r="389">
          <cell r="A389">
            <v>29983</v>
          </cell>
          <cell r="B389">
            <v>0.622</v>
          </cell>
        </row>
        <row r="390">
          <cell r="A390">
            <v>30011</v>
          </cell>
          <cell r="B390">
            <v>0.64500000000000002</v>
          </cell>
        </row>
        <row r="391">
          <cell r="A391">
            <v>30042</v>
          </cell>
          <cell r="B391">
            <v>0.67900000000000005</v>
          </cell>
        </row>
        <row r="392">
          <cell r="A392">
            <v>30072</v>
          </cell>
          <cell r="B392">
            <v>0.71799999999999997</v>
          </cell>
        </row>
        <row r="393">
          <cell r="A393">
            <v>30103</v>
          </cell>
          <cell r="B393">
            <v>0.752</v>
          </cell>
        </row>
        <row r="394">
          <cell r="A394">
            <v>30133</v>
          </cell>
          <cell r="B394">
            <v>0.79100000000000004</v>
          </cell>
        </row>
        <row r="395">
          <cell r="A395">
            <v>30164</v>
          </cell>
          <cell r="B395">
            <v>0.88</v>
          </cell>
        </row>
        <row r="396">
          <cell r="A396">
            <v>30195</v>
          </cell>
          <cell r="B396">
            <v>0.92700000000000005</v>
          </cell>
        </row>
        <row r="397">
          <cell r="A397">
            <v>30225</v>
          </cell>
          <cell r="B397">
            <v>0.97499999999999998</v>
          </cell>
        </row>
        <row r="398">
          <cell r="A398">
            <v>30256</v>
          </cell>
          <cell r="B398">
            <v>1.024</v>
          </cell>
        </row>
        <row r="399">
          <cell r="A399">
            <v>30286</v>
          </cell>
          <cell r="B399">
            <v>1.133</v>
          </cell>
        </row>
        <row r="400">
          <cell r="A400">
            <v>30317</v>
          </cell>
          <cell r="B400">
            <v>1.2569999999999999</v>
          </cell>
        </row>
        <row r="401">
          <cell r="A401">
            <v>30348</v>
          </cell>
          <cell r="B401">
            <v>1.3240000000000001</v>
          </cell>
        </row>
        <row r="402">
          <cell r="A402">
            <v>30376</v>
          </cell>
          <cell r="B402">
            <v>1.3879999999999999</v>
          </cell>
        </row>
        <row r="403">
          <cell r="A403">
            <v>30407</v>
          </cell>
          <cell r="B403">
            <v>1.476</v>
          </cell>
        </row>
        <row r="404">
          <cell r="A404">
            <v>30437</v>
          </cell>
          <cell r="B404">
            <v>1.54</v>
          </cell>
        </row>
        <row r="405">
          <cell r="A405">
            <v>30468</v>
          </cell>
          <cell r="B405">
            <v>1.5980000000000001</v>
          </cell>
        </row>
        <row r="406">
          <cell r="A406">
            <v>30498</v>
          </cell>
          <cell r="B406">
            <v>1.677</v>
          </cell>
        </row>
        <row r="407">
          <cell r="A407">
            <v>30529</v>
          </cell>
          <cell r="B407">
            <v>1.7430000000000001</v>
          </cell>
        </row>
        <row r="408">
          <cell r="A408">
            <v>30560</v>
          </cell>
          <cell r="B408">
            <v>1.796</v>
          </cell>
        </row>
        <row r="409">
          <cell r="A409">
            <v>30590</v>
          </cell>
          <cell r="B409">
            <v>1.8560000000000001</v>
          </cell>
        </row>
        <row r="410">
          <cell r="A410">
            <v>30621</v>
          </cell>
          <cell r="B410">
            <v>1.9650000000000001</v>
          </cell>
        </row>
        <row r="411">
          <cell r="A411">
            <v>30651</v>
          </cell>
          <cell r="B411">
            <v>2.0489999999999999</v>
          </cell>
        </row>
        <row r="412">
          <cell r="A412">
            <v>30682</v>
          </cell>
          <cell r="B412">
            <v>2.1789999999999998</v>
          </cell>
        </row>
        <row r="413">
          <cell r="A413">
            <v>30713</v>
          </cell>
          <cell r="B413">
            <v>2.294</v>
          </cell>
        </row>
        <row r="414">
          <cell r="A414">
            <v>30742</v>
          </cell>
          <cell r="B414">
            <v>2.3919999999999999</v>
          </cell>
        </row>
        <row r="415">
          <cell r="A415">
            <v>30773</v>
          </cell>
          <cell r="B415">
            <v>2.496</v>
          </cell>
        </row>
        <row r="416">
          <cell r="A416">
            <v>30803</v>
          </cell>
          <cell r="B416">
            <v>2.5779999999999998</v>
          </cell>
        </row>
        <row r="417">
          <cell r="A417">
            <v>30834</v>
          </cell>
          <cell r="B417">
            <v>2.6720000000000002</v>
          </cell>
        </row>
        <row r="418">
          <cell r="A418">
            <v>30864</v>
          </cell>
          <cell r="B418">
            <v>2.7589999999999999</v>
          </cell>
        </row>
        <row r="419">
          <cell r="A419">
            <v>30895</v>
          </cell>
          <cell r="B419">
            <v>2.8380000000000001</v>
          </cell>
        </row>
        <row r="420">
          <cell r="A420">
            <v>30926</v>
          </cell>
          <cell r="B420">
            <v>2.9220000000000002</v>
          </cell>
        </row>
        <row r="421">
          <cell r="A421">
            <v>30956</v>
          </cell>
          <cell r="B421">
            <v>3.024</v>
          </cell>
        </row>
        <row r="422">
          <cell r="A422">
            <v>30987</v>
          </cell>
          <cell r="B422">
            <v>3.1280000000000001</v>
          </cell>
        </row>
        <row r="423">
          <cell r="A423">
            <v>31017</v>
          </cell>
          <cell r="B423">
            <v>3.2610000000000001</v>
          </cell>
        </row>
        <row r="424">
          <cell r="A424">
            <v>31048</v>
          </cell>
          <cell r="B424">
            <v>3.5030000000000001</v>
          </cell>
        </row>
        <row r="425">
          <cell r="A425">
            <v>31079</v>
          </cell>
          <cell r="B425">
            <v>3.6480000000000001</v>
          </cell>
        </row>
        <row r="426">
          <cell r="A426">
            <v>31107</v>
          </cell>
          <cell r="B426">
            <v>3.79</v>
          </cell>
        </row>
        <row r="427">
          <cell r="A427">
            <v>31138</v>
          </cell>
          <cell r="B427">
            <v>3.9060000000000001</v>
          </cell>
        </row>
        <row r="428">
          <cell r="A428">
            <v>31168</v>
          </cell>
          <cell r="B428">
            <v>3.9990000000000001</v>
          </cell>
        </row>
        <row r="429">
          <cell r="A429">
            <v>31199</v>
          </cell>
          <cell r="B429">
            <v>4.0990000000000002</v>
          </cell>
        </row>
        <row r="430">
          <cell r="A430">
            <v>31229</v>
          </cell>
          <cell r="B430">
            <v>4.242</v>
          </cell>
        </row>
        <row r="431">
          <cell r="A431">
            <v>31260</v>
          </cell>
          <cell r="B431">
            <v>4.4269999999999996</v>
          </cell>
        </row>
        <row r="432">
          <cell r="A432">
            <v>31291</v>
          </cell>
          <cell r="B432">
            <v>4.6040000000000001</v>
          </cell>
        </row>
        <row r="433">
          <cell r="A433">
            <v>31321</v>
          </cell>
          <cell r="B433">
            <v>4.7789999999999999</v>
          </cell>
        </row>
        <row r="434">
          <cell r="A434">
            <v>31352</v>
          </cell>
          <cell r="B434">
            <v>4.9989999999999997</v>
          </cell>
        </row>
        <row r="435">
          <cell r="A435">
            <v>31382</v>
          </cell>
          <cell r="B435">
            <v>5.34</v>
          </cell>
        </row>
        <row r="436">
          <cell r="A436">
            <v>31413</v>
          </cell>
          <cell r="B436">
            <v>5.8120000000000003</v>
          </cell>
        </row>
        <row r="437">
          <cell r="A437">
            <v>31444</v>
          </cell>
          <cell r="B437">
            <v>6.07</v>
          </cell>
        </row>
        <row r="438">
          <cell r="A438">
            <v>31472</v>
          </cell>
          <cell r="B438">
            <v>6.3520000000000003</v>
          </cell>
        </row>
        <row r="439">
          <cell r="A439">
            <v>31503</v>
          </cell>
          <cell r="B439">
            <v>6.6840000000000002</v>
          </cell>
        </row>
        <row r="440">
          <cell r="A440">
            <v>31533</v>
          </cell>
          <cell r="B440">
            <v>7.0549999999999997</v>
          </cell>
        </row>
        <row r="441">
          <cell r="A441">
            <v>31564</v>
          </cell>
          <cell r="B441">
            <v>7.508</v>
          </cell>
        </row>
        <row r="442">
          <cell r="A442">
            <v>31594</v>
          </cell>
          <cell r="B442">
            <v>7.883</v>
          </cell>
        </row>
        <row r="443">
          <cell r="A443">
            <v>31625</v>
          </cell>
          <cell r="B443">
            <v>8.5109999999999992</v>
          </cell>
        </row>
        <row r="444">
          <cell r="A444">
            <v>31656</v>
          </cell>
          <cell r="B444">
            <v>9.0220000000000002</v>
          </cell>
        </row>
        <row r="445">
          <cell r="A445">
            <v>31686</v>
          </cell>
          <cell r="B445">
            <v>9.5380000000000003</v>
          </cell>
        </row>
        <row r="446">
          <cell r="A446">
            <v>31717</v>
          </cell>
          <cell r="B446">
            <v>10.182</v>
          </cell>
        </row>
        <row r="447">
          <cell r="A447">
            <v>31747</v>
          </cell>
          <cell r="B447">
            <v>10.986000000000001</v>
          </cell>
        </row>
        <row r="448">
          <cell r="A448">
            <v>31778</v>
          </cell>
          <cell r="B448">
            <v>11.875999999999999</v>
          </cell>
        </row>
        <row r="449">
          <cell r="A449">
            <v>31809</v>
          </cell>
          <cell r="B449">
            <v>12.733000000000001</v>
          </cell>
        </row>
        <row r="450">
          <cell r="A450">
            <v>31837</v>
          </cell>
          <cell r="B450">
            <v>13.574</v>
          </cell>
        </row>
        <row r="451">
          <cell r="A451">
            <v>31868</v>
          </cell>
          <cell r="B451">
            <v>14.762</v>
          </cell>
        </row>
        <row r="452">
          <cell r="A452">
            <v>31898</v>
          </cell>
          <cell r="B452">
            <v>15.875</v>
          </cell>
        </row>
        <row r="453">
          <cell r="A453">
            <v>31929</v>
          </cell>
          <cell r="B453">
            <v>17.023</v>
          </cell>
        </row>
        <row r="454">
          <cell r="A454">
            <v>31959</v>
          </cell>
          <cell r="B454">
            <v>18.402000000000001</v>
          </cell>
        </row>
        <row r="455">
          <cell r="A455">
            <v>31990</v>
          </cell>
          <cell r="B455">
            <v>19.905999999999999</v>
          </cell>
        </row>
        <row r="456">
          <cell r="A456">
            <v>32021</v>
          </cell>
          <cell r="B456">
            <v>21.216999999999999</v>
          </cell>
        </row>
        <row r="457">
          <cell r="A457">
            <v>32051</v>
          </cell>
          <cell r="B457">
            <v>22.986000000000001</v>
          </cell>
        </row>
        <row r="458">
          <cell r="A458">
            <v>32082</v>
          </cell>
          <cell r="B458">
            <v>24.809000000000001</v>
          </cell>
        </row>
        <row r="459">
          <cell r="A459">
            <v>32112</v>
          </cell>
          <cell r="B459">
            <v>28.472999999999999</v>
          </cell>
        </row>
        <row r="460">
          <cell r="A460">
            <v>32143</v>
          </cell>
          <cell r="B460">
            <v>9.1075999999999997</v>
          </cell>
        </row>
        <row r="461">
          <cell r="A461">
            <v>32174</v>
          </cell>
          <cell r="B461">
            <v>9.8672000000000004</v>
          </cell>
        </row>
        <row r="462">
          <cell r="A462">
            <v>32203</v>
          </cell>
          <cell r="B462">
            <v>10.3725</v>
          </cell>
        </row>
        <row r="463">
          <cell r="A463">
            <v>32234</v>
          </cell>
          <cell r="B463">
            <v>10.691800000000001</v>
          </cell>
        </row>
        <row r="464">
          <cell r="A464">
            <v>32264</v>
          </cell>
          <cell r="B464">
            <v>10.8986</v>
          </cell>
        </row>
        <row r="465">
          <cell r="A465">
            <v>32295</v>
          </cell>
          <cell r="B465">
            <v>11.121</v>
          </cell>
        </row>
        <row r="466">
          <cell r="A466">
            <v>32325</v>
          </cell>
          <cell r="B466">
            <v>11.3066</v>
          </cell>
        </row>
        <row r="467">
          <cell r="A467">
            <v>32356</v>
          </cell>
          <cell r="B467">
            <v>11.410600000000001</v>
          </cell>
        </row>
        <row r="468">
          <cell r="A468">
            <v>32387</v>
          </cell>
          <cell r="B468">
            <v>11.4758</v>
          </cell>
        </row>
        <row r="469">
          <cell r="A469">
            <v>32417</v>
          </cell>
          <cell r="B469">
            <v>11.5634</v>
          </cell>
        </row>
        <row r="470">
          <cell r="A470">
            <v>32448</v>
          </cell>
          <cell r="B470">
            <v>11.7181</v>
          </cell>
        </row>
        <row r="471">
          <cell r="A471">
            <v>32478</v>
          </cell>
          <cell r="B471">
            <v>11.9626</v>
          </cell>
        </row>
        <row r="472">
          <cell r="A472">
            <v>32509</v>
          </cell>
          <cell r="B472">
            <v>12.2555</v>
          </cell>
        </row>
        <row r="473">
          <cell r="A473">
            <v>32540</v>
          </cell>
          <cell r="B473">
            <v>12.421799999999999</v>
          </cell>
        </row>
        <row r="474">
          <cell r="A474">
            <v>32568</v>
          </cell>
          <cell r="B474">
            <v>12.5564</v>
          </cell>
        </row>
        <row r="475">
          <cell r="A475">
            <v>32599</v>
          </cell>
          <cell r="B475">
            <v>12.744199999999999</v>
          </cell>
        </row>
        <row r="476">
          <cell r="A476">
            <v>32629</v>
          </cell>
          <cell r="B476">
            <v>12.919600000000001</v>
          </cell>
        </row>
        <row r="477">
          <cell r="A477">
            <v>32660</v>
          </cell>
          <cell r="B477">
            <v>13.076499999999999</v>
          </cell>
        </row>
        <row r="478">
          <cell r="A478">
            <v>32690</v>
          </cell>
          <cell r="B478">
            <v>13.2073</v>
          </cell>
        </row>
        <row r="479">
          <cell r="A479">
            <v>32721</v>
          </cell>
          <cell r="B479">
            <v>13.3332</v>
          </cell>
        </row>
        <row r="480">
          <cell r="A480">
            <v>32752</v>
          </cell>
          <cell r="B480">
            <v>13.460699999999999</v>
          </cell>
        </row>
        <row r="481">
          <cell r="A481">
            <v>32782</v>
          </cell>
          <cell r="B481">
            <v>13.659700000000001</v>
          </cell>
        </row>
        <row r="482">
          <cell r="A482">
            <v>32813</v>
          </cell>
          <cell r="B482">
            <v>13.8515</v>
          </cell>
        </row>
        <row r="483">
          <cell r="A483">
            <v>32843</v>
          </cell>
          <cell r="B483">
            <v>14.319000000000001</v>
          </cell>
        </row>
        <row r="484">
          <cell r="A484">
            <v>32874</v>
          </cell>
          <cell r="B484">
            <v>15.01</v>
          </cell>
        </row>
        <row r="485">
          <cell r="A485">
            <v>32905</v>
          </cell>
          <cell r="B485">
            <v>15.3499</v>
          </cell>
        </row>
        <row r="486">
          <cell r="A486">
            <v>32933</v>
          </cell>
          <cell r="B486">
            <v>15.6205</v>
          </cell>
        </row>
        <row r="487">
          <cell r="A487">
            <v>32964</v>
          </cell>
          <cell r="B487">
            <v>15.8583</v>
          </cell>
        </row>
        <row r="488">
          <cell r="A488">
            <v>32994</v>
          </cell>
          <cell r="B488">
            <v>16.135000000000002</v>
          </cell>
        </row>
        <row r="489">
          <cell r="A489">
            <v>33025</v>
          </cell>
          <cell r="B489">
            <v>16.490400000000001</v>
          </cell>
        </row>
        <row r="490">
          <cell r="A490">
            <v>33055</v>
          </cell>
          <cell r="B490">
            <v>16.7911</v>
          </cell>
        </row>
        <row r="491">
          <cell r="A491">
            <v>33086</v>
          </cell>
          <cell r="B491">
            <v>17.077200000000001</v>
          </cell>
        </row>
        <row r="492">
          <cell r="A492">
            <v>33117</v>
          </cell>
          <cell r="B492">
            <v>17.320599999999999</v>
          </cell>
        </row>
        <row r="493">
          <cell r="A493">
            <v>33147</v>
          </cell>
          <cell r="B493">
            <v>17.569600000000001</v>
          </cell>
        </row>
        <row r="494">
          <cell r="A494">
            <v>33178</v>
          </cell>
          <cell r="B494">
            <v>18.036100000000001</v>
          </cell>
        </row>
        <row r="495">
          <cell r="A495">
            <v>33208</v>
          </cell>
          <cell r="B495">
            <v>18.604600000000001</v>
          </cell>
        </row>
        <row r="496">
          <cell r="A496">
            <v>33239</v>
          </cell>
          <cell r="B496">
            <v>19.078800000000001</v>
          </cell>
        </row>
        <row r="497">
          <cell r="A497">
            <v>33270</v>
          </cell>
          <cell r="B497">
            <v>19.411799999999999</v>
          </cell>
        </row>
        <row r="498">
          <cell r="A498">
            <v>33298</v>
          </cell>
          <cell r="B498">
            <v>19.688700000000001</v>
          </cell>
        </row>
        <row r="499">
          <cell r="A499">
            <v>33329</v>
          </cell>
          <cell r="B499">
            <v>19.8949</v>
          </cell>
        </row>
        <row r="500">
          <cell r="A500">
            <v>33359</v>
          </cell>
          <cell r="B500">
            <v>20.089400000000001</v>
          </cell>
        </row>
        <row r="501">
          <cell r="A501">
            <v>33390</v>
          </cell>
          <cell r="B501">
            <v>20.3002</v>
          </cell>
        </row>
        <row r="502">
          <cell r="A502">
            <v>33420</v>
          </cell>
          <cell r="B502">
            <v>20.479600000000001</v>
          </cell>
        </row>
        <row r="503">
          <cell r="A503">
            <v>33451</v>
          </cell>
          <cell r="B503">
            <v>20.6221</v>
          </cell>
        </row>
        <row r="504">
          <cell r="A504">
            <v>33482</v>
          </cell>
          <cell r="B504">
            <v>20.8276</v>
          </cell>
        </row>
        <row r="505">
          <cell r="A505">
            <v>33512</v>
          </cell>
          <cell r="B505">
            <v>21.069800000000001</v>
          </cell>
        </row>
        <row r="506">
          <cell r="A506">
            <v>33543</v>
          </cell>
          <cell r="B506">
            <v>21.593</v>
          </cell>
        </row>
        <row r="507">
          <cell r="A507">
            <v>33573</v>
          </cell>
          <cell r="B507">
            <v>22.101199999999999</v>
          </cell>
        </row>
        <row r="508">
          <cell r="A508">
            <v>33604</v>
          </cell>
          <cell r="B508">
            <v>22.5029</v>
          </cell>
        </row>
        <row r="509">
          <cell r="A509">
            <v>33635</v>
          </cell>
          <cell r="B509">
            <v>22.769500000000001</v>
          </cell>
        </row>
        <row r="510">
          <cell r="A510">
            <v>33664</v>
          </cell>
          <cell r="B510">
            <v>23.001300000000001</v>
          </cell>
        </row>
        <row r="511">
          <cell r="A511">
            <v>33695</v>
          </cell>
          <cell r="B511">
            <v>23.206299999999999</v>
          </cell>
        </row>
        <row r="512">
          <cell r="A512">
            <v>33725</v>
          </cell>
          <cell r="B512">
            <v>23.359300000000001</v>
          </cell>
        </row>
        <row r="513">
          <cell r="A513">
            <v>33756</v>
          </cell>
          <cell r="B513">
            <v>23.517399999999999</v>
          </cell>
        </row>
        <row r="514">
          <cell r="A514">
            <v>33786</v>
          </cell>
          <cell r="B514">
            <v>23.665900000000001</v>
          </cell>
        </row>
        <row r="515">
          <cell r="A515">
            <v>33817</v>
          </cell>
          <cell r="B515">
            <v>23.811299999999999</v>
          </cell>
        </row>
        <row r="516">
          <cell r="A516">
            <v>33848</v>
          </cell>
          <cell r="B516">
            <v>24.0184</v>
          </cell>
        </row>
        <row r="517">
          <cell r="A517">
            <v>33878</v>
          </cell>
          <cell r="B517">
            <v>24.191400000000002</v>
          </cell>
        </row>
        <row r="518">
          <cell r="A518">
            <v>33909</v>
          </cell>
          <cell r="B518">
            <v>24.392399999999999</v>
          </cell>
        </row>
        <row r="519">
          <cell r="A519">
            <v>33939</v>
          </cell>
          <cell r="B519">
            <v>24.739699999999999</v>
          </cell>
        </row>
        <row r="520">
          <cell r="A520">
            <v>33970</v>
          </cell>
          <cell r="B520">
            <v>25.05</v>
          </cell>
        </row>
        <row r="521">
          <cell r="A521">
            <v>34001</v>
          </cell>
          <cell r="B521">
            <v>25.2547</v>
          </cell>
        </row>
        <row r="522">
          <cell r="A522">
            <v>34029</v>
          </cell>
          <cell r="B522">
            <v>25.401900000000001</v>
          </cell>
        </row>
        <row r="523">
          <cell r="A523">
            <v>34060</v>
          </cell>
          <cell r="B523">
            <v>25.548400000000001</v>
          </cell>
        </row>
        <row r="524">
          <cell r="A524">
            <v>34090</v>
          </cell>
          <cell r="B524">
            <v>25.694400000000002</v>
          </cell>
        </row>
        <row r="525">
          <cell r="A525">
            <v>34121</v>
          </cell>
          <cell r="B525">
            <v>25.8385</v>
          </cell>
        </row>
        <row r="526">
          <cell r="A526">
            <v>34151</v>
          </cell>
          <cell r="B526">
            <v>25.962700000000002</v>
          </cell>
        </row>
        <row r="527">
          <cell r="A527">
            <v>34182</v>
          </cell>
          <cell r="B527">
            <v>26.101600000000001</v>
          </cell>
        </row>
        <row r="528">
          <cell r="A528">
            <v>34213</v>
          </cell>
          <cell r="B528">
            <v>26.295000000000002</v>
          </cell>
        </row>
        <row r="529">
          <cell r="A529">
            <v>34243</v>
          </cell>
          <cell r="B529">
            <v>26.4025</v>
          </cell>
        </row>
        <row r="530">
          <cell r="A530">
            <v>34274</v>
          </cell>
          <cell r="B530">
            <v>26.518999999999998</v>
          </cell>
        </row>
        <row r="531">
          <cell r="A531">
            <v>34304</v>
          </cell>
          <cell r="B531">
            <v>26.7212</v>
          </cell>
        </row>
        <row r="532">
          <cell r="A532">
            <v>34335</v>
          </cell>
          <cell r="B532">
            <v>26.9283</v>
          </cell>
        </row>
        <row r="533">
          <cell r="A533">
            <v>34366</v>
          </cell>
          <cell r="B533">
            <v>27.066800000000001</v>
          </cell>
        </row>
        <row r="534">
          <cell r="A534">
            <v>34394</v>
          </cell>
          <cell r="B534">
            <v>27.206</v>
          </cell>
        </row>
        <row r="535">
          <cell r="A535">
            <v>34425</v>
          </cell>
          <cell r="B535">
            <v>27.339200000000002</v>
          </cell>
        </row>
        <row r="536">
          <cell r="A536">
            <v>34455</v>
          </cell>
          <cell r="B536">
            <v>27.471299999999999</v>
          </cell>
        </row>
        <row r="537">
          <cell r="A537">
            <v>34486</v>
          </cell>
          <cell r="B537">
            <v>27.608799999999999</v>
          </cell>
        </row>
        <row r="538">
          <cell r="A538">
            <v>34516</v>
          </cell>
          <cell r="B538">
            <v>27.731200000000001</v>
          </cell>
        </row>
        <row r="539">
          <cell r="A539">
            <v>34547</v>
          </cell>
          <cell r="B539">
            <v>27.860499999999998</v>
          </cell>
        </row>
        <row r="540">
          <cell r="A540">
            <v>34578</v>
          </cell>
          <cell r="B540">
            <v>28.058599999999998</v>
          </cell>
        </row>
        <row r="541">
          <cell r="A541">
            <v>34608</v>
          </cell>
          <cell r="B541">
            <v>28.2059</v>
          </cell>
        </row>
        <row r="542">
          <cell r="A542">
            <v>34639</v>
          </cell>
          <cell r="B542">
            <v>28.3567</v>
          </cell>
        </row>
        <row r="543">
          <cell r="A543">
            <v>34669</v>
          </cell>
          <cell r="B543">
            <v>28.605399999999999</v>
          </cell>
        </row>
        <row r="544">
          <cell r="A544">
            <v>34700</v>
          </cell>
          <cell r="B544">
            <v>29.682099999999998</v>
          </cell>
        </row>
        <row r="545">
          <cell r="A545">
            <v>34731</v>
          </cell>
          <cell r="B545">
            <v>30.940100000000001</v>
          </cell>
        </row>
        <row r="546">
          <cell r="A546">
            <v>34759</v>
          </cell>
          <cell r="B546">
            <v>32.764099999999999</v>
          </cell>
        </row>
        <row r="547">
          <cell r="A547">
            <v>34790</v>
          </cell>
          <cell r="B547">
            <v>35.3748</v>
          </cell>
        </row>
        <row r="548">
          <cell r="A548">
            <v>34820</v>
          </cell>
          <cell r="B548">
            <v>36.853400000000001</v>
          </cell>
        </row>
        <row r="549">
          <cell r="A549">
            <v>34851</v>
          </cell>
          <cell r="B549">
            <v>38.023000000000003</v>
          </cell>
        </row>
        <row r="550">
          <cell r="A550">
            <v>34881</v>
          </cell>
          <cell r="B550">
            <v>38.798099999999998</v>
          </cell>
        </row>
        <row r="551">
          <cell r="A551">
            <v>34912</v>
          </cell>
          <cell r="B551">
            <v>39.441699999999997</v>
          </cell>
        </row>
        <row r="552">
          <cell r="A552">
            <v>34943</v>
          </cell>
          <cell r="B552">
            <v>40.2575</v>
          </cell>
        </row>
        <row r="553">
          <cell r="A553">
            <v>34973</v>
          </cell>
          <cell r="B553">
            <v>41.085900000000002</v>
          </cell>
        </row>
        <row r="554">
          <cell r="A554">
            <v>35004</v>
          </cell>
          <cell r="B554">
            <v>42.098999999999997</v>
          </cell>
        </row>
        <row r="555">
          <cell r="A555">
            <v>35034</v>
          </cell>
          <cell r="B555">
            <v>43.470599999999997</v>
          </cell>
        </row>
        <row r="556">
          <cell r="A556">
            <v>35065</v>
          </cell>
          <cell r="B556">
            <v>45.033299999999997</v>
          </cell>
        </row>
        <row r="557">
          <cell r="A557">
            <v>35096</v>
          </cell>
          <cell r="B557">
            <v>46.084400000000002</v>
          </cell>
        </row>
        <row r="558">
          <cell r="A558">
            <v>35125</v>
          </cell>
          <cell r="B558">
            <v>47.0989</v>
          </cell>
        </row>
        <row r="559">
          <cell r="A559">
            <v>35156</v>
          </cell>
          <cell r="B559">
            <v>48.437800000000003</v>
          </cell>
        </row>
        <row r="560">
          <cell r="A560">
            <v>35186</v>
          </cell>
          <cell r="B560">
            <v>49.320700000000002</v>
          </cell>
        </row>
        <row r="561">
          <cell r="A561">
            <v>35217</v>
          </cell>
          <cell r="B561">
            <v>50.123800000000003</v>
          </cell>
        </row>
        <row r="562">
          <cell r="A562">
            <v>35247</v>
          </cell>
          <cell r="B562">
            <v>50.836300000000001</v>
          </cell>
        </row>
        <row r="563">
          <cell r="A563">
            <v>35278</v>
          </cell>
          <cell r="B563">
            <v>51.512</v>
          </cell>
        </row>
        <row r="564">
          <cell r="A564">
            <v>35309</v>
          </cell>
          <cell r="B564">
            <v>52.335599999999999</v>
          </cell>
        </row>
        <row r="565">
          <cell r="A565">
            <v>35339</v>
          </cell>
          <cell r="B565">
            <v>52.988900000000001</v>
          </cell>
        </row>
        <row r="566">
          <cell r="A566">
            <v>35370</v>
          </cell>
          <cell r="B566">
            <v>53.791699999999999</v>
          </cell>
        </row>
        <row r="567">
          <cell r="A567">
            <v>35400</v>
          </cell>
          <cell r="B567">
            <v>55.514000000000003</v>
          </cell>
        </row>
        <row r="568">
          <cell r="A568">
            <v>35431</v>
          </cell>
          <cell r="B568">
            <v>56.941600000000001</v>
          </cell>
        </row>
        <row r="569">
          <cell r="A569">
            <v>35462</v>
          </cell>
          <cell r="B569">
            <v>57.898400000000002</v>
          </cell>
        </row>
        <row r="570">
          <cell r="A570">
            <v>35490</v>
          </cell>
          <cell r="B570">
            <v>58.619</v>
          </cell>
        </row>
        <row r="571">
          <cell r="A571">
            <v>35521</v>
          </cell>
          <cell r="B571">
            <v>59.252299999999998</v>
          </cell>
        </row>
        <row r="572">
          <cell r="A572">
            <v>35551</v>
          </cell>
          <cell r="B572">
            <v>59.793100000000003</v>
          </cell>
        </row>
        <row r="573">
          <cell r="A573">
            <v>35582</v>
          </cell>
          <cell r="B573">
            <v>60.323599999999999</v>
          </cell>
        </row>
        <row r="574">
          <cell r="A574">
            <v>35612</v>
          </cell>
          <cell r="B574">
            <v>60.8491</v>
          </cell>
        </row>
        <row r="575">
          <cell r="A575">
            <v>35643</v>
          </cell>
          <cell r="B575">
            <v>61.3902</v>
          </cell>
        </row>
        <row r="576">
          <cell r="A576">
            <v>35674</v>
          </cell>
          <cell r="B576">
            <v>62.154800000000002</v>
          </cell>
        </row>
        <row r="577">
          <cell r="A577">
            <v>35704</v>
          </cell>
          <cell r="B577">
            <v>62.651499999999999</v>
          </cell>
        </row>
        <row r="578">
          <cell r="A578">
            <v>35735</v>
          </cell>
          <cell r="B578">
            <v>63.352400000000003</v>
          </cell>
        </row>
        <row r="579">
          <cell r="A579">
            <v>35765</v>
          </cell>
          <cell r="B579">
            <v>64.239999999999995</v>
          </cell>
        </row>
        <row r="580">
          <cell r="A580">
            <v>35796</v>
          </cell>
          <cell r="B580">
            <v>65.637600000000006</v>
          </cell>
        </row>
        <row r="581">
          <cell r="A581">
            <v>35827</v>
          </cell>
          <cell r="B581">
            <v>66.786799999999999</v>
          </cell>
        </row>
        <row r="582">
          <cell r="A582">
            <v>35855</v>
          </cell>
          <cell r="B582">
            <v>67.569100000000006</v>
          </cell>
        </row>
        <row r="583">
          <cell r="A583">
            <v>35886</v>
          </cell>
          <cell r="B583">
            <v>68.201300000000003</v>
          </cell>
        </row>
        <row r="584">
          <cell r="A584">
            <v>35916</v>
          </cell>
          <cell r="B584">
            <v>68.744500000000002</v>
          </cell>
        </row>
        <row r="585">
          <cell r="A585">
            <v>35947</v>
          </cell>
          <cell r="B585">
            <v>69.557100000000005</v>
          </cell>
        </row>
        <row r="586">
          <cell r="A586">
            <v>35977</v>
          </cell>
          <cell r="B586">
            <v>70.227800000000002</v>
          </cell>
        </row>
        <row r="587">
          <cell r="A587">
            <v>36008</v>
          </cell>
          <cell r="B587">
            <v>70.902900000000002</v>
          </cell>
        </row>
        <row r="588">
          <cell r="A588">
            <v>36039</v>
          </cell>
          <cell r="B588">
            <v>72.052899999999994</v>
          </cell>
        </row>
        <row r="589">
          <cell r="A589">
            <v>36069</v>
          </cell>
          <cell r="B589">
            <v>73.085400000000007</v>
          </cell>
        </row>
        <row r="590">
          <cell r="A590">
            <v>36100</v>
          </cell>
          <cell r="B590">
            <v>74.3797</v>
          </cell>
        </row>
        <row r="591">
          <cell r="A591">
            <v>36130</v>
          </cell>
          <cell r="B591">
            <v>76.194500000000005</v>
          </cell>
        </row>
        <row r="592">
          <cell r="A592">
            <v>36161</v>
          </cell>
          <cell r="B592">
            <v>78.118499999999997</v>
          </cell>
        </row>
        <row r="593">
          <cell r="A593">
            <v>36192</v>
          </cell>
          <cell r="B593">
            <v>79.168499999999995</v>
          </cell>
        </row>
        <row r="594">
          <cell r="A594">
            <v>36220</v>
          </cell>
          <cell r="B594">
            <v>79.903999999999996</v>
          </cell>
        </row>
        <row r="595">
          <cell r="A595">
            <v>36251</v>
          </cell>
          <cell r="B595">
            <v>80.637299999999996</v>
          </cell>
        </row>
        <row r="596">
          <cell r="A596">
            <v>36281</v>
          </cell>
          <cell r="B596">
            <v>81.122399999999999</v>
          </cell>
        </row>
        <row r="597">
          <cell r="A597">
            <v>36312</v>
          </cell>
          <cell r="B597">
            <v>81.6554</v>
          </cell>
        </row>
        <row r="598">
          <cell r="A598">
            <v>36342</v>
          </cell>
          <cell r="B598">
            <v>82.194999999999993</v>
          </cell>
        </row>
        <row r="599">
          <cell r="A599">
            <v>36373</v>
          </cell>
          <cell r="B599">
            <v>82.657700000000006</v>
          </cell>
        </row>
        <row r="600">
          <cell r="A600">
            <v>36404</v>
          </cell>
          <cell r="B600">
            <v>83.456400000000002</v>
          </cell>
        </row>
        <row r="601">
          <cell r="A601">
            <v>36434</v>
          </cell>
          <cell r="B601">
            <v>83.984999999999999</v>
          </cell>
        </row>
        <row r="602">
          <cell r="A602">
            <v>36465</v>
          </cell>
          <cell r="B602">
            <v>84.731800000000007</v>
          </cell>
        </row>
        <row r="603">
          <cell r="A603">
            <v>36495</v>
          </cell>
          <cell r="B603">
            <v>85.580699999999993</v>
          </cell>
        </row>
        <row r="604">
          <cell r="A604">
            <v>36526</v>
          </cell>
          <cell r="B604">
            <v>86.729799999999997</v>
          </cell>
        </row>
        <row r="605">
          <cell r="A605">
            <v>36557</v>
          </cell>
          <cell r="B605">
            <v>87.499099999999999</v>
          </cell>
        </row>
        <row r="606">
          <cell r="A606">
            <v>36586</v>
          </cell>
          <cell r="B606">
            <v>87.984200000000001</v>
          </cell>
        </row>
        <row r="607">
          <cell r="A607">
            <v>36617</v>
          </cell>
          <cell r="B607">
            <v>88.484800000000007</v>
          </cell>
        </row>
        <row r="608">
          <cell r="A608">
            <v>36647</v>
          </cell>
          <cell r="B608">
            <v>88.815600000000003</v>
          </cell>
        </row>
        <row r="609">
          <cell r="A609">
            <v>36678</v>
          </cell>
          <cell r="B609">
            <v>89.341700000000003</v>
          </cell>
        </row>
        <row r="610">
          <cell r="A610">
            <v>36708</v>
          </cell>
          <cell r="B610">
            <v>89.690200000000004</v>
          </cell>
        </row>
        <row r="611">
          <cell r="A611">
            <v>36739</v>
          </cell>
          <cell r="B611">
            <v>90.183000000000007</v>
          </cell>
        </row>
        <row r="612">
          <cell r="A612">
            <v>36770</v>
          </cell>
          <cell r="B612">
            <v>90.841800000000006</v>
          </cell>
        </row>
        <row r="613">
          <cell r="A613">
            <v>36800</v>
          </cell>
          <cell r="B613">
            <v>91.467299999999994</v>
          </cell>
        </row>
        <row r="614">
          <cell r="A614">
            <v>36831</v>
          </cell>
          <cell r="B614">
            <v>92.249399999999994</v>
          </cell>
        </row>
        <row r="615">
          <cell r="A615">
            <v>36861</v>
          </cell>
          <cell r="B615">
            <v>93.248099999999994</v>
          </cell>
        </row>
        <row r="616">
          <cell r="A616">
            <v>36892</v>
          </cell>
          <cell r="B616">
            <v>93.765000000000001</v>
          </cell>
        </row>
        <row r="617">
          <cell r="A617">
            <v>36923</v>
          </cell>
          <cell r="B617">
            <v>93.703000000000003</v>
          </cell>
        </row>
        <row r="618">
          <cell r="A618">
            <v>36951</v>
          </cell>
          <cell r="B618">
            <v>94.296700000000001</v>
          </cell>
        </row>
        <row r="619">
          <cell r="A619">
            <v>36982</v>
          </cell>
          <cell r="B619">
            <v>94.772300000000001</v>
          </cell>
        </row>
        <row r="620">
          <cell r="A620">
            <v>37012</v>
          </cell>
          <cell r="B620">
            <v>94.989800000000002</v>
          </cell>
        </row>
        <row r="621">
          <cell r="A621">
            <v>37043</v>
          </cell>
          <cell r="B621">
            <v>95.214500000000001</v>
          </cell>
        </row>
        <row r="622">
          <cell r="A622">
            <v>37073</v>
          </cell>
          <cell r="B622">
            <v>94.967100000000002</v>
          </cell>
        </row>
        <row r="623">
          <cell r="A623">
            <v>37104</v>
          </cell>
          <cell r="B623">
            <v>95.529700000000005</v>
          </cell>
        </row>
        <row r="624">
          <cell r="A624">
            <v>37135</v>
          </cell>
          <cell r="B624">
            <v>96.418999999999997</v>
          </cell>
        </row>
        <row r="625">
          <cell r="A625">
            <v>37165</v>
          </cell>
          <cell r="B625">
            <v>96.854799999999997</v>
          </cell>
        </row>
        <row r="626">
          <cell r="A626">
            <v>37196</v>
          </cell>
          <cell r="B626">
            <v>97.2196</v>
          </cell>
        </row>
        <row r="627">
          <cell r="A627">
            <v>37226</v>
          </cell>
          <cell r="B627">
            <v>97.354299999999995</v>
          </cell>
        </row>
        <row r="628">
          <cell r="A628">
            <v>37257</v>
          </cell>
          <cell r="B628">
            <v>98.253</v>
          </cell>
        </row>
        <row r="629">
          <cell r="A629">
            <v>37288</v>
          </cell>
          <cell r="B629">
            <v>98.189800000000005</v>
          </cell>
        </row>
        <row r="630">
          <cell r="A630">
            <v>37316</v>
          </cell>
          <cell r="B630">
            <v>98.692099999999996</v>
          </cell>
        </row>
        <row r="631">
          <cell r="A631">
            <v>37347</v>
          </cell>
          <cell r="B631">
            <v>99.231200000000001</v>
          </cell>
        </row>
        <row r="632">
          <cell r="A632">
            <v>37377</v>
          </cell>
          <cell r="B632">
            <v>99.432299999999998</v>
          </cell>
        </row>
        <row r="633">
          <cell r="A633">
            <v>37408</v>
          </cell>
          <cell r="B633">
            <v>99.917100000000005</v>
          </cell>
        </row>
        <row r="634">
          <cell r="A634">
            <v>37438</v>
          </cell>
          <cell r="B634">
            <v>100.20399999999999</v>
          </cell>
        </row>
        <row r="635">
          <cell r="A635">
            <v>37469</v>
          </cell>
          <cell r="B635">
            <v>100.58499999999999</v>
          </cell>
        </row>
        <row r="636">
          <cell r="A636">
            <v>37500</v>
          </cell>
          <cell r="B636">
            <v>101.19</v>
          </cell>
        </row>
        <row r="637">
          <cell r="A637">
            <v>37530</v>
          </cell>
          <cell r="B637">
            <v>101.636</v>
          </cell>
        </row>
        <row r="638">
          <cell r="A638">
            <v>37561</v>
          </cell>
          <cell r="B638">
            <v>102.458</v>
          </cell>
        </row>
        <row r="639">
          <cell r="A639">
            <v>37591</v>
          </cell>
          <cell r="B639">
            <v>102.904</v>
          </cell>
        </row>
        <row r="640">
          <cell r="A640">
            <v>37622</v>
          </cell>
          <cell r="B640">
            <v>103.32</v>
          </cell>
        </row>
        <row r="641">
          <cell r="A641">
            <v>37653</v>
          </cell>
          <cell r="B641">
            <v>103.607</v>
          </cell>
        </row>
        <row r="642">
          <cell r="A642">
            <v>37681</v>
          </cell>
          <cell r="B642">
            <v>104.261</v>
          </cell>
        </row>
        <row r="643">
          <cell r="A643">
            <v>37712</v>
          </cell>
          <cell r="B643">
            <v>104.43899999999999</v>
          </cell>
        </row>
        <row r="644">
          <cell r="A644">
            <v>37742</v>
          </cell>
          <cell r="B644">
            <v>104.102</v>
          </cell>
        </row>
        <row r="645">
          <cell r="A645">
            <v>37773</v>
          </cell>
          <cell r="B645">
            <v>104.188</v>
          </cell>
        </row>
        <row r="646">
          <cell r="A646">
            <v>37803</v>
          </cell>
          <cell r="B646">
            <v>104.339</v>
          </cell>
        </row>
        <row r="647">
          <cell r="A647">
            <v>37834</v>
          </cell>
          <cell r="B647">
            <v>104.652</v>
          </cell>
        </row>
        <row r="648">
          <cell r="A648">
            <v>37865</v>
          </cell>
          <cell r="B648">
            <v>105.27500000000001</v>
          </cell>
        </row>
        <row r="649">
          <cell r="A649">
            <v>37895</v>
          </cell>
          <cell r="B649">
            <v>105.661</v>
          </cell>
        </row>
        <row r="650">
          <cell r="A650">
            <v>37926</v>
          </cell>
          <cell r="B650">
            <v>106.538</v>
          </cell>
        </row>
        <row r="651">
          <cell r="A651">
            <v>37956</v>
          </cell>
          <cell r="B651">
            <v>106.996</v>
          </cell>
        </row>
        <row r="652">
          <cell r="A652">
            <v>37987</v>
          </cell>
          <cell r="B652">
            <v>107.661</v>
          </cell>
        </row>
        <row r="653">
          <cell r="A653">
            <v>38018</v>
          </cell>
          <cell r="B653">
            <v>108.30500000000001</v>
          </cell>
        </row>
        <row r="654">
          <cell r="A654">
            <v>38047</v>
          </cell>
          <cell r="B654">
            <v>108.672</v>
          </cell>
        </row>
        <row r="655">
          <cell r="A655">
            <v>38078</v>
          </cell>
          <cell r="B655">
            <v>108.836</v>
          </cell>
        </row>
        <row r="656">
          <cell r="A656">
            <v>38108</v>
          </cell>
          <cell r="B656">
            <v>108.563</v>
          </cell>
        </row>
        <row r="657">
          <cell r="A657">
            <v>38139</v>
          </cell>
          <cell r="B657">
            <v>108.73699999999999</v>
          </cell>
        </row>
        <row r="658">
          <cell r="A658">
            <v>38169</v>
          </cell>
          <cell r="B658">
            <v>109.02200000000001</v>
          </cell>
        </row>
        <row r="659">
          <cell r="A659">
            <v>38200</v>
          </cell>
          <cell r="B659">
            <v>109.69499999999999</v>
          </cell>
        </row>
        <row r="660">
          <cell r="A660">
            <v>38231</v>
          </cell>
          <cell r="B660">
            <v>110.602</v>
          </cell>
        </row>
        <row r="661">
          <cell r="A661">
            <v>38261</v>
          </cell>
          <cell r="B661">
            <v>111.36799999999999</v>
          </cell>
        </row>
        <row r="662">
          <cell r="A662">
            <v>38292</v>
          </cell>
          <cell r="B662">
            <v>112.318</v>
          </cell>
        </row>
        <row r="663">
          <cell r="A663">
            <v>38322</v>
          </cell>
          <cell r="B663">
            <v>112.55</v>
          </cell>
        </row>
        <row r="664">
          <cell r="A664">
            <v>38353</v>
          </cell>
          <cell r="B664">
            <v>112.554</v>
          </cell>
        </row>
        <row r="665">
          <cell r="A665">
            <v>38384</v>
          </cell>
          <cell r="B665">
            <v>112.929</v>
          </cell>
        </row>
        <row r="666">
          <cell r="A666">
            <v>38412</v>
          </cell>
          <cell r="B666">
            <v>113.438</v>
          </cell>
        </row>
        <row r="667">
          <cell r="A667">
            <v>38443</v>
          </cell>
          <cell r="B667">
            <v>113.842</v>
          </cell>
        </row>
        <row r="668">
          <cell r="A668">
            <v>38473</v>
          </cell>
          <cell r="B668">
            <v>113.556</v>
          </cell>
        </row>
        <row r="669">
          <cell r="A669">
            <v>38504</v>
          </cell>
          <cell r="B669">
            <v>113.447</v>
          </cell>
        </row>
        <row r="670">
          <cell r="A670">
            <v>38534</v>
          </cell>
          <cell r="B670">
            <v>113.89100000000001</v>
          </cell>
        </row>
        <row r="671">
          <cell r="A671">
            <v>38565</v>
          </cell>
          <cell r="B671">
            <v>114.027</v>
          </cell>
        </row>
        <row r="672">
          <cell r="A672">
            <v>38596</v>
          </cell>
          <cell r="B672">
            <v>114.48399999999999</v>
          </cell>
        </row>
        <row r="673">
          <cell r="A673">
            <v>38626</v>
          </cell>
          <cell r="B673">
            <v>114.765</v>
          </cell>
        </row>
        <row r="674">
          <cell r="A674">
            <v>38657</v>
          </cell>
          <cell r="B674">
            <v>115.59099999999999</v>
          </cell>
        </row>
        <row r="675">
          <cell r="A675">
            <v>38687</v>
          </cell>
          <cell r="B675">
            <v>116.301</v>
          </cell>
        </row>
        <row r="676">
          <cell r="A676">
            <v>38718</v>
          </cell>
          <cell r="B676">
            <v>116.983</v>
          </cell>
        </row>
        <row r="677">
          <cell r="A677">
            <v>38749</v>
          </cell>
          <cell r="B677">
            <v>117.16200000000001</v>
          </cell>
        </row>
        <row r="678">
          <cell r="A678">
            <v>38777</v>
          </cell>
          <cell r="B678">
            <v>117.309</v>
          </cell>
        </row>
        <row r="679">
          <cell r="A679">
            <v>38808</v>
          </cell>
          <cell r="B679">
            <v>117.48099999999999</v>
          </cell>
        </row>
        <row r="680">
          <cell r="A680">
            <v>38838</v>
          </cell>
          <cell r="B680">
            <v>116.958</v>
          </cell>
        </row>
        <row r="681">
          <cell r="A681">
            <v>38869</v>
          </cell>
          <cell r="B681">
            <v>117.059</v>
          </cell>
        </row>
        <row r="682">
          <cell r="A682">
            <v>38899</v>
          </cell>
          <cell r="B682">
            <v>117.38</v>
          </cell>
        </row>
        <row r="683">
          <cell r="A683">
            <v>38930</v>
          </cell>
          <cell r="B683">
            <v>117.979</v>
          </cell>
        </row>
        <row r="684">
          <cell r="A684">
            <v>38961</v>
          </cell>
          <cell r="B684">
            <v>119.17</v>
          </cell>
        </row>
        <row r="685">
          <cell r="A685">
            <v>38991</v>
          </cell>
          <cell r="B685">
            <v>119.691</v>
          </cell>
        </row>
        <row r="686">
          <cell r="A686">
            <v>39022</v>
          </cell>
          <cell r="B686">
            <v>120.319</v>
          </cell>
        </row>
        <row r="687">
          <cell r="A687">
            <v>39052</v>
          </cell>
          <cell r="B687">
            <v>121.015</v>
          </cell>
        </row>
        <row r="688">
          <cell r="A688">
            <v>39083</v>
          </cell>
        </row>
        <row r="689">
          <cell r="A689">
            <v>39114</v>
          </cell>
        </row>
        <row r="690">
          <cell r="A690">
            <v>39142</v>
          </cell>
        </row>
        <row r="691">
          <cell r="A691">
            <v>39173</v>
          </cell>
        </row>
        <row r="692">
          <cell r="A692">
            <v>39203</v>
          </cell>
        </row>
        <row r="693">
          <cell r="A693">
            <v>39234</v>
          </cell>
        </row>
        <row r="694">
          <cell r="A694">
            <v>39264</v>
          </cell>
        </row>
        <row r="695">
          <cell r="A695">
            <v>39295</v>
          </cell>
        </row>
        <row r="696">
          <cell r="A696">
            <v>39326</v>
          </cell>
        </row>
        <row r="697">
          <cell r="A697">
            <v>39356</v>
          </cell>
        </row>
        <row r="698">
          <cell r="A698">
            <v>39387</v>
          </cell>
        </row>
        <row r="699">
          <cell r="A699">
            <v>39417</v>
          </cell>
        </row>
        <row r="700">
          <cell r="A700">
            <v>39448</v>
          </cell>
        </row>
        <row r="701">
          <cell r="A701">
            <v>39479</v>
          </cell>
        </row>
        <row r="702">
          <cell r="A702">
            <v>39508</v>
          </cell>
        </row>
        <row r="703">
          <cell r="A703">
            <v>39539</v>
          </cell>
        </row>
        <row r="704">
          <cell r="A704">
            <v>39569</v>
          </cell>
        </row>
        <row r="705">
          <cell r="A705">
            <v>39600</v>
          </cell>
        </row>
        <row r="706">
          <cell r="A706">
            <v>39630</v>
          </cell>
        </row>
        <row r="707">
          <cell r="A707">
            <v>39661</v>
          </cell>
        </row>
        <row r="708">
          <cell r="A708">
            <v>39692</v>
          </cell>
        </row>
        <row r="709">
          <cell r="A709">
            <v>39722</v>
          </cell>
        </row>
        <row r="710">
          <cell r="A710">
            <v>39753</v>
          </cell>
        </row>
        <row r="711">
          <cell r="A711">
            <v>39783</v>
          </cell>
        </row>
        <row r="712">
          <cell r="A712">
            <v>39814</v>
          </cell>
        </row>
        <row r="713">
          <cell r="A713">
            <v>39845</v>
          </cell>
        </row>
        <row r="714">
          <cell r="A714">
            <v>39873</v>
          </cell>
        </row>
        <row r="715">
          <cell r="A715">
            <v>39904</v>
          </cell>
        </row>
        <row r="716">
          <cell r="A716">
            <v>39934</v>
          </cell>
        </row>
        <row r="717">
          <cell r="A717">
            <v>39965</v>
          </cell>
        </row>
        <row r="718">
          <cell r="A718">
            <v>39995</v>
          </cell>
        </row>
        <row r="719">
          <cell r="A719">
            <v>40026</v>
          </cell>
        </row>
        <row r="720">
          <cell r="A720">
            <v>40057</v>
          </cell>
        </row>
        <row r="721">
          <cell r="A721">
            <v>40087</v>
          </cell>
        </row>
        <row r="722">
          <cell r="A722">
            <v>40118</v>
          </cell>
        </row>
        <row r="723">
          <cell r="A723">
            <v>40148</v>
          </cell>
        </row>
        <row r="724">
          <cell r="A724">
            <v>40179</v>
          </cell>
        </row>
        <row r="725">
          <cell r="A725">
            <v>40210</v>
          </cell>
        </row>
        <row r="726">
          <cell r="A726">
            <v>40238</v>
          </cell>
        </row>
        <row r="727">
          <cell r="A727">
            <v>40269</v>
          </cell>
        </row>
        <row r="728">
          <cell r="A728">
            <v>40299</v>
          </cell>
        </row>
        <row r="729">
          <cell r="A729">
            <v>40330</v>
          </cell>
        </row>
        <row r="730">
          <cell r="A730">
            <v>40360</v>
          </cell>
        </row>
        <row r="731">
          <cell r="A731">
            <v>40391</v>
          </cell>
        </row>
        <row r="732">
          <cell r="A732">
            <v>40422</v>
          </cell>
        </row>
        <row r="733">
          <cell r="A733">
            <v>40452</v>
          </cell>
        </row>
        <row r="734">
          <cell r="A734">
            <v>40483</v>
          </cell>
        </row>
        <row r="735">
          <cell r="A735">
            <v>40513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L-Exec Sum"/>
      <sheetName val="P&amp;L Bse"/>
      <sheetName val="P&amp;L Bse (2)"/>
      <sheetName val="RECON"/>
      <sheetName val="Sheet1"/>
      <sheetName val="Assum"/>
      <sheetName val="CF 1"/>
      <sheetName val="CF 2"/>
      <sheetName val="CF 3"/>
      <sheetName val="CF 4"/>
      <sheetName val="Assum 2"/>
      <sheetName val="CF 5"/>
      <sheetName val="CF 6"/>
      <sheetName val="CF 7"/>
      <sheetName val="CF 8"/>
      <sheetName val="Assum 3"/>
      <sheetName val="CF 9"/>
      <sheetName val="CF10"/>
      <sheetName val="CF11"/>
      <sheetName val="CF12"/>
      <sheetName val="Assum 4"/>
      <sheetName val="CF 13"/>
      <sheetName val="CF 14"/>
      <sheetName val="CF 15"/>
      <sheetName val="CF 16"/>
      <sheetName val="section II"/>
      <sheetName val="Assum 5"/>
      <sheetName val="CF 17"/>
      <sheetName val="CF 18"/>
      <sheetName val="CF 19"/>
      <sheetName val="CF 20"/>
      <sheetName val="Assum 6"/>
      <sheetName val="CF 21"/>
      <sheetName val="CF 22"/>
      <sheetName val="CF 23"/>
      <sheetName val="CF 24"/>
      <sheetName val="Assum 7"/>
      <sheetName val="CF 25"/>
      <sheetName val="CF 26"/>
      <sheetName val="CF 27"/>
      <sheetName val="Comm1"/>
      <sheetName val="Comm2"/>
      <sheetName val="Comm3"/>
      <sheetName val="Comm4"/>
      <sheetName val="Comm5"/>
      <sheetName val="Comm6"/>
      <sheetName val="Comm7"/>
      <sheetName val="Comm 8"/>
      <sheetName val="Comm 9"/>
      <sheetName val="Sum-cash"/>
      <sheetName val="Exist. oblig.Sum(PT)"/>
      <sheetName val="Summary(AT)"/>
      <sheetName val="Exec Sum"/>
      <sheetName val="tax-Bse"/>
      <sheetName val="TAX-Scen1"/>
      <sheetName val="12 Month Budget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AUXILIAR"/>
      <sheetName val="cuentas"/>
      <sheetName val="BALANZA"/>
      <sheetName val="AUXILIAR C-REVAL"/>
    </sheetNames>
    <sheetDataSet>
      <sheetData sheetId="0" refreshError="1"/>
      <sheetData sheetId="1" refreshError="1"/>
      <sheetData sheetId="2" refreshError="1">
        <row r="1">
          <cell r="A1" t="str">
            <v>1101 -IV-01-01-01-05-00</v>
          </cell>
          <cell r="B1">
            <v>326187408.38999999</v>
          </cell>
          <cell r="C1">
            <v>332112408.39000005</v>
          </cell>
          <cell r="D1">
            <v>0</v>
          </cell>
          <cell r="E1">
            <v>0</v>
          </cell>
        </row>
        <row r="2">
          <cell r="A2" t="str">
            <v>1101 -IV-01-01-01-06-00</v>
          </cell>
          <cell r="B2">
            <v>39007298.82</v>
          </cell>
          <cell r="C2">
            <v>39257298.820000008</v>
          </cell>
          <cell r="D2">
            <v>0</v>
          </cell>
          <cell r="E2">
            <v>0</v>
          </cell>
        </row>
        <row r="3">
          <cell r="A3" t="str">
            <v>1101 -IV-01-01-01-07-00</v>
          </cell>
          <cell r="B3">
            <v>13574.37</v>
          </cell>
          <cell r="C3">
            <v>0</v>
          </cell>
          <cell r="D3">
            <v>0</v>
          </cell>
          <cell r="E3">
            <v>0</v>
          </cell>
        </row>
        <row r="4">
          <cell r="A4" t="str">
            <v>1101 -IV-01-01-01-12-00</v>
          </cell>
          <cell r="B4">
            <v>1721.4</v>
          </cell>
          <cell r="C4">
            <v>0</v>
          </cell>
          <cell r="D4">
            <v>0</v>
          </cell>
          <cell r="E4">
            <v>0</v>
          </cell>
        </row>
        <row r="5">
          <cell r="A5" t="str">
            <v>1101D-IV-04-01-01-01-00</v>
          </cell>
          <cell r="B5">
            <v>34224176.108999997</v>
          </cell>
          <cell r="C5">
            <v>22939385</v>
          </cell>
          <cell r="D5">
            <v>2990605</v>
          </cell>
          <cell r="E5">
            <v>2000000</v>
          </cell>
        </row>
        <row r="6">
          <cell r="A6" t="str">
            <v>1101D-IV-05-01-01-01-00</v>
          </cell>
          <cell r="B6">
            <v>3675.5840990000002</v>
          </cell>
          <cell r="C6">
            <v>0</v>
          </cell>
          <cell r="D6">
            <v>320.54000000000002</v>
          </cell>
          <cell r="E6">
            <v>0</v>
          </cell>
        </row>
        <row r="7">
          <cell r="A7" t="str">
            <v>1101D-IV-06-01-01-01-00</v>
          </cell>
          <cell r="B7">
            <v>3918373.3586030002</v>
          </cell>
          <cell r="C7">
            <v>2298025</v>
          </cell>
          <cell r="D7">
            <v>340357.36</v>
          </cell>
          <cell r="E7">
            <v>200000</v>
          </cell>
        </row>
        <row r="8">
          <cell r="A8" t="str">
            <v>1103 -FF-MN-01-00-00-00</v>
          </cell>
          <cell r="B8">
            <v>0</v>
          </cell>
          <cell r="C8">
            <v>300</v>
          </cell>
          <cell r="D8">
            <v>0</v>
          </cell>
          <cell r="E8">
            <v>0</v>
          </cell>
        </row>
        <row r="9">
          <cell r="A9" t="str">
            <v>1103D-FF-DL-01-00-00-00</v>
          </cell>
          <cell r="B9">
            <v>10030.2862</v>
          </cell>
          <cell r="C9">
            <v>24508.3</v>
          </cell>
          <cell r="D9">
            <v>874</v>
          </cell>
          <cell r="E9">
            <v>2200</v>
          </cell>
        </row>
        <row r="10">
          <cell r="A10" t="str">
            <v>1105 -BN-01-01-05-00-00</v>
          </cell>
          <cell r="B10">
            <v>341402985.32999998</v>
          </cell>
          <cell r="C10">
            <v>341529348.83000004</v>
          </cell>
          <cell r="D10">
            <v>0</v>
          </cell>
          <cell r="E10">
            <v>0</v>
          </cell>
        </row>
        <row r="11">
          <cell r="A11" t="str">
            <v>1105 -BP-01-01-01-02-00</v>
          </cell>
          <cell r="B11">
            <v>42098254.932968006</v>
          </cell>
          <cell r="C11">
            <v>42652655.510000005</v>
          </cell>
          <cell r="D11">
            <v>169612.44</v>
          </cell>
          <cell r="E11">
            <v>0</v>
          </cell>
        </row>
        <row r="12">
          <cell r="A12" t="str">
            <v>1105D-BN-DL-PR-01-00-00</v>
          </cell>
          <cell r="B12">
            <v>126544112.43944696</v>
          </cell>
          <cell r="C12">
            <v>125570987.86079898</v>
          </cell>
          <cell r="D12">
            <v>11082379.020000001</v>
          </cell>
          <cell r="E12">
            <v>10994226.870000003</v>
          </cell>
        </row>
        <row r="13">
          <cell r="A13" t="str">
            <v>1105D-BP-DL-OP-01-00-00</v>
          </cell>
          <cell r="B13">
            <v>7352992.2596280007</v>
          </cell>
          <cell r="C13">
            <v>7313779.9071959993</v>
          </cell>
          <cell r="D13">
            <v>638762.56000000006</v>
          </cell>
          <cell r="E13">
            <v>636715.19999999995</v>
          </cell>
        </row>
        <row r="14">
          <cell r="A14" t="str">
            <v>1105D-BP-DL-OP-02-00-00</v>
          </cell>
          <cell r="B14">
            <v>322660.45980499999</v>
          </cell>
          <cell r="C14">
            <v>0</v>
          </cell>
          <cell r="D14">
            <v>28418.11</v>
          </cell>
          <cell r="E14">
            <v>0</v>
          </cell>
        </row>
        <row r="15">
          <cell r="A15" t="str">
            <v>1109 -DD-DI-01-00-00-00</v>
          </cell>
          <cell r="B15">
            <v>375.56</v>
          </cell>
          <cell r="C15">
            <v>3199.29</v>
          </cell>
          <cell r="D15">
            <v>0</v>
          </cell>
          <cell r="E15">
            <v>0</v>
          </cell>
        </row>
        <row r="16">
          <cell r="A16" t="str">
            <v>1109 -FE-04-01-00-00-00</v>
          </cell>
          <cell r="B16">
            <v>0</v>
          </cell>
          <cell r="C16">
            <v>3804.98</v>
          </cell>
          <cell r="D16">
            <v>0</v>
          </cell>
          <cell r="E16">
            <v>0</v>
          </cell>
        </row>
        <row r="17">
          <cell r="A17" t="str">
            <v>1109 -FE-04-03-00-00-00</v>
          </cell>
          <cell r="B17">
            <v>0</v>
          </cell>
          <cell r="C17">
            <v>4302.4399999999996</v>
          </cell>
          <cell r="D17">
            <v>0</v>
          </cell>
          <cell r="E17">
            <v>0</v>
          </cell>
        </row>
        <row r="18">
          <cell r="A18" t="str">
            <v>1109 -FE-04-04-00-00-00</v>
          </cell>
          <cell r="B18">
            <v>0</v>
          </cell>
          <cell r="C18">
            <v>2828.2</v>
          </cell>
          <cell r="D18">
            <v>0</v>
          </cell>
          <cell r="E18">
            <v>0</v>
          </cell>
        </row>
        <row r="19">
          <cell r="A19" t="str">
            <v>1109 -FE-04-05-00-00-00</v>
          </cell>
          <cell r="B19">
            <v>1232.1600000000001</v>
          </cell>
          <cell r="C19">
            <v>0</v>
          </cell>
          <cell r="D19">
            <v>0</v>
          </cell>
          <cell r="E19">
            <v>0</v>
          </cell>
        </row>
        <row r="20">
          <cell r="A20" t="str">
            <v>1109 -FE-04-06-00-00-00</v>
          </cell>
          <cell r="B20">
            <v>0</v>
          </cell>
          <cell r="C20">
            <v>653.14</v>
          </cell>
          <cell r="D20">
            <v>0</v>
          </cell>
          <cell r="E20">
            <v>0</v>
          </cell>
        </row>
        <row r="21">
          <cell r="A21" t="str">
            <v>1109 -FE-04-08-00-00-00</v>
          </cell>
          <cell r="B21">
            <v>0</v>
          </cell>
          <cell r="C21">
            <v>958.76</v>
          </cell>
          <cell r="D21">
            <v>0</v>
          </cell>
          <cell r="E21">
            <v>0</v>
          </cell>
        </row>
        <row r="22">
          <cell r="A22" t="str">
            <v>1109 -FE-04-09-00-00-00</v>
          </cell>
          <cell r="B22">
            <v>0</v>
          </cell>
          <cell r="C22">
            <v>3691.88</v>
          </cell>
          <cell r="D22">
            <v>0</v>
          </cell>
          <cell r="E22">
            <v>0</v>
          </cell>
        </row>
        <row r="23">
          <cell r="A23" t="str">
            <v>1109 -FE-04-10-00-00-00</v>
          </cell>
          <cell r="B23">
            <v>0</v>
          </cell>
          <cell r="C23">
            <v>2066.2199999999998</v>
          </cell>
          <cell r="D23">
            <v>0</v>
          </cell>
          <cell r="E23">
            <v>0</v>
          </cell>
        </row>
        <row r="24">
          <cell r="A24" t="str">
            <v>1109 -FE-04-20-00-00-00</v>
          </cell>
          <cell r="B24">
            <v>0</v>
          </cell>
          <cell r="C24">
            <v>2757.48</v>
          </cell>
          <cell r="D24">
            <v>0</v>
          </cell>
          <cell r="E24">
            <v>0</v>
          </cell>
        </row>
        <row r="25">
          <cell r="A25" t="str">
            <v>1109 -FE-04-25-00-00-00</v>
          </cell>
          <cell r="B25">
            <v>0</v>
          </cell>
          <cell r="C25">
            <v>704.88</v>
          </cell>
          <cell r="D25">
            <v>0</v>
          </cell>
          <cell r="E25">
            <v>0</v>
          </cell>
        </row>
        <row r="26">
          <cell r="A26" t="str">
            <v>1109 -FE-04-27-00-00-00</v>
          </cell>
          <cell r="B26">
            <v>0</v>
          </cell>
          <cell r="C26">
            <v>679.7</v>
          </cell>
          <cell r="D26">
            <v>0</v>
          </cell>
          <cell r="E26">
            <v>0</v>
          </cell>
        </row>
        <row r="27">
          <cell r="A27" t="str">
            <v>1109 -FE-04-29-00-00-00</v>
          </cell>
          <cell r="B27">
            <v>0</v>
          </cell>
          <cell r="C27">
            <v>1297.92</v>
          </cell>
          <cell r="D27">
            <v>0</v>
          </cell>
          <cell r="E27">
            <v>0</v>
          </cell>
        </row>
        <row r="28">
          <cell r="A28" t="str">
            <v>1109 -FE-04-32-00-00-00</v>
          </cell>
          <cell r="B28">
            <v>5093.1099999999997</v>
          </cell>
          <cell r="C28">
            <v>1713.78</v>
          </cell>
          <cell r="D28">
            <v>0</v>
          </cell>
          <cell r="E28">
            <v>0</v>
          </cell>
        </row>
        <row r="29">
          <cell r="A29" t="str">
            <v>1109 -FE-04-34-00-00-00</v>
          </cell>
          <cell r="B29">
            <v>2755.35</v>
          </cell>
          <cell r="C29">
            <v>0</v>
          </cell>
          <cell r="D29">
            <v>0</v>
          </cell>
          <cell r="E29">
            <v>0</v>
          </cell>
        </row>
        <row r="30">
          <cell r="A30" t="str">
            <v>1109 -FE-04-36-00-00-00</v>
          </cell>
          <cell r="B30">
            <v>3571.04</v>
          </cell>
          <cell r="C30">
            <v>1235.32</v>
          </cell>
          <cell r="D30">
            <v>0</v>
          </cell>
          <cell r="E30">
            <v>0</v>
          </cell>
        </row>
        <row r="31">
          <cell r="A31" t="str">
            <v>1109 -FE-04-40-00-00-00</v>
          </cell>
          <cell r="B31">
            <v>0</v>
          </cell>
          <cell r="C31">
            <v>721.4</v>
          </cell>
          <cell r="D31">
            <v>0</v>
          </cell>
          <cell r="E31">
            <v>0</v>
          </cell>
        </row>
        <row r="32">
          <cell r="A32" t="str">
            <v>1109 -FE-04-43-00-00-00</v>
          </cell>
          <cell r="B32">
            <v>0</v>
          </cell>
          <cell r="C32">
            <v>1872.16</v>
          </cell>
          <cell r="D32">
            <v>0</v>
          </cell>
          <cell r="E32">
            <v>0</v>
          </cell>
        </row>
        <row r="33">
          <cell r="A33" t="str">
            <v>1109 -FE-04-45-00-00-00</v>
          </cell>
          <cell r="B33">
            <v>0</v>
          </cell>
          <cell r="C33">
            <v>2716.98</v>
          </cell>
          <cell r="D33">
            <v>0</v>
          </cell>
          <cell r="E33">
            <v>0</v>
          </cell>
        </row>
        <row r="34">
          <cell r="A34" t="str">
            <v>1109 -FE-04-47-00-00-00</v>
          </cell>
          <cell r="B34">
            <v>0</v>
          </cell>
          <cell r="C34">
            <v>3323.8</v>
          </cell>
          <cell r="D34">
            <v>0</v>
          </cell>
          <cell r="E34">
            <v>0</v>
          </cell>
        </row>
        <row r="35">
          <cell r="A35" t="str">
            <v>1109 -FE-04-48-00-00-00</v>
          </cell>
          <cell r="B35">
            <v>0</v>
          </cell>
          <cell r="C35">
            <v>1224.98</v>
          </cell>
          <cell r="D35">
            <v>0</v>
          </cell>
          <cell r="E35">
            <v>0</v>
          </cell>
        </row>
        <row r="36">
          <cell r="A36" t="str">
            <v>1109 -FE-04-50-00-00-00</v>
          </cell>
          <cell r="B36">
            <v>0</v>
          </cell>
          <cell r="C36">
            <v>1713.78</v>
          </cell>
          <cell r="D36">
            <v>0</v>
          </cell>
          <cell r="E36">
            <v>0</v>
          </cell>
        </row>
        <row r="37">
          <cell r="A37" t="str">
            <v>1109 -FE-04-51-00-00-00</v>
          </cell>
          <cell r="B37">
            <v>0</v>
          </cell>
          <cell r="C37">
            <v>867.34</v>
          </cell>
          <cell r="D37">
            <v>0</v>
          </cell>
          <cell r="E37">
            <v>0</v>
          </cell>
        </row>
        <row r="38">
          <cell r="A38" t="str">
            <v>1109 -FE-04-54-00-00-00</v>
          </cell>
          <cell r="B38">
            <v>4800.0200000000004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>1109 -FE-04-57-00-00-00</v>
          </cell>
          <cell r="B39">
            <v>8133.43</v>
          </cell>
          <cell r="C39">
            <v>0</v>
          </cell>
          <cell r="D39">
            <v>0</v>
          </cell>
          <cell r="E39">
            <v>0</v>
          </cell>
        </row>
        <row r="40">
          <cell r="A40" t="str">
            <v>1109 -FE-04-58-00-00-00</v>
          </cell>
          <cell r="B40">
            <v>8300.1</v>
          </cell>
          <cell r="C40">
            <v>0</v>
          </cell>
          <cell r="D40">
            <v>0</v>
          </cell>
          <cell r="E40">
            <v>0</v>
          </cell>
        </row>
        <row r="41">
          <cell r="A41" t="str">
            <v>1109 -GC-01-01-01-00-00</v>
          </cell>
          <cell r="B41">
            <v>53970.239999999998</v>
          </cell>
          <cell r="C41">
            <v>77732.100000000006</v>
          </cell>
          <cell r="D41">
            <v>0</v>
          </cell>
          <cell r="E41">
            <v>0</v>
          </cell>
        </row>
        <row r="42">
          <cell r="A42" t="str">
            <v>1109 -GC-01-01-02-00-00</v>
          </cell>
          <cell r="B42">
            <v>31429.7</v>
          </cell>
          <cell r="C42">
            <v>7147.7</v>
          </cell>
          <cell r="D42">
            <v>0</v>
          </cell>
          <cell r="E42">
            <v>0</v>
          </cell>
        </row>
        <row r="43">
          <cell r="A43" t="str">
            <v>1109 -GC-01-01-03-00-00</v>
          </cell>
          <cell r="B43">
            <v>37580.980000000003</v>
          </cell>
          <cell r="C43">
            <v>23964.9</v>
          </cell>
          <cell r="D43">
            <v>0</v>
          </cell>
          <cell r="E43">
            <v>0</v>
          </cell>
        </row>
        <row r="44">
          <cell r="A44" t="str">
            <v>1109 -GC-01-01-04-00-00</v>
          </cell>
          <cell r="B44">
            <v>238579.33</v>
          </cell>
          <cell r="C44">
            <v>428006.51</v>
          </cell>
          <cell r="D44">
            <v>0</v>
          </cell>
          <cell r="E44">
            <v>0</v>
          </cell>
        </row>
        <row r="45">
          <cell r="A45" t="str">
            <v>1109 -GC-01-01-04-DL-00</v>
          </cell>
          <cell r="B45">
            <v>24508.3</v>
          </cell>
          <cell r="C45">
            <v>10662.7726</v>
          </cell>
          <cell r="D45">
            <v>2200</v>
          </cell>
          <cell r="E45">
            <v>932.24</v>
          </cell>
        </row>
        <row r="46">
          <cell r="A46" t="str">
            <v>1109 -GC-01-01-04-PO-00</v>
          </cell>
          <cell r="B46">
            <v>10662.7664</v>
          </cell>
          <cell r="C46">
            <v>24508.3</v>
          </cell>
          <cell r="D46">
            <v>0</v>
          </cell>
          <cell r="E46">
            <v>0</v>
          </cell>
        </row>
        <row r="47">
          <cell r="A47" t="str">
            <v>1109 -GC-01-01-05-00-00</v>
          </cell>
          <cell r="B47">
            <v>21800</v>
          </cell>
          <cell r="C47">
            <v>103560.04949861999</v>
          </cell>
          <cell r="D47">
            <v>0</v>
          </cell>
          <cell r="E47">
            <v>8985.0638999999992</v>
          </cell>
        </row>
        <row r="48">
          <cell r="A48" t="str">
            <v>1109 -PP-05-01-00-00-00</v>
          </cell>
          <cell r="B48">
            <v>0</v>
          </cell>
          <cell r="C48">
            <v>1000</v>
          </cell>
          <cell r="D48">
            <v>0</v>
          </cell>
          <cell r="E48">
            <v>0</v>
          </cell>
        </row>
        <row r="49">
          <cell r="A49" t="str">
            <v>1109 -PP-05-05-00-00-00</v>
          </cell>
          <cell r="B49">
            <v>0</v>
          </cell>
          <cell r="C49">
            <v>2000</v>
          </cell>
          <cell r="D49">
            <v>0</v>
          </cell>
          <cell r="E49">
            <v>0</v>
          </cell>
        </row>
        <row r="50">
          <cell r="A50" t="str">
            <v>1109 -PP-05-09-00-00-00</v>
          </cell>
          <cell r="B50">
            <v>0</v>
          </cell>
          <cell r="C50">
            <v>3000</v>
          </cell>
          <cell r="D50">
            <v>0</v>
          </cell>
          <cell r="E50">
            <v>0</v>
          </cell>
        </row>
        <row r="51">
          <cell r="A51" t="str">
            <v>1109 -PP-05-10-00-00-00</v>
          </cell>
          <cell r="B51">
            <v>0</v>
          </cell>
          <cell r="C51">
            <v>40000</v>
          </cell>
          <cell r="D51">
            <v>0</v>
          </cell>
          <cell r="E51">
            <v>0</v>
          </cell>
        </row>
        <row r="52">
          <cell r="A52" t="str">
            <v>1109 -PP-05-11-00-00-00</v>
          </cell>
          <cell r="B52">
            <v>0</v>
          </cell>
          <cell r="C52">
            <v>2000</v>
          </cell>
          <cell r="D52">
            <v>0</v>
          </cell>
          <cell r="E52">
            <v>0</v>
          </cell>
        </row>
        <row r="53">
          <cell r="A53" t="str">
            <v>1109 -PP-05-14-00-00-00</v>
          </cell>
          <cell r="B53">
            <v>0</v>
          </cell>
          <cell r="C53">
            <v>3000</v>
          </cell>
          <cell r="D53">
            <v>0</v>
          </cell>
          <cell r="E53">
            <v>0</v>
          </cell>
        </row>
        <row r="54">
          <cell r="A54" t="str">
            <v>1109 -PP-05-15-00-00-00</v>
          </cell>
          <cell r="B54">
            <v>0</v>
          </cell>
          <cell r="C54">
            <v>5000</v>
          </cell>
          <cell r="D54">
            <v>0</v>
          </cell>
          <cell r="E54">
            <v>0</v>
          </cell>
        </row>
        <row r="55">
          <cell r="A55" t="str">
            <v>1109 -PP-05-17-00-00-00</v>
          </cell>
          <cell r="B55">
            <v>200000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>1109 -PP-05-18-00-00-00</v>
          </cell>
          <cell r="B56">
            <v>0</v>
          </cell>
          <cell r="C56">
            <v>800000</v>
          </cell>
          <cell r="D56">
            <v>0</v>
          </cell>
          <cell r="E56">
            <v>0</v>
          </cell>
        </row>
        <row r="57">
          <cell r="A57" t="str">
            <v>1109 -PP-05-24-00-00-00</v>
          </cell>
          <cell r="B57">
            <v>0</v>
          </cell>
          <cell r="C57">
            <v>1000</v>
          </cell>
          <cell r="D57">
            <v>0</v>
          </cell>
          <cell r="E57">
            <v>0</v>
          </cell>
        </row>
        <row r="58">
          <cell r="A58" t="str">
            <v>1109 -PP-05-25-00-00-00</v>
          </cell>
          <cell r="B58">
            <v>90000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>1109 -PP-05-27-00-00-00</v>
          </cell>
          <cell r="B59">
            <v>30000</v>
          </cell>
          <cell r="C59">
            <v>30000</v>
          </cell>
          <cell r="D59">
            <v>0</v>
          </cell>
          <cell r="E59">
            <v>0</v>
          </cell>
        </row>
        <row r="60">
          <cell r="A60" t="str">
            <v>1109 -PP-05-31-00-00-00</v>
          </cell>
          <cell r="B60">
            <v>0</v>
          </cell>
          <cell r="C60">
            <v>2000</v>
          </cell>
          <cell r="D60">
            <v>0</v>
          </cell>
          <cell r="E60">
            <v>0</v>
          </cell>
        </row>
        <row r="61">
          <cell r="A61" t="str">
            <v>1109 -PP-05-33-00-00-00</v>
          </cell>
          <cell r="B61">
            <v>0</v>
          </cell>
          <cell r="C61">
            <v>1000</v>
          </cell>
          <cell r="D61">
            <v>0</v>
          </cell>
          <cell r="E61">
            <v>0</v>
          </cell>
        </row>
        <row r="62">
          <cell r="A62" t="str">
            <v>1109 -PP-05-55-00-00-00</v>
          </cell>
          <cell r="B62">
            <v>0</v>
          </cell>
          <cell r="C62">
            <v>2000</v>
          </cell>
          <cell r="D62">
            <v>0</v>
          </cell>
          <cell r="E62">
            <v>0</v>
          </cell>
        </row>
        <row r="63">
          <cell r="A63" t="str">
            <v>1109D-DD-DL-03-00-00-00</v>
          </cell>
          <cell r="B63">
            <v>573815</v>
          </cell>
          <cell r="C63">
            <v>34.577399999999997</v>
          </cell>
          <cell r="D63">
            <v>50000</v>
          </cell>
          <cell r="E63">
            <v>3</v>
          </cell>
        </row>
        <row r="64">
          <cell r="A64" t="str">
            <v>1109D-GC-01-01-01-DL-00</v>
          </cell>
          <cell r="B64">
            <v>34090.634448000004</v>
          </cell>
          <cell r="C64">
            <v>146679.72701100001</v>
          </cell>
          <cell r="D64">
            <v>2960.49</v>
          </cell>
          <cell r="E64">
            <v>12756.96</v>
          </cell>
        </row>
        <row r="65">
          <cell r="A65" t="str">
            <v>1109D-GC-01-01-03-DL-00</v>
          </cell>
          <cell r="B65">
            <v>7286.3722329999991</v>
          </cell>
          <cell r="C65">
            <v>6693.7815009999995</v>
          </cell>
          <cell r="D65">
            <v>641.51</v>
          </cell>
          <cell r="E65">
            <v>583.27</v>
          </cell>
        </row>
        <row r="66">
          <cell r="A66" t="str">
            <v>1109D-PP-05-17-DL-00-00</v>
          </cell>
          <cell r="B66">
            <v>0</v>
          </cell>
          <cell r="C66">
            <v>1570158.3829680001</v>
          </cell>
          <cell r="D66">
            <v>0</v>
          </cell>
          <cell r="E66">
            <v>136612.44</v>
          </cell>
        </row>
        <row r="67">
          <cell r="A67" t="str">
            <v>1109D-PP-05-29-DL-00-00</v>
          </cell>
          <cell r="B67">
            <v>772610.5</v>
          </cell>
          <cell r="C67">
            <v>0</v>
          </cell>
          <cell r="D67">
            <v>67000</v>
          </cell>
          <cell r="E67">
            <v>0</v>
          </cell>
        </row>
        <row r="68">
          <cell r="A68" t="str">
            <v>1111 -VA-01-00-00-00-00</v>
          </cell>
          <cell r="B68">
            <v>132067.85999999999</v>
          </cell>
          <cell r="C68">
            <v>2334128.986885</v>
          </cell>
          <cell r="D68">
            <v>0</v>
          </cell>
          <cell r="E68">
            <v>0</v>
          </cell>
        </row>
        <row r="69">
          <cell r="A69" t="str">
            <v>1111 -VA-05-00-00-00-00</v>
          </cell>
          <cell r="B69">
            <v>203445.31</v>
          </cell>
          <cell r="C69">
            <v>89173.72</v>
          </cell>
          <cell r="D69">
            <v>10200</v>
          </cell>
          <cell r="E69">
            <v>0</v>
          </cell>
        </row>
        <row r="70">
          <cell r="A70" t="str">
            <v>1113 -IR-03-00-00-00-00</v>
          </cell>
          <cell r="B70">
            <v>7826.87</v>
          </cell>
          <cell r="C70">
            <v>0</v>
          </cell>
          <cell r="D70">
            <v>0</v>
          </cell>
          <cell r="E70">
            <v>0</v>
          </cell>
        </row>
        <row r="71">
          <cell r="A71" t="str">
            <v>1115D-PI-RC-D0-34-00-00</v>
          </cell>
          <cell r="B71">
            <v>13159.697123999998</v>
          </cell>
          <cell r="C71">
            <v>15847.284285</v>
          </cell>
          <cell r="D71">
            <v>1153.56</v>
          </cell>
          <cell r="E71">
            <v>1389.15</v>
          </cell>
        </row>
        <row r="72">
          <cell r="A72" t="str">
            <v>1115D-PI-RC-D0-38-00-00</v>
          </cell>
          <cell r="B72">
            <v>586569.12062000006</v>
          </cell>
          <cell r="C72">
            <v>0</v>
          </cell>
          <cell r="D72">
            <v>51417.8</v>
          </cell>
          <cell r="E72">
            <v>0</v>
          </cell>
        </row>
        <row r="73">
          <cell r="A73" t="str">
            <v>1115D-PI-RC-D0-39-00-00</v>
          </cell>
          <cell r="B73">
            <v>0</v>
          </cell>
          <cell r="C73">
            <v>139310.194667</v>
          </cell>
          <cell r="D73">
            <v>0</v>
          </cell>
          <cell r="E73">
            <v>12211.73</v>
          </cell>
        </row>
        <row r="74">
          <cell r="A74" t="str">
            <v>1115D-PI-RC-D0-74-00-00</v>
          </cell>
          <cell r="B74">
            <v>0</v>
          </cell>
          <cell r="C74">
            <v>6297.1607999999997</v>
          </cell>
          <cell r="D74">
            <v>0</v>
          </cell>
          <cell r="E74">
            <v>552</v>
          </cell>
        </row>
        <row r="75">
          <cell r="A75" t="str">
            <v>1115D-PI-RF-D0-05-00-00</v>
          </cell>
          <cell r="B75">
            <v>0</v>
          </cell>
          <cell r="C75">
            <v>64100.533783999999</v>
          </cell>
          <cell r="D75">
            <v>0</v>
          </cell>
          <cell r="E75">
            <v>5618.96</v>
          </cell>
        </row>
        <row r="76">
          <cell r="A76" t="str">
            <v>1307 -AF-02-00-00-00-00</v>
          </cell>
          <cell r="B76">
            <v>160869.57</v>
          </cell>
          <cell r="C76">
            <v>0</v>
          </cell>
          <cell r="D76">
            <v>0</v>
          </cell>
          <cell r="E76">
            <v>0</v>
          </cell>
        </row>
        <row r="77">
          <cell r="A77" t="str">
            <v>1403 -GP-AN-P0-01-00-00</v>
          </cell>
          <cell r="B77">
            <v>146680.74806700001</v>
          </cell>
          <cell r="C77">
            <v>86688.743888888901</v>
          </cell>
          <cell r="D77">
            <v>10009.99</v>
          </cell>
          <cell r="E77">
            <v>0</v>
          </cell>
        </row>
        <row r="78">
          <cell r="A78" t="str">
            <v>1403 -PA-P0-01-00-00-00</v>
          </cell>
          <cell r="B78">
            <v>0</v>
          </cell>
          <cell r="C78">
            <v>183653.6</v>
          </cell>
          <cell r="D78">
            <v>0</v>
          </cell>
          <cell r="E78">
            <v>0</v>
          </cell>
        </row>
        <row r="79">
          <cell r="A79" t="str">
            <v>1405 -GI-01-00-00-00-00</v>
          </cell>
          <cell r="B79">
            <v>0</v>
          </cell>
          <cell r="C79">
            <v>182093.43</v>
          </cell>
          <cell r="D79">
            <v>0</v>
          </cell>
          <cell r="E79">
            <v>0</v>
          </cell>
        </row>
        <row r="80">
          <cell r="A80" t="str">
            <v>2101 -AD-P0-02-00-00-00</v>
          </cell>
          <cell r="B80">
            <v>56972.31</v>
          </cell>
          <cell r="C80">
            <v>57373.75</v>
          </cell>
          <cell r="D80">
            <v>0</v>
          </cell>
          <cell r="E80">
            <v>0</v>
          </cell>
        </row>
        <row r="81">
          <cell r="A81" t="str">
            <v>2101 -AD-P0-05-00-00-00</v>
          </cell>
          <cell r="B81">
            <v>1199.29</v>
          </cell>
          <cell r="C81">
            <v>0</v>
          </cell>
          <cell r="D81">
            <v>0</v>
          </cell>
          <cell r="E81">
            <v>0</v>
          </cell>
        </row>
        <row r="82">
          <cell r="A82" t="str">
            <v>2101 -FO-AH-01-00-00-00</v>
          </cell>
          <cell r="B82">
            <v>56972.31</v>
          </cell>
          <cell r="C82">
            <v>56972.31</v>
          </cell>
          <cell r="D82">
            <v>0</v>
          </cell>
          <cell r="E82">
            <v>0</v>
          </cell>
        </row>
        <row r="83">
          <cell r="A83" t="str">
            <v>2101D-AD-D0-01-00-00-00</v>
          </cell>
          <cell r="B83">
            <v>103560.04949861999</v>
          </cell>
          <cell r="C83">
            <v>894232.64</v>
          </cell>
          <cell r="D83">
            <v>8985.0638999999992</v>
          </cell>
          <cell r="E83">
            <v>78200</v>
          </cell>
        </row>
        <row r="84">
          <cell r="A84" t="str">
            <v>2102 -RP-CF-P0-13-00-00</v>
          </cell>
          <cell r="B84">
            <v>82710.41</v>
          </cell>
          <cell r="C84">
            <v>82710.41</v>
          </cell>
          <cell r="D84">
            <v>0</v>
          </cell>
          <cell r="E84">
            <v>0</v>
          </cell>
        </row>
        <row r="85">
          <cell r="A85" t="str">
            <v>2102 -RP-CF-P0-24-00-00</v>
          </cell>
          <cell r="B85">
            <v>8642.91</v>
          </cell>
          <cell r="C85">
            <v>8642.91</v>
          </cell>
          <cell r="D85">
            <v>0</v>
          </cell>
          <cell r="E85">
            <v>0</v>
          </cell>
        </row>
        <row r="86">
          <cell r="A86" t="str">
            <v>2102 -RP-CF-P0-43-00-00</v>
          </cell>
          <cell r="B86">
            <v>1650282.74</v>
          </cell>
          <cell r="C86">
            <v>1650282.74</v>
          </cell>
          <cell r="D86">
            <v>0</v>
          </cell>
          <cell r="E86">
            <v>0</v>
          </cell>
        </row>
        <row r="87">
          <cell r="A87" t="str">
            <v>2102 -RP-CF-P0-95-00-00</v>
          </cell>
          <cell r="B87">
            <v>9990553.4700000007</v>
          </cell>
          <cell r="C87">
            <v>3264928.89</v>
          </cell>
          <cell r="D87">
            <v>0</v>
          </cell>
          <cell r="E87">
            <v>0</v>
          </cell>
        </row>
        <row r="88">
          <cell r="A88" t="str">
            <v>2102 -RP-RA-DX-52-00-00</v>
          </cell>
          <cell r="B88">
            <v>103651.38084699999</v>
          </cell>
          <cell r="C88">
            <v>13518223.008094002</v>
          </cell>
          <cell r="D88">
            <v>9085.93</v>
          </cell>
          <cell r="E88">
            <v>1184987.8600000001</v>
          </cell>
        </row>
        <row r="89">
          <cell r="A89" t="str">
            <v>2102 -RP-RA-PX-52-00-00</v>
          </cell>
          <cell r="B89">
            <v>13482480.459793996</v>
          </cell>
          <cell r="C89">
            <v>67908.838338000001</v>
          </cell>
          <cell r="D89">
            <v>0</v>
          </cell>
          <cell r="E89">
            <v>6160.67</v>
          </cell>
        </row>
        <row r="90">
          <cell r="A90" t="str">
            <v>2102 -RP-RF-P0-22-00-00</v>
          </cell>
          <cell r="B90">
            <v>11616.2</v>
          </cell>
          <cell r="C90">
            <v>11616.2</v>
          </cell>
          <cell r="D90">
            <v>0</v>
          </cell>
          <cell r="E90">
            <v>0</v>
          </cell>
        </row>
        <row r="91">
          <cell r="A91" t="str">
            <v>2102 -RP-RF-P0-53-00-00</v>
          </cell>
          <cell r="B91">
            <v>3669401.64</v>
          </cell>
          <cell r="C91">
            <v>2096553.19</v>
          </cell>
          <cell r="D91">
            <v>0</v>
          </cell>
          <cell r="E91">
            <v>0</v>
          </cell>
        </row>
        <row r="92">
          <cell r="A92" t="str">
            <v>2102 -RP-RF-P0-55-00-00</v>
          </cell>
          <cell r="B92">
            <v>8820</v>
          </cell>
          <cell r="C92">
            <v>8820</v>
          </cell>
          <cell r="D92">
            <v>0</v>
          </cell>
          <cell r="E92">
            <v>0</v>
          </cell>
        </row>
        <row r="93">
          <cell r="A93" t="str">
            <v>2102D-RP-CC-D0-07-00-00</v>
          </cell>
          <cell r="B93">
            <v>2374157.5041589998</v>
          </cell>
          <cell r="C93">
            <v>2374157.5041589998</v>
          </cell>
          <cell r="D93">
            <v>208115.21</v>
          </cell>
          <cell r="E93">
            <v>208115.21</v>
          </cell>
        </row>
        <row r="94">
          <cell r="A94" t="str">
            <v>2102D-RP-CC-D0-12-00-00</v>
          </cell>
          <cell r="B94">
            <v>102752.89464299999</v>
          </cell>
          <cell r="C94">
            <v>102752.89464299999</v>
          </cell>
          <cell r="D94">
            <v>9007.17</v>
          </cell>
          <cell r="E94">
            <v>9007.17</v>
          </cell>
        </row>
        <row r="95">
          <cell r="A95" t="str">
            <v>2102D-RP-CC-D0-17-00-00</v>
          </cell>
          <cell r="B95">
            <v>238842.29690299998</v>
          </cell>
          <cell r="C95">
            <v>238842.29690299998</v>
          </cell>
          <cell r="D95">
            <v>20936.57</v>
          </cell>
          <cell r="E95">
            <v>20936.57</v>
          </cell>
        </row>
        <row r="96">
          <cell r="A96" t="str">
            <v>2102D-RP-CC-D0-24-00-00</v>
          </cell>
          <cell r="B96">
            <v>67429.929399000001</v>
          </cell>
          <cell r="C96">
            <v>67429.929399000001</v>
          </cell>
          <cell r="D96">
            <v>5910.81</v>
          </cell>
          <cell r="E96">
            <v>5910.81</v>
          </cell>
        </row>
        <row r="97">
          <cell r="A97" t="str">
            <v>2102D-RP-CC-D0-37-00-00</v>
          </cell>
          <cell r="B97">
            <v>230714.16815300001</v>
          </cell>
          <cell r="C97">
            <v>230714.16815300001</v>
          </cell>
          <cell r="D97">
            <v>20224.07</v>
          </cell>
          <cell r="E97">
            <v>20224.07</v>
          </cell>
        </row>
        <row r="98">
          <cell r="A98" t="str">
            <v>2102D-RP-CC-D0-59-00-00</v>
          </cell>
          <cell r="B98">
            <v>905126.856669</v>
          </cell>
          <cell r="C98">
            <v>905126.856669</v>
          </cell>
          <cell r="D98">
            <v>79342.11</v>
          </cell>
          <cell r="E98">
            <v>79342.11</v>
          </cell>
        </row>
        <row r="99">
          <cell r="A99" t="str">
            <v>2102D-RP-CF-D0-02-00-00</v>
          </cell>
          <cell r="B99">
            <v>467645.75588499999</v>
          </cell>
          <cell r="C99">
            <v>467645.75588499999</v>
          </cell>
          <cell r="D99">
            <v>40993.15</v>
          </cell>
          <cell r="E99">
            <v>40993.15</v>
          </cell>
        </row>
        <row r="100">
          <cell r="A100" t="str">
            <v>2102D-RP-CF-D0-12-00-00</v>
          </cell>
          <cell r="B100">
            <v>47479.907958000003</v>
          </cell>
          <cell r="C100">
            <v>47479.907958000003</v>
          </cell>
          <cell r="D100">
            <v>4162.0200000000004</v>
          </cell>
          <cell r="E100">
            <v>4162.0200000000004</v>
          </cell>
        </row>
        <row r="101">
          <cell r="A101" t="str">
            <v>2102D-RP-CF-D0-13-00-00</v>
          </cell>
          <cell r="B101">
            <v>6779.829048999999</v>
          </cell>
          <cell r="C101">
            <v>6779.829048999999</v>
          </cell>
          <cell r="D101">
            <v>594.30999999999995</v>
          </cell>
          <cell r="E101">
            <v>594.30999999999995</v>
          </cell>
        </row>
        <row r="102">
          <cell r="A102" t="str">
            <v>2102D-RP-CF-D0-17-00-00</v>
          </cell>
          <cell r="B102">
            <v>886695.79711299995</v>
          </cell>
          <cell r="C102">
            <v>886664.88170399994</v>
          </cell>
          <cell r="D102">
            <v>77726.47</v>
          </cell>
          <cell r="E102">
            <v>77723.759999999995</v>
          </cell>
        </row>
        <row r="103">
          <cell r="A103" t="str">
            <v>2102D-RP-CF-D0-24-00-00</v>
          </cell>
          <cell r="B103">
            <v>9780345.9726630002</v>
          </cell>
          <cell r="C103">
            <v>9821977.9629229996</v>
          </cell>
          <cell r="D103">
            <v>857330.97</v>
          </cell>
          <cell r="E103">
            <v>860980.37</v>
          </cell>
        </row>
        <row r="104">
          <cell r="A104" t="str">
            <v>2102D-RP-CF-D0-37-00-00</v>
          </cell>
          <cell r="B104">
            <v>355368.063295</v>
          </cell>
          <cell r="C104">
            <v>355368.063295</v>
          </cell>
          <cell r="D104">
            <v>31151.05</v>
          </cell>
          <cell r="E104">
            <v>31151.05</v>
          </cell>
        </row>
        <row r="105">
          <cell r="A105" t="str">
            <v>2102D-RP-CF-D0-38-00-00</v>
          </cell>
          <cell r="B105">
            <v>3393820.2472229996</v>
          </cell>
          <cell r="C105">
            <v>3393820.2472229996</v>
          </cell>
          <cell r="D105">
            <v>297497.37</v>
          </cell>
          <cell r="E105">
            <v>297497.37</v>
          </cell>
        </row>
        <row r="106">
          <cell r="A106" t="str">
            <v>2102D-RP-CF-D0-95-00-00</v>
          </cell>
          <cell r="B106">
            <v>631832.58768699993</v>
          </cell>
          <cell r="C106">
            <v>631832.58768699993</v>
          </cell>
          <cell r="D106">
            <v>55385.53</v>
          </cell>
          <cell r="E106">
            <v>55385.53</v>
          </cell>
        </row>
        <row r="107">
          <cell r="A107" t="str">
            <v>2102D-RP-RA-DC-51-00-00</v>
          </cell>
          <cell r="B107">
            <v>149315.607441</v>
          </cell>
          <cell r="C107">
            <v>149315.607441</v>
          </cell>
          <cell r="D107">
            <v>13088.79</v>
          </cell>
          <cell r="E107">
            <v>13088.79</v>
          </cell>
        </row>
        <row r="108">
          <cell r="A108" t="str">
            <v>2102D-RP-RA-DF-50-00-00</v>
          </cell>
          <cell r="B108">
            <v>2261043.0421040002</v>
          </cell>
          <cell r="C108">
            <v>1742766.9725970002</v>
          </cell>
          <cell r="D108">
            <v>198199.76</v>
          </cell>
          <cell r="E108">
            <v>152768.43</v>
          </cell>
        </row>
        <row r="109">
          <cell r="A109" t="str">
            <v>2102D-RP-RA-DF-50-00-GT</v>
          </cell>
          <cell r="B109">
            <v>802761.3743100001</v>
          </cell>
          <cell r="C109">
            <v>483674.19762200001</v>
          </cell>
          <cell r="D109">
            <v>70368.899999999994</v>
          </cell>
          <cell r="E109">
            <v>42398.18</v>
          </cell>
        </row>
        <row r="110">
          <cell r="A110" t="str">
            <v>2102D-RP-RC-D0-05-00-00</v>
          </cell>
          <cell r="B110">
            <v>4364823.277311</v>
          </cell>
          <cell r="C110">
            <v>4512314.8756210003</v>
          </cell>
          <cell r="D110">
            <v>382614.09</v>
          </cell>
          <cell r="E110">
            <v>395542.99</v>
          </cell>
        </row>
        <row r="111">
          <cell r="A111" t="str">
            <v>2102D-RP-RC-D0-17-00-00</v>
          </cell>
          <cell r="B111">
            <v>20913.532674999999</v>
          </cell>
          <cell r="C111">
            <v>20913.532674999999</v>
          </cell>
          <cell r="D111">
            <v>1833.25</v>
          </cell>
          <cell r="E111">
            <v>1833.25</v>
          </cell>
        </row>
        <row r="112">
          <cell r="A112" t="str">
            <v>2102D-RP-RC-D0-22-00-00</v>
          </cell>
          <cell r="B112">
            <v>243763.436805</v>
          </cell>
          <cell r="C112">
            <v>243763.436805</v>
          </cell>
          <cell r="D112">
            <v>21367.95</v>
          </cell>
          <cell r="E112">
            <v>21367.95</v>
          </cell>
        </row>
        <row r="113">
          <cell r="A113" t="str">
            <v>2102D-RP-RC-D0-34-00-00</v>
          </cell>
          <cell r="B113">
            <v>2626570.7529810001</v>
          </cell>
          <cell r="C113">
            <v>2729470.3532179999</v>
          </cell>
          <cell r="D113">
            <v>230241.39</v>
          </cell>
          <cell r="E113">
            <v>239261.42</v>
          </cell>
        </row>
        <row r="114">
          <cell r="A114" t="str">
            <v>2102D-RP-RC-D0-59-00-00</v>
          </cell>
          <cell r="B114">
            <v>386322.82954999997</v>
          </cell>
          <cell r="C114">
            <v>386322.82954999997</v>
          </cell>
          <cell r="D114">
            <v>33864.5</v>
          </cell>
          <cell r="E114">
            <v>33864.5</v>
          </cell>
        </row>
        <row r="115">
          <cell r="A115" t="str">
            <v>2102D-RP-RC-D0-62-00-00</v>
          </cell>
          <cell r="B115">
            <v>69803.799309999988</v>
          </cell>
          <cell r="C115">
            <v>77463.519685999985</v>
          </cell>
          <cell r="D115">
            <v>6118.9</v>
          </cell>
          <cell r="E115">
            <v>6790.34</v>
          </cell>
        </row>
        <row r="116">
          <cell r="A116" t="str">
            <v>2102D-RP-RC-D0-73-00-00</v>
          </cell>
          <cell r="B116">
            <v>0</v>
          </cell>
          <cell r="C116">
            <v>22164.979305000001</v>
          </cell>
          <cell r="D116">
            <v>0</v>
          </cell>
          <cell r="E116">
            <v>1942.95</v>
          </cell>
        </row>
        <row r="117">
          <cell r="A117" t="str">
            <v>2102D-RP-RC-D0-74-00-00</v>
          </cell>
          <cell r="B117">
            <v>0</v>
          </cell>
          <cell r="C117">
            <v>926096.63029099989</v>
          </cell>
          <cell r="D117">
            <v>0</v>
          </cell>
          <cell r="E117">
            <v>81180.289999999994</v>
          </cell>
        </row>
        <row r="118">
          <cell r="A118" t="str">
            <v>2102D-RP-RC-D0-86-00-00</v>
          </cell>
          <cell r="B118">
            <v>14433.275079999999</v>
          </cell>
          <cell r="C118">
            <v>14433.275079999999</v>
          </cell>
          <cell r="D118">
            <v>1265.2</v>
          </cell>
          <cell r="E118">
            <v>1265.2</v>
          </cell>
        </row>
        <row r="119">
          <cell r="A119" t="str">
            <v>2102D-RP-RC-D0-87-00-00</v>
          </cell>
          <cell r="B119">
            <v>0</v>
          </cell>
          <cell r="C119">
            <v>141172.76249999998</v>
          </cell>
          <cell r="D119">
            <v>0</v>
          </cell>
          <cell r="E119">
            <v>12375</v>
          </cell>
        </row>
        <row r="120">
          <cell r="A120" t="str">
            <v>2102D-RP-RC-D1-02-00-00</v>
          </cell>
          <cell r="B120">
            <v>607336.97441199992</v>
          </cell>
          <cell r="C120">
            <v>745985.73903699988</v>
          </cell>
          <cell r="D120">
            <v>53238.28</v>
          </cell>
          <cell r="E120">
            <v>65392.03</v>
          </cell>
        </row>
        <row r="121">
          <cell r="A121" t="str">
            <v>2102D-RP-RF-D0-01-00-00</v>
          </cell>
          <cell r="B121">
            <v>424216.67913800001</v>
          </cell>
          <cell r="C121">
            <v>434251.63837300002</v>
          </cell>
          <cell r="D121">
            <v>37186.22</v>
          </cell>
          <cell r="E121">
            <v>38065.870000000003</v>
          </cell>
        </row>
        <row r="122">
          <cell r="A122" t="str">
            <v>2102D-RP-RF-D0-04-00-GT</v>
          </cell>
          <cell r="B122">
            <v>55746.528613999995</v>
          </cell>
          <cell r="C122">
            <v>10714.870074999999</v>
          </cell>
          <cell r="D122">
            <v>4886.66</v>
          </cell>
          <cell r="E122">
            <v>939.25</v>
          </cell>
        </row>
        <row r="123">
          <cell r="A123" t="str">
            <v>2102D-RP-RF-D0-05-00-00</v>
          </cell>
          <cell r="B123">
            <v>48319421.593345001</v>
          </cell>
          <cell r="C123">
            <v>50438294.138015002</v>
          </cell>
          <cell r="D123">
            <v>4235610.55</v>
          </cell>
          <cell r="E123">
            <v>4421347.8499999996</v>
          </cell>
        </row>
        <row r="124">
          <cell r="A124" t="str">
            <v>2102D-RP-RF-D0-05-00-GT</v>
          </cell>
          <cell r="B124">
            <v>269949.92901799997</v>
          </cell>
          <cell r="C124">
            <v>269949.92901799997</v>
          </cell>
          <cell r="D124">
            <v>23663.42</v>
          </cell>
          <cell r="E124">
            <v>23663.42</v>
          </cell>
        </row>
        <row r="125">
          <cell r="A125" t="str">
            <v>2102D-RP-RF-D0-17-00-00</v>
          </cell>
          <cell r="B125">
            <v>200911.59979799998</v>
          </cell>
          <cell r="C125">
            <v>200911.59979799998</v>
          </cell>
          <cell r="D125">
            <v>17611.62</v>
          </cell>
          <cell r="E125">
            <v>17611.62</v>
          </cell>
        </row>
        <row r="126">
          <cell r="A126" t="str">
            <v>2102D-RP-RF-D0-17-00-GT</v>
          </cell>
          <cell r="B126">
            <v>79090.400305000003</v>
          </cell>
          <cell r="C126">
            <v>79090.400305000003</v>
          </cell>
          <cell r="D126">
            <v>6932.95</v>
          </cell>
          <cell r="E126">
            <v>6932.95</v>
          </cell>
        </row>
        <row r="127">
          <cell r="A127" t="str">
            <v>2102D-RP-RF-D0-22-00-00</v>
          </cell>
          <cell r="B127">
            <v>69573.473809000003</v>
          </cell>
          <cell r="C127">
            <v>69573.473809000003</v>
          </cell>
          <cell r="D127">
            <v>6098.71</v>
          </cell>
          <cell r="E127">
            <v>6098.71</v>
          </cell>
        </row>
        <row r="128">
          <cell r="A128" t="str">
            <v>2102D-RP-RF-D0-34-00-00</v>
          </cell>
          <cell r="B128">
            <v>2013315.5882069999</v>
          </cell>
          <cell r="C128">
            <v>1912437.6960080001</v>
          </cell>
          <cell r="D128">
            <v>176484.33</v>
          </cell>
          <cell r="E128">
            <v>167641.51999999999</v>
          </cell>
        </row>
        <row r="129">
          <cell r="A129" t="str">
            <v>2102D-RP-RF-D0-36-00-00</v>
          </cell>
          <cell r="B129">
            <v>77741.872445999994</v>
          </cell>
          <cell r="C129">
            <v>77741.872445999994</v>
          </cell>
          <cell r="D129">
            <v>6814.74</v>
          </cell>
          <cell r="E129">
            <v>6814.74</v>
          </cell>
        </row>
        <row r="130">
          <cell r="A130" t="str">
            <v>2102D-RP-RF-D0-49-00-00</v>
          </cell>
          <cell r="B130">
            <v>146496.144956</v>
          </cell>
          <cell r="C130">
            <v>153646.04628100002</v>
          </cell>
          <cell r="D130">
            <v>12841.64</v>
          </cell>
          <cell r="E130">
            <v>13468.39</v>
          </cell>
        </row>
        <row r="131">
          <cell r="A131" t="str">
            <v>2102D-RP-RF-D0-53-00-00</v>
          </cell>
          <cell r="B131">
            <v>0</v>
          </cell>
          <cell r="C131">
            <v>43208.676119000003</v>
          </cell>
          <cell r="D131">
            <v>0</v>
          </cell>
          <cell r="E131">
            <v>3787.61</v>
          </cell>
        </row>
        <row r="132">
          <cell r="A132" t="str">
            <v>2102D-RP-RF-D0-54-00-00</v>
          </cell>
          <cell r="B132">
            <v>82312.561659999992</v>
          </cell>
          <cell r="C132">
            <v>82312.561659999992</v>
          </cell>
          <cell r="D132">
            <v>7215.4</v>
          </cell>
          <cell r="E132">
            <v>7215.4</v>
          </cell>
        </row>
        <row r="133">
          <cell r="A133" t="str">
            <v>2102D-RP-RF-D0-55-00-00</v>
          </cell>
          <cell r="B133">
            <v>293412.78510599997</v>
          </cell>
          <cell r="C133">
            <v>370870.030447</v>
          </cell>
          <cell r="D133">
            <v>25720.14</v>
          </cell>
          <cell r="E133">
            <v>32509.93</v>
          </cell>
        </row>
        <row r="134">
          <cell r="A134" t="str">
            <v>2102D-RP-RF-D0-61-00-00</v>
          </cell>
          <cell r="B134">
            <v>26109.260729999998</v>
          </cell>
          <cell r="C134">
            <v>0</v>
          </cell>
          <cell r="D134">
            <v>2288.6999999999998</v>
          </cell>
          <cell r="E134">
            <v>0</v>
          </cell>
        </row>
        <row r="135">
          <cell r="A135" t="str">
            <v>2102D-RP-RF-D0-62-00-00</v>
          </cell>
          <cell r="B135">
            <v>823907.28590800008</v>
          </cell>
          <cell r="C135">
            <v>823907.28590800008</v>
          </cell>
          <cell r="D135">
            <v>72222.52</v>
          </cell>
          <cell r="E135">
            <v>72222.52</v>
          </cell>
        </row>
        <row r="136">
          <cell r="A136" t="str">
            <v>2102D-RP-RF-D0-74-00-00</v>
          </cell>
          <cell r="B136">
            <v>155652.23957499999</v>
          </cell>
          <cell r="C136">
            <v>209171.94610899995</v>
          </cell>
          <cell r="D136">
            <v>13644.25</v>
          </cell>
          <cell r="E136">
            <v>18335.71</v>
          </cell>
        </row>
        <row r="137">
          <cell r="A137" t="str">
            <v>2102D-RP-RF-D0-86-00-00</v>
          </cell>
          <cell r="B137">
            <v>656545.86369400006</v>
          </cell>
          <cell r="C137">
            <v>198010.11451199997</v>
          </cell>
          <cell r="D137">
            <v>57551.86</v>
          </cell>
          <cell r="E137">
            <v>17357.28</v>
          </cell>
        </row>
        <row r="138">
          <cell r="A138" t="str">
            <v>2102D-RP-RF-D0-87-00-00</v>
          </cell>
          <cell r="B138">
            <v>3697291.8340750001</v>
          </cell>
          <cell r="C138">
            <v>3697291.8340750001</v>
          </cell>
          <cell r="D138">
            <v>324099.25</v>
          </cell>
          <cell r="E138">
            <v>324099.25</v>
          </cell>
        </row>
        <row r="139">
          <cell r="A139" t="str">
            <v>2102D-RP-RF-D0-87-00-GT</v>
          </cell>
          <cell r="B139">
            <v>422.77677399999993</v>
          </cell>
          <cell r="C139">
            <v>0</v>
          </cell>
          <cell r="D139">
            <v>37.06</v>
          </cell>
          <cell r="E139">
            <v>0</v>
          </cell>
        </row>
        <row r="140">
          <cell r="A140" t="str">
            <v>2102D-RP-RF-D0-91-00-00</v>
          </cell>
          <cell r="B140">
            <v>0</v>
          </cell>
          <cell r="C140">
            <v>1422259.9686749999</v>
          </cell>
          <cell r="D140">
            <v>0</v>
          </cell>
          <cell r="E140">
            <v>124673.25</v>
          </cell>
        </row>
        <row r="141">
          <cell r="A141" t="str">
            <v>2102D-RP-RF-D0-93-00-00</v>
          </cell>
          <cell r="B141">
            <v>550573.77374999993</v>
          </cell>
          <cell r="C141">
            <v>0</v>
          </cell>
          <cell r="D141">
            <v>48262.5</v>
          </cell>
          <cell r="E141">
            <v>0</v>
          </cell>
        </row>
        <row r="142">
          <cell r="A142" t="str">
            <v>2102D-RP-RF-D0-99-00-00</v>
          </cell>
          <cell r="B142">
            <v>31116.986593000001</v>
          </cell>
          <cell r="C142">
            <v>31116.986593000001</v>
          </cell>
          <cell r="D142">
            <v>2727.67</v>
          </cell>
          <cell r="E142">
            <v>2727.67</v>
          </cell>
        </row>
        <row r="143">
          <cell r="A143" t="str">
            <v>2102D-RP-RF-D1-02-00-00</v>
          </cell>
          <cell r="B143">
            <v>660363.17519199988</v>
          </cell>
          <cell r="C143">
            <v>669018.34892199992</v>
          </cell>
          <cell r="D143">
            <v>57886.48</v>
          </cell>
          <cell r="E143">
            <v>58645.18</v>
          </cell>
        </row>
        <row r="144">
          <cell r="A144" t="str">
            <v>2102D-RP-RF-D1-02-00-GT</v>
          </cell>
          <cell r="B144">
            <v>169748.75344700002</v>
          </cell>
          <cell r="C144">
            <v>27460.184247999998</v>
          </cell>
          <cell r="D144">
            <v>14879.93</v>
          </cell>
          <cell r="E144">
            <v>2407.12</v>
          </cell>
        </row>
        <row r="145">
          <cell r="A145" t="str">
            <v>2102D-RP-RF-DO-15-00-GT</v>
          </cell>
          <cell r="B145">
            <v>111553.29094000001</v>
          </cell>
          <cell r="C145">
            <v>30548.416857</v>
          </cell>
          <cell r="D145">
            <v>9778.6</v>
          </cell>
          <cell r="E145">
            <v>2677.83</v>
          </cell>
        </row>
        <row r="146">
          <cell r="A146" t="str">
            <v>2102D-RP-RF-DO-62-00-GT</v>
          </cell>
          <cell r="B146">
            <v>10694.90625</v>
          </cell>
          <cell r="C146">
            <v>0</v>
          </cell>
          <cell r="D146">
            <v>937.5</v>
          </cell>
          <cell r="E146">
            <v>0</v>
          </cell>
        </row>
        <row r="147">
          <cell r="A147" t="str">
            <v>2102D-RP-RF-DO-82-00-GT</v>
          </cell>
          <cell r="B147">
            <v>5629.4564129999999</v>
          </cell>
          <cell r="C147">
            <v>5629.4564129999999</v>
          </cell>
          <cell r="D147">
            <v>493.47</v>
          </cell>
          <cell r="E147">
            <v>493.47</v>
          </cell>
        </row>
        <row r="148">
          <cell r="A148" t="str">
            <v>2105 -IM-04-00-00-00-00</v>
          </cell>
          <cell r="B148">
            <v>1978006.85</v>
          </cell>
          <cell r="C148">
            <v>314014.78000000003</v>
          </cell>
          <cell r="D148">
            <v>0</v>
          </cell>
          <cell r="E148">
            <v>0</v>
          </cell>
        </row>
        <row r="149">
          <cell r="A149" t="str">
            <v>2105 -IM-06-00-00-00-00</v>
          </cell>
          <cell r="B149">
            <v>7097</v>
          </cell>
          <cell r="C149">
            <v>8399</v>
          </cell>
          <cell r="D149">
            <v>0</v>
          </cell>
          <cell r="E149">
            <v>0</v>
          </cell>
        </row>
        <row r="150">
          <cell r="A150" t="str">
            <v>2105 -IM-11-00-00-00-00</v>
          </cell>
          <cell r="B150">
            <v>7097</v>
          </cell>
          <cell r="C150">
            <v>8399</v>
          </cell>
          <cell r="D150">
            <v>0</v>
          </cell>
          <cell r="E150">
            <v>0</v>
          </cell>
        </row>
        <row r="151">
          <cell r="A151" t="str">
            <v>2105 -IM-13-00-00-00-00</v>
          </cell>
          <cell r="B151">
            <v>56576.09</v>
          </cell>
          <cell r="C151">
            <v>0</v>
          </cell>
          <cell r="D151">
            <v>0</v>
          </cell>
          <cell r="E151">
            <v>0</v>
          </cell>
        </row>
        <row r="152">
          <cell r="A152" t="str">
            <v>2201 -IM-14-00-00-00-00</v>
          </cell>
          <cell r="B152">
            <v>1178413.9976249998</v>
          </cell>
          <cell r="C152">
            <v>2186495</v>
          </cell>
          <cell r="D152">
            <v>0</v>
          </cell>
          <cell r="E152">
            <v>0</v>
          </cell>
        </row>
        <row r="153">
          <cell r="A153" t="str">
            <v>2201 -IM-14-01-00-00-00</v>
          </cell>
          <cell r="B153">
            <v>0</v>
          </cell>
          <cell r="C153">
            <v>106622.04</v>
          </cell>
          <cell r="D153">
            <v>0</v>
          </cell>
          <cell r="E153">
            <v>0</v>
          </cell>
        </row>
        <row r="154">
          <cell r="A154" t="str">
            <v>2203 -AD-PT-U0-01-00-00</v>
          </cell>
          <cell r="B154">
            <v>0</v>
          </cell>
          <cell r="C154">
            <v>0.14000000000000001</v>
          </cell>
          <cell r="D154">
            <v>0</v>
          </cell>
          <cell r="E154">
            <v>0</v>
          </cell>
        </row>
        <row r="155">
          <cell r="A155" t="str">
            <v>2205 -AD-P0-03-00-00-00</v>
          </cell>
          <cell r="B155">
            <v>401.44</v>
          </cell>
          <cell r="C155">
            <v>107175.43</v>
          </cell>
          <cell r="D155">
            <v>0</v>
          </cell>
          <cell r="E155">
            <v>0</v>
          </cell>
        </row>
        <row r="156">
          <cell r="A156" t="str">
            <v>2205 -IM-03-00-00-00-00</v>
          </cell>
          <cell r="B156">
            <v>78772.23</v>
          </cell>
          <cell r="C156">
            <v>86303.72</v>
          </cell>
          <cell r="D156">
            <v>0</v>
          </cell>
          <cell r="E156">
            <v>0</v>
          </cell>
        </row>
        <row r="157">
          <cell r="A157" t="str">
            <v>2205 -IM-05-00-00-00-00</v>
          </cell>
          <cell r="B157">
            <v>71497.179999999993</v>
          </cell>
          <cell r="C157">
            <v>39220.019999999997</v>
          </cell>
          <cell r="D157">
            <v>0</v>
          </cell>
          <cell r="E157">
            <v>0</v>
          </cell>
        </row>
        <row r="158">
          <cell r="A158" t="str">
            <v>2205 -IM-07-00-00-00-00</v>
          </cell>
          <cell r="B158">
            <v>93975</v>
          </cell>
          <cell r="C158">
            <v>27070</v>
          </cell>
          <cell r="D158">
            <v>0</v>
          </cell>
          <cell r="E158">
            <v>0</v>
          </cell>
        </row>
        <row r="159">
          <cell r="A159" t="str">
            <v>2205 -IM-08-00-00-00-00</v>
          </cell>
          <cell r="B159">
            <v>58926.43</v>
          </cell>
          <cell r="C159">
            <v>16543.48</v>
          </cell>
          <cell r="D159">
            <v>0</v>
          </cell>
          <cell r="E159">
            <v>0</v>
          </cell>
        </row>
        <row r="160">
          <cell r="A160" t="str">
            <v>2205 -IM-09-00-00-00-00</v>
          </cell>
          <cell r="B160">
            <v>61130.07</v>
          </cell>
          <cell r="C160">
            <v>61849.5</v>
          </cell>
          <cell r="D160">
            <v>0</v>
          </cell>
          <cell r="E160">
            <v>0</v>
          </cell>
        </row>
        <row r="161">
          <cell r="A161" t="str">
            <v>2207 -IM-02-00-00-00-00</v>
          </cell>
          <cell r="B161">
            <v>152316.78925999999</v>
          </cell>
          <cell r="C161">
            <v>16806.7</v>
          </cell>
          <cell r="D161">
            <v>0</v>
          </cell>
          <cell r="E161">
            <v>0</v>
          </cell>
        </row>
        <row r="162">
          <cell r="A162" t="str">
            <v>3105 -DM-01-00-00-00-00</v>
          </cell>
          <cell r="B162">
            <v>0</v>
          </cell>
          <cell r="C162">
            <v>5847.55</v>
          </cell>
          <cell r="D162">
            <v>0</v>
          </cell>
          <cell r="E162">
            <v>0</v>
          </cell>
        </row>
        <row r="163">
          <cell r="A163" t="str">
            <v>3107 -DT-01-00-00-00-00</v>
          </cell>
          <cell r="B163">
            <v>0</v>
          </cell>
          <cell r="C163">
            <v>53065.4</v>
          </cell>
          <cell r="D163">
            <v>0</v>
          </cell>
          <cell r="E163">
            <v>0</v>
          </cell>
        </row>
        <row r="164">
          <cell r="A164" t="str">
            <v>3109 -DC-01-00-00-00-00</v>
          </cell>
          <cell r="B164">
            <v>0</v>
          </cell>
          <cell r="C164">
            <v>23221.29</v>
          </cell>
          <cell r="D164">
            <v>0</v>
          </cell>
          <cell r="E164">
            <v>0</v>
          </cell>
        </row>
        <row r="165">
          <cell r="A165" t="str">
            <v>3111 -AA-01-00-00-00-00</v>
          </cell>
          <cell r="B165">
            <v>0</v>
          </cell>
          <cell r="C165">
            <v>1008.59</v>
          </cell>
          <cell r="D165">
            <v>0</v>
          </cell>
          <cell r="E165">
            <v>0</v>
          </cell>
        </row>
        <row r="166">
          <cell r="A166" t="str">
            <v>4301 -RA-01-00-00-00-00</v>
          </cell>
          <cell r="B166">
            <v>106622.04</v>
          </cell>
          <cell r="C166">
            <v>0</v>
          </cell>
          <cell r="D166">
            <v>0</v>
          </cell>
          <cell r="E166">
            <v>0</v>
          </cell>
        </row>
        <row r="167">
          <cell r="A167" t="str">
            <v>5101 -GG-AD-01-00-00-00</v>
          </cell>
          <cell r="B167">
            <v>20777</v>
          </cell>
          <cell r="C167">
            <v>0</v>
          </cell>
          <cell r="D167">
            <v>0</v>
          </cell>
          <cell r="E167">
            <v>0</v>
          </cell>
        </row>
        <row r="168">
          <cell r="A168" t="str">
            <v>5101 -GG-CC-01-00-00-00</v>
          </cell>
          <cell r="B168">
            <v>27640.41</v>
          </cell>
          <cell r="C168">
            <v>0</v>
          </cell>
          <cell r="D168">
            <v>0</v>
          </cell>
          <cell r="E168">
            <v>0</v>
          </cell>
        </row>
        <row r="169">
          <cell r="A169" t="str">
            <v>5101 -GG-CC-03-00-00-00</v>
          </cell>
          <cell r="B169">
            <v>8137.63</v>
          </cell>
          <cell r="C169">
            <v>0</v>
          </cell>
          <cell r="D169">
            <v>0</v>
          </cell>
          <cell r="E169">
            <v>0</v>
          </cell>
        </row>
        <row r="170">
          <cell r="A170" t="str">
            <v>5101 -GG-CO-01-00-00-00</v>
          </cell>
          <cell r="B170">
            <v>41596.239999999998</v>
          </cell>
          <cell r="C170">
            <v>0</v>
          </cell>
          <cell r="D170">
            <v>0</v>
          </cell>
          <cell r="E170">
            <v>0</v>
          </cell>
        </row>
        <row r="171">
          <cell r="A171" t="str">
            <v>5101 -GG-CO-02-00-00-00</v>
          </cell>
          <cell r="B171">
            <v>846.96</v>
          </cell>
          <cell r="C171">
            <v>0</v>
          </cell>
          <cell r="D171">
            <v>0</v>
          </cell>
          <cell r="E171">
            <v>0</v>
          </cell>
        </row>
        <row r="172">
          <cell r="A172" t="str">
            <v>5101 -GG-CO-03-00-00-00</v>
          </cell>
          <cell r="B172">
            <v>19380.77</v>
          </cell>
          <cell r="C172">
            <v>0</v>
          </cell>
          <cell r="D172">
            <v>0</v>
          </cell>
          <cell r="E172">
            <v>0</v>
          </cell>
        </row>
        <row r="173">
          <cell r="A173" t="str">
            <v>5101 -GG-CO-04-00-00-00</v>
          </cell>
          <cell r="B173">
            <v>2097.39</v>
          </cell>
          <cell r="C173">
            <v>0</v>
          </cell>
          <cell r="D173">
            <v>0</v>
          </cell>
          <cell r="E173">
            <v>0</v>
          </cell>
        </row>
        <row r="174">
          <cell r="A174" t="str">
            <v>5101 -GG-DV-01-00-00-00</v>
          </cell>
          <cell r="B174">
            <v>24075.5</v>
          </cell>
          <cell r="C174">
            <v>0</v>
          </cell>
          <cell r="D174">
            <v>0</v>
          </cell>
          <cell r="E174">
            <v>0</v>
          </cell>
        </row>
        <row r="175">
          <cell r="A175" t="str">
            <v>5101 -GG-DV-04-00-00-00</v>
          </cell>
          <cell r="B175">
            <v>4931</v>
          </cell>
          <cell r="C175">
            <v>0</v>
          </cell>
          <cell r="D175">
            <v>0</v>
          </cell>
          <cell r="E175">
            <v>0</v>
          </cell>
        </row>
        <row r="176">
          <cell r="A176" t="str">
            <v>5101 -GG-DV-05-00-00-00</v>
          </cell>
          <cell r="B176">
            <v>4080</v>
          </cell>
          <cell r="C176">
            <v>0</v>
          </cell>
          <cell r="D176">
            <v>0</v>
          </cell>
          <cell r="E176">
            <v>0</v>
          </cell>
        </row>
        <row r="177">
          <cell r="A177" t="str">
            <v>5101 -GG-DV-06-00-00-00</v>
          </cell>
          <cell r="B177">
            <v>228</v>
          </cell>
          <cell r="C177">
            <v>0</v>
          </cell>
          <cell r="D177">
            <v>0</v>
          </cell>
          <cell r="E177">
            <v>0</v>
          </cell>
        </row>
        <row r="178">
          <cell r="A178" t="str">
            <v>5101 -GG-GT-02-00-00-00</v>
          </cell>
          <cell r="B178">
            <v>7120.72</v>
          </cell>
          <cell r="C178">
            <v>0</v>
          </cell>
          <cell r="D178">
            <v>0</v>
          </cell>
          <cell r="E178">
            <v>0</v>
          </cell>
        </row>
        <row r="179">
          <cell r="A179" t="str">
            <v>5101 -GG-GV-01-00-00-00</v>
          </cell>
          <cell r="B179">
            <v>60801.678943999999</v>
          </cell>
          <cell r="C179">
            <v>0</v>
          </cell>
          <cell r="D179">
            <v>2746.97</v>
          </cell>
          <cell r="E179">
            <v>0</v>
          </cell>
        </row>
        <row r="180">
          <cell r="A180" t="str">
            <v>5101 -GG-GV-02-00-00-00</v>
          </cell>
          <cell r="B180">
            <v>6444.9</v>
          </cell>
          <cell r="C180">
            <v>6444.9</v>
          </cell>
          <cell r="D180">
            <v>0</v>
          </cell>
          <cell r="E180">
            <v>0</v>
          </cell>
        </row>
        <row r="181">
          <cell r="A181" t="str">
            <v>5101 -GG-GV-03-00-00-00</v>
          </cell>
          <cell r="B181">
            <v>80872.651501</v>
          </cell>
          <cell r="C181">
            <v>0</v>
          </cell>
          <cell r="D181">
            <v>583.27</v>
          </cell>
          <cell r="E181">
            <v>0</v>
          </cell>
        </row>
        <row r="182">
          <cell r="A182" t="str">
            <v>5101 -GG-GV-04-00-00-00</v>
          </cell>
          <cell r="B182">
            <v>9175.0300000000007</v>
          </cell>
          <cell r="C182">
            <v>0</v>
          </cell>
          <cell r="D182">
            <v>0</v>
          </cell>
          <cell r="E182">
            <v>0</v>
          </cell>
        </row>
        <row r="183">
          <cell r="A183" t="str">
            <v>5101 -GG-HF-01-00-00-00</v>
          </cell>
          <cell r="B183">
            <v>83990</v>
          </cell>
          <cell r="C183">
            <v>0</v>
          </cell>
          <cell r="D183">
            <v>0</v>
          </cell>
          <cell r="E183">
            <v>0</v>
          </cell>
        </row>
        <row r="184">
          <cell r="A184" t="str">
            <v>5101 -GG-HM-01-00-00-00</v>
          </cell>
          <cell r="B184">
            <v>869593.59999999998</v>
          </cell>
          <cell r="C184">
            <v>0</v>
          </cell>
          <cell r="D184">
            <v>68000</v>
          </cell>
          <cell r="E184">
            <v>0</v>
          </cell>
        </row>
        <row r="185">
          <cell r="A185" t="str">
            <v>5101 -GG-ND-01-00-00-00</v>
          </cell>
          <cell r="B185">
            <v>38590.179299999996</v>
          </cell>
          <cell r="C185">
            <v>892.86</v>
          </cell>
          <cell r="D185">
            <v>3137.5</v>
          </cell>
          <cell r="E185">
            <v>0</v>
          </cell>
        </row>
        <row r="186">
          <cell r="A186" t="str">
            <v>5101 -GG-PA-01-00-00-00</v>
          </cell>
          <cell r="B186">
            <v>11122.04</v>
          </cell>
          <cell r="C186">
            <v>0</v>
          </cell>
          <cell r="D186">
            <v>0</v>
          </cell>
          <cell r="E186">
            <v>0</v>
          </cell>
        </row>
        <row r="187">
          <cell r="A187" t="str">
            <v>5101 -GG-RM-01-00-00-00</v>
          </cell>
          <cell r="B187">
            <v>1060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5101 -GG-RM-02-00-00-00</v>
          </cell>
          <cell r="B188">
            <v>330706.81</v>
          </cell>
          <cell r="C188">
            <v>1483.1</v>
          </cell>
          <cell r="D188">
            <v>0</v>
          </cell>
          <cell r="E188">
            <v>0</v>
          </cell>
        </row>
        <row r="189">
          <cell r="A189" t="str">
            <v>5101 -GG-RM-03-00-00-00</v>
          </cell>
          <cell r="B189">
            <v>40299.129999999997</v>
          </cell>
          <cell r="C189">
            <v>3260.87</v>
          </cell>
          <cell r="D189">
            <v>0</v>
          </cell>
          <cell r="E189">
            <v>0</v>
          </cell>
        </row>
        <row r="190">
          <cell r="A190" t="str">
            <v>5101 -GG-RM-04-00-00-00</v>
          </cell>
          <cell r="B190">
            <v>24265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5101 -GG-SP-01-00-00-00</v>
          </cell>
          <cell r="B191">
            <v>1290310.2</v>
          </cell>
          <cell r="C191">
            <v>0</v>
          </cell>
          <cell r="D191">
            <v>0</v>
          </cell>
          <cell r="E191">
            <v>0</v>
          </cell>
        </row>
        <row r="192">
          <cell r="A192" t="str">
            <v>5101 -GG-SP-02-00-00-00</v>
          </cell>
          <cell r="B192">
            <v>107175.43</v>
          </cell>
          <cell r="C192">
            <v>0</v>
          </cell>
          <cell r="D192">
            <v>0</v>
          </cell>
          <cell r="E192">
            <v>0</v>
          </cell>
        </row>
        <row r="193">
          <cell r="A193" t="str">
            <v>5101 -GG-SP-07-00-00-00</v>
          </cell>
          <cell r="B193">
            <v>24708.61</v>
          </cell>
          <cell r="C193">
            <v>0</v>
          </cell>
          <cell r="D193">
            <v>0</v>
          </cell>
          <cell r="E193">
            <v>0</v>
          </cell>
        </row>
        <row r="194">
          <cell r="A194" t="str">
            <v>5101 -GG-SP-08-00-00-00</v>
          </cell>
          <cell r="B194">
            <v>56972.31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5101 -GG-SP-09-00-00-00</v>
          </cell>
          <cell r="B195">
            <v>46119</v>
          </cell>
          <cell r="C195">
            <v>0</v>
          </cell>
          <cell r="D195">
            <v>0</v>
          </cell>
          <cell r="E195">
            <v>0</v>
          </cell>
        </row>
        <row r="196">
          <cell r="A196" t="str">
            <v>5101 -GG-SP-10-00-00-00</v>
          </cell>
          <cell r="B196">
            <v>6236.43</v>
          </cell>
          <cell r="C196">
            <v>0</v>
          </cell>
          <cell r="D196">
            <v>0</v>
          </cell>
          <cell r="E196">
            <v>0</v>
          </cell>
        </row>
        <row r="197">
          <cell r="A197" t="str">
            <v>5101 -GG-SP-11-00-00-00</v>
          </cell>
          <cell r="B197">
            <v>27070</v>
          </cell>
          <cell r="C197">
            <v>0</v>
          </cell>
          <cell r="D197">
            <v>0</v>
          </cell>
          <cell r="E197">
            <v>0</v>
          </cell>
        </row>
        <row r="198">
          <cell r="A198" t="str">
            <v>5101 -GG-SP-12-00-00-00</v>
          </cell>
          <cell r="B198">
            <v>16543.48</v>
          </cell>
          <cell r="C198">
            <v>0</v>
          </cell>
          <cell r="D198">
            <v>0</v>
          </cell>
          <cell r="E198">
            <v>0</v>
          </cell>
        </row>
        <row r="199">
          <cell r="A199" t="str">
            <v>5101 -GG-SP-13-00-00-00</v>
          </cell>
          <cell r="B199">
            <v>39220.019999999997</v>
          </cell>
          <cell r="C199">
            <v>0</v>
          </cell>
          <cell r="D199">
            <v>0</v>
          </cell>
          <cell r="E199">
            <v>0</v>
          </cell>
        </row>
        <row r="200">
          <cell r="A200" t="str">
            <v>5101 -GG-SP-14-00-00-00</v>
          </cell>
          <cell r="B200">
            <v>69160.240000000005</v>
          </cell>
          <cell r="C200">
            <v>0</v>
          </cell>
          <cell r="D200">
            <v>0</v>
          </cell>
          <cell r="E200">
            <v>0</v>
          </cell>
        </row>
        <row r="201">
          <cell r="A201" t="str">
            <v>5101 -GG-SP-15-00-00-00</v>
          </cell>
          <cell r="B201">
            <v>450</v>
          </cell>
          <cell r="C201">
            <v>0</v>
          </cell>
          <cell r="D201">
            <v>0</v>
          </cell>
          <cell r="E201">
            <v>0</v>
          </cell>
        </row>
        <row r="202">
          <cell r="A202" t="str">
            <v>5101 -GG-SP-16-00-00-00</v>
          </cell>
          <cell r="B202">
            <v>31310.28</v>
          </cell>
          <cell r="C202">
            <v>10629.53</v>
          </cell>
          <cell r="D202">
            <v>0</v>
          </cell>
          <cell r="E202">
            <v>0</v>
          </cell>
        </row>
        <row r="203">
          <cell r="A203" t="str">
            <v>5101 -GG-SP-17-00-00-00</v>
          </cell>
          <cell r="B203">
            <v>62769.18</v>
          </cell>
          <cell r="C203">
            <v>0</v>
          </cell>
          <cell r="D203">
            <v>0</v>
          </cell>
          <cell r="E203">
            <v>0</v>
          </cell>
        </row>
        <row r="204">
          <cell r="A204" t="str">
            <v>5101 -GG-SP-20-00-00-00</v>
          </cell>
          <cell r="B204">
            <v>3083.44</v>
          </cell>
          <cell r="C204">
            <v>0</v>
          </cell>
          <cell r="D204">
            <v>0</v>
          </cell>
          <cell r="E204">
            <v>0</v>
          </cell>
        </row>
        <row r="205">
          <cell r="A205" t="str">
            <v>5101 -GG-SP-22-00-00-00</v>
          </cell>
          <cell r="B205">
            <v>693</v>
          </cell>
          <cell r="C205">
            <v>0</v>
          </cell>
          <cell r="D205">
            <v>0</v>
          </cell>
          <cell r="E205">
            <v>0</v>
          </cell>
        </row>
        <row r="206">
          <cell r="A206" t="str">
            <v>5101 -GG-VR-01-00-00-00</v>
          </cell>
          <cell r="B206">
            <v>197829.83388888885</v>
          </cell>
          <cell r="C206">
            <v>0</v>
          </cell>
          <cell r="D206">
            <v>0</v>
          </cell>
          <cell r="E206">
            <v>0</v>
          </cell>
        </row>
        <row r="207">
          <cell r="A207" t="str">
            <v>5101 -GG-VR-02-00-00-00</v>
          </cell>
          <cell r="B207">
            <v>112500</v>
          </cell>
          <cell r="C207">
            <v>0</v>
          </cell>
          <cell r="D207">
            <v>0</v>
          </cell>
          <cell r="E207">
            <v>0</v>
          </cell>
        </row>
        <row r="208">
          <cell r="A208" t="str">
            <v>5101 -GG-VR-03-00-00-00</v>
          </cell>
          <cell r="B208">
            <v>654</v>
          </cell>
          <cell r="C208">
            <v>0</v>
          </cell>
          <cell r="D208">
            <v>0</v>
          </cell>
          <cell r="E208">
            <v>0</v>
          </cell>
        </row>
        <row r="209">
          <cell r="A209" t="str">
            <v>5103 -DA-AM-01-00-00-00</v>
          </cell>
          <cell r="B209">
            <v>1008.59</v>
          </cell>
          <cell r="C209">
            <v>0</v>
          </cell>
          <cell r="D209">
            <v>0</v>
          </cell>
          <cell r="E209">
            <v>0</v>
          </cell>
        </row>
        <row r="210">
          <cell r="A210" t="str">
            <v>5103 -DA-DE-01-00-00-00</v>
          </cell>
          <cell r="B210">
            <v>5847.55</v>
          </cell>
          <cell r="C210">
            <v>0</v>
          </cell>
          <cell r="D210">
            <v>0</v>
          </cell>
          <cell r="E210">
            <v>0</v>
          </cell>
        </row>
        <row r="211">
          <cell r="A211" t="str">
            <v>5103 -DA-DE-02-00-00-00</v>
          </cell>
          <cell r="B211">
            <v>53065.4</v>
          </cell>
          <cell r="C211">
            <v>0</v>
          </cell>
          <cell r="D211">
            <v>0</v>
          </cell>
          <cell r="E211">
            <v>0</v>
          </cell>
        </row>
        <row r="212">
          <cell r="A212" t="str">
            <v>5103 -DA-DE-03-00-00-00</v>
          </cell>
          <cell r="B212">
            <v>23221.29</v>
          </cell>
          <cell r="C212">
            <v>0</v>
          </cell>
          <cell r="D212">
            <v>0</v>
          </cell>
          <cell r="E212">
            <v>0</v>
          </cell>
        </row>
        <row r="213">
          <cell r="A213" t="str">
            <v>5105 -GF-02-00-00-00-00</v>
          </cell>
          <cell r="B213">
            <v>26466.509195999999</v>
          </cell>
          <cell r="C213">
            <v>0</v>
          </cell>
          <cell r="D213">
            <v>2183.9</v>
          </cell>
          <cell r="E213">
            <v>0</v>
          </cell>
        </row>
        <row r="214">
          <cell r="A214" t="str">
            <v>5105 -GF-04-00-00-00-00</v>
          </cell>
          <cell r="B214">
            <v>2844.76</v>
          </cell>
          <cell r="C214">
            <v>0</v>
          </cell>
          <cell r="D214">
            <v>0</v>
          </cell>
          <cell r="E214">
            <v>0</v>
          </cell>
        </row>
        <row r="215">
          <cell r="A215" t="str">
            <v>5115 -PE-SR-01-00-00-00</v>
          </cell>
          <cell r="B215">
            <v>9.6300000000000008</v>
          </cell>
          <cell r="C215">
            <v>0</v>
          </cell>
          <cell r="D215">
            <v>0</v>
          </cell>
          <cell r="E215">
            <v>0</v>
          </cell>
        </row>
        <row r="216">
          <cell r="A216" t="str">
            <v>6101 -IC-01-00-00-00-00</v>
          </cell>
          <cell r="B216">
            <v>0</v>
          </cell>
          <cell r="C216">
            <v>14822356.65</v>
          </cell>
          <cell r="D216">
            <v>0</v>
          </cell>
          <cell r="E216">
            <v>0</v>
          </cell>
        </row>
        <row r="217">
          <cell r="A217" t="str">
            <v>6101 -IC-01-00-00-00-GT</v>
          </cell>
          <cell r="B217">
            <v>0</v>
          </cell>
          <cell r="C217">
            <v>46718.27</v>
          </cell>
          <cell r="D217">
            <v>0</v>
          </cell>
          <cell r="E217">
            <v>0</v>
          </cell>
        </row>
        <row r="218">
          <cell r="A218" t="str">
            <v>6101 -IC-02-00-00-00-00</v>
          </cell>
          <cell r="B218">
            <v>0</v>
          </cell>
          <cell r="C218">
            <v>2565.2399999999998</v>
          </cell>
          <cell r="D218">
            <v>0</v>
          </cell>
          <cell r="E218">
            <v>0</v>
          </cell>
        </row>
        <row r="219">
          <cell r="A219" t="str">
            <v>6101 -IC-03-00-00-00-00</v>
          </cell>
          <cell r="B219">
            <v>0</v>
          </cell>
          <cell r="C219">
            <v>547481.1</v>
          </cell>
          <cell r="D219">
            <v>0</v>
          </cell>
          <cell r="E219">
            <v>0</v>
          </cell>
        </row>
        <row r="220">
          <cell r="A220" t="str">
            <v>6101 -IC-04-00-00-00-00</v>
          </cell>
          <cell r="B220">
            <v>0</v>
          </cell>
          <cell r="C220">
            <v>109479.51</v>
          </cell>
          <cell r="D220">
            <v>0</v>
          </cell>
          <cell r="E220">
            <v>0</v>
          </cell>
        </row>
        <row r="221">
          <cell r="A221" t="str">
            <v>6103 -PF-01-00-00-00-00</v>
          </cell>
          <cell r="B221">
            <v>0</v>
          </cell>
          <cell r="C221">
            <v>98949.011701999989</v>
          </cell>
          <cell r="D221">
            <v>0</v>
          </cell>
          <cell r="E221">
            <v>1282.9000000000001</v>
          </cell>
        </row>
        <row r="222">
          <cell r="A222" t="str">
            <v>6103 -PF-02-00-00-00-00</v>
          </cell>
          <cell r="B222">
            <v>0</v>
          </cell>
          <cell r="C222">
            <v>9170.9599999999991</v>
          </cell>
          <cell r="D222">
            <v>0</v>
          </cell>
          <cell r="E222">
            <v>0</v>
          </cell>
        </row>
        <row r="223">
          <cell r="A223" t="str">
            <v>6105 -OI-02-00-00-00-00</v>
          </cell>
          <cell r="B223">
            <v>0</v>
          </cell>
          <cell r="C223">
            <v>42937.61</v>
          </cell>
          <cell r="D223">
            <v>0</v>
          </cell>
          <cell r="E223">
            <v>0</v>
          </cell>
        </row>
        <row r="224">
          <cell r="A224" t="str">
            <v>6105 -OI-04-00-00-00-00</v>
          </cell>
          <cell r="B224">
            <v>67899.208337999997</v>
          </cell>
          <cell r="C224">
            <v>6160.67</v>
          </cell>
          <cell r="D224">
            <v>6160.67</v>
          </cell>
          <cell r="E224">
            <v>0</v>
          </cell>
        </row>
        <row r="225">
          <cell r="A225" t="str">
            <v>6111 -UC-SR-DO-00-00-00</v>
          </cell>
          <cell r="B225">
            <v>0</v>
          </cell>
          <cell r="C225">
            <v>3851.61</v>
          </cell>
          <cell r="D225">
            <v>0</v>
          </cell>
          <cell r="E225">
            <v>0</v>
          </cell>
        </row>
        <row r="226">
          <cell r="A226" t="str">
            <v>6111 -UC-SR-P0-00-00-00</v>
          </cell>
          <cell r="B226">
            <v>199.29</v>
          </cell>
          <cell r="C226">
            <v>57147.56</v>
          </cell>
          <cell r="D226">
            <v>0</v>
          </cell>
          <cell r="E226">
            <v>0</v>
          </cell>
        </row>
        <row r="227">
          <cell r="A227" t="str">
            <v>6113 -GA-PR-01-00-00-00</v>
          </cell>
          <cell r="B227">
            <v>0</v>
          </cell>
          <cell r="C227">
            <v>54567.039793998003</v>
          </cell>
          <cell r="D227">
            <v>0</v>
          </cell>
          <cell r="E227">
            <v>0</v>
          </cell>
        </row>
        <row r="228">
          <cell r="A228" t="str">
            <v>5109 -IP-03-00-00-00-00</v>
          </cell>
          <cell r="B228">
            <v>2186495</v>
          </cell>
          <cell r="C228">
            <v>54567.039793998003</v>
          </cell>
          <cell r="D228">
            <v>0</v>
          </cell>
          <cell r="E228">
            <v>0</v>
          </cell>
        </row>
      </sheetData>
      <sheetData sheetId="3" refreshError="1"/>
      <sheetData sheetId="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ZA"/>
      <sheetName val="p&amp;l"/>
      <sheetName val="BSheet"/>
      <sheetName val="BUDGET 2004"/>
    </sheetNames>
    <sheetDataSet>
      <sheetData sheetId="0" refreshError="1">
        <row r="335">
          <cell r="T335">
            <v>0</v>
          </cell>
        </row>
        <row r="336">
          <cell r="T336">
            <v>0</v>
          </cell>
        </row>
        <row r="337">
          <cell r="T337">
            <v>0</v>
          </cell>
        </row>
        <row r="338">
          <cell r="T338">
            <v>0</v>
          </cell>
        </row>
        <row r="339">
          <cell r="S339" t="str">
            <v>TELEFONOS</v>
          </cell>
          <cell r="T339">
            <v>726009.7889957825</v>
          </cell>
        </row>
        <row r="340">
          <cell r="S340" t="str">
            <v>FAX</v>
          </cell>
          <cell r="T340">
            <v>8482.155999999999</v>
          </cell>
        </row>
        <row r="341">
          <cell r="S341" t="str">
            <v>CORREOS</v>
          </cell>
          <cell r="T341">
            <v>125213.48000000001</v>
          </cell>
        </row>
        <row r="342">
          <cell r="T342">
            <v>0</v>
          </cell>
        </row>
        <row r="343">
          <cell r="T343">
            <v>0</v>
          </cell>
        </row>
        <row r="344">
          <cell r="T344">
            <v>0</v>
          </cell>
        </row>
        <row r="345">
          <cell r="S345" t="str">
            <v>SUSCRIP Y CUOTAS</v>
          </cell>
          <cell r="T345">
            <v>79826.50386499989</v>
          </cell>
        </row>
        <row r="346">
          <cell r="S346" t="str">
            <v>IMPUESTOS Y GASTOS LEGALES</v>
          </cell>
          <cell r="T346">
            <v>172313.3333</v>
          </cell>
        </row>
        <row r="347">
          <cell r="S347" t="str">
            <v>DONATIVOS</v>
          </cell>
          <cell r="T347">
            <v>56580</v>
          </cell>
        </row>
        <row r="348">
          <cell r="S348" t="str">
            <v>DIVERSOS</v>
          </cell>
          <cell r="T348">
            <v>186945.74000000002</v>
          </cell>
        </row>
        <row r="349">
          <cell r="S349" t="str">
            <v>DIVERSOS</v>
          </cell>
          <cell r="T349">
            <v>0</v>
          </cell>
        </row>
        <row r="350">
          <cell r="S350" t="str">
            <v>GASTOS DE TRABAJO</v>
          </cell>
          <cell r="T350">
            <v>657171.47</v>
          </cell>
        </row>
        <row r="351">
          <cell r="T351">
            <v>0</v>
          </cell>
        </row>
        <row r="352">
          <cell r="T352">
            <v>0</v>
          </cell>
        </row>
        <row r="353">
          <cell r="T353">
            <v>0</v>
          </cell>
        </row>
        <row r="354">
          <cell r="S354" t="str">
            <v>GASTOS DE VIAJE</v>
          </cell>
          <cell r="T354">
            <v>1063729.819531</v>
          </cell>
        </row>
        <row r="355">
          <cell r="S355" t="str">
            <v>HONORARIOS PERS FISICAS</v>
          </cell>
          <cell r="T355">
            <v>989195</v>
          </cell>
        </row>
        <row r="356">
          <cell r="T356">
            <v>0</v>
          </cell>
        </row>
        <row r="357">
          <cell r="S357" t="str">
            <v>HONORARIOS PERS MORALES</v>
          </cell>
          <cell r="T357">
            <v>7439984.1863800008</v>
          </cell>
        </row>
        <row r="358">
          <cell r="S358" t="str">
            <v>NO DEDUCIBLES</v>
          </cell>
          <cell r="T358">
            <v>259935.77030399998</v>
          </cell>
        </row>
        <row r="359">
          <cell r="S359" t="str">
            <v>PAPELERIA</v>
          </cell>
          <cell r="T359">
            <v>248216.21</v>
          </cell>
        </row>
        <row r="360">
          <cell r="S360" t="str">
            <v>EQ OFNA MENOR</v>
          </cell>
          <cell r="T360">
            <v>1491.6</v>
          </cell>
        </row>
        <row r="361">
          <cell r="S361" t="str">
            <v>SOFTWARE</v>
          </cell>
          <cell r="T361">
            <v>157736.95000000001</v>
          </cell>
        </row>
        <row r="362">
          <cell r="S362" t="str">
            <v>ACCES EQ COMPUTO</v>
          </cell>
          <cell r="T362">
            <v>13831.65</v>
          </cell>
        </row>
        <row r="363">
          <cell r="S363" t="str">
            <v>REP Y MTO MOB Y EQUIPO</v>
          </cell>
          <cell r="T363">
            <v>1060</v>
          </cell>
        </row>
        <row r="364">
          <cell r="S364" t="str">
            <v>REP Y MTO INSTALACIONES</v>
          </cell>
          <cell r="T364">
            <v>1322701.04</v>
          </cell>
        </row>
        <row r="365">
          <cell r="S365" t="str">
            <v>REP Y MTO EQ TRANSPORTE</v>
          </cell>
          <cell r="T365">
            <v>290246.699685</v>
          </cell>
        </row>
        <row r="366">
          <cell r="S366" t="str">
            <v>REP Y MTO EQ DE COMPUTO</v>
          </cell>
          <cell r="T366">
            <v>217552.56</v>
          </cell>
        </row>
        <row r="367">
          <cell r="S367" t="str">
            <v>SUELDOS</v>
          </cell>
          <cell r="T367">
            <v>13491954.16</v>
          </cell>
        </row>
        <row r="368">
          <cell r="S368" t="str">
            <v>GRATIFICACION ANUAL</v>
          </cell>
          <cell r="T368">
            <v>1125025.0305315068</v>
          </cell>
        </row>
        <row r="369">
          <cell r="S369" t="str">
            <v>BONO ANUAL</v>
          </cell>
          <cell r="T369">
            <v>1208000</v>
          </cell>
        </row>
        <row r="370">
          <cell r="S370" t="str">
            <v>BONO DESEMPEÑO</v>
          </cell>
          <cell r="T370">
            <v>4401446</v>
          </cell>
        </row>
        <row r="371">
          <cell r="T371">
            <v>0</v>
          </cell>
        </row>
        <row r="372">
          <cell r="S372" t="str">
            <v>CESANTIA Y VEJEZ</v>
          </cell>
          <cell r="T372">
            <v>249274.20237000001</v>
          </cell>
        </row>
        <row r="373">
          <cell r="S373" t="str">
            <v>FONDO DE AHORRO</v>
          </cell>
          <cell r="T373">
            <v>644001.96000000008</v>
          </cell>
        </row>
        <row r="374">
          <cell r="S374" t="str">
            <v>PREVISION SOCIAL</v>
          </cell>
          <cell r="T374">
            <v>496911.81</v>
          </cell>
        </row>
        <row r="375">
          <cell r="S375" t="str">
            <v>PRIMA VACACIONAL</v>
          </cell>
          <cell r="T375">
            <v>147363.16</v>
          </cell>
        </row>
        <row r="376">
          <cell r="S376" t="str">
            <v>2% SOBRE NOMINAS</v>
          </cell>
          <cell r="T376">
            <v>400087</v>
          </cell>
        </row>
        <row r="377">
          <cell r="S377" t="str">
            <v>SAR</v>
          </cell>
          <cell r="T377">
            <v>170204.91</v>
          </cell>
        </row>
        <row r="378">
          <cell r="S378" t="str">
            <v>INFONAVIT</v>
          </cell>
          <cell r="T378">
            <v>399735.22000000003</v>
          </cell>
        </row>
        <row r="379">
          <cell r="S379" t="str">
            <v>IMSS</v>
          </cell>
          <cell r="T379">
            <v>706155.39</v>
          </cell>
        </row>
        <row r="380">
          <cell r="S380" t="str">
            <v xml:space="preserve">CAPACITACION </v>
          </cell>
          <cell r="T380">
            <v>70160.37</v>
          </cell>
        </row>
        <row r="381">
          <cell r="S381" t="str">
            <v>COMEDOR</v>
          </cell>
          <cell r="T381">
            <v>148549.43</v>
          </cell>
        </row>
        <row r="382">
          <cell r="S382" t="str">
            <v>DIV PRESTAC</v>
          </cell>
          <cell r="T382">
            <v>615484.00250000006</v>
          </cell>
        </row>
        <row r="383">
          <cell r="S383" t="str">
            <v>INDEMNIZACIONES</v>
          </cell>
          <cell r="T383">
            <v>56040.78</v>
          </cell>
        </row>
        <row r="384">
          <cell r="S384" t="str">
            <v>CUOTAS CLUBS</v>
          </cell>
          <cell r="T384">
            <v>22952.23</v>
          </cell>
        </row>
        <row r="385">
          <cell r="T385">
            <v>0</v>
          </cell>
        </row>
        <row r="386">
          <cell r="S386" t="str">
            <v>SEGUROS Y FIANZAS</v>
          </cell>
          <cell r="T386">
            <v>2086584.8378333331</v>
          </cell>
        </row>
        <row r="387">
          <cell r="S387" t="str">
            <v>RENTA</v>
          </cell>
          <cell r="T387">
            <v>1217500</v>
          </cell>
        </row>
        <row r="388">
          <cell r="T388">
            <v>0</v>
          </cell>
        </row>
        <row r="389">
          <cell r="T389">
            <v>0</v>
          </cell>
        </row>
        <row r="390">
          <cell r="T390">
            <v>0</v>
          </cell>
        </row>
        <row r="391">
          <cell r="T391">
            <v>0</v>
          </cell>
        </row>
        <row r="392">
          <cell r="S392" t="str">
            <v>DEPRECIACION Y AMORTIZACION</v>
          </cell>
          <cell r="T392">
            <v>1181298.0133333334</v>
          </cell>
        </row>
        <row r="393">
          <cell r="T393">
            <v>0</v>
          </cell>
        </row>
        <row r="394">
          <cell r="S394" t="str">
            <v>GASTOS FINANCIEROS</v>
          </cell>
          <cell r="T394">
            <v>190796.79606800003</v>
          </cell>
        </row>
        <row r="395">
          <cell r="S395" t="str">
            <v>ISR</v>
          </cell>
          <cell r="T395">
            <v>10141868</v>
          </cell>
        </row>
        <row r="396">
          <cell r="S396" t="str">
            <v>PTU</v>
          </cell>
          <cell r="T396">
            <v>3400000</v>
          </cell>
        </row>
        <row r="397">
          <cell r="T397">
            <v>0</v>
          </cell>
        </row>
        <row r="398">
          <cell r="T398">
            <v>0</v>
          </cell>
        </row>
        <row r="399">
          <cell r="T399">
            <v>0</v>
          </cell>
        </row>
        <row r="400">
          <cell r="T400">
            <v>0</v>
          </cell>
        </row>
        <row r="401">
          <cell r="T401">
            <v>0</v>
          </cell>
        </row>
        <row r="402">
          <cell r="T402">
            <v>0</v>
          </cell>
        </row>
        <row r="403">
          <cell r="T403">
            <v>0</v>
          </cell>
        </row>
        <row r="404">
          <cell r="S404" t="str">
            <v>INGRESOS POR CORRETAJE</v>
          </cell>
          <cell r="T404">
            <v>71679956.054656997</v>
          </cell>
        </row>
        <row r="405">
          <cell r="T405">
            <v>0</v>
          </cell>
        </row>
        <row r="406">
          <cell r="S406" t="str">
            <v>PRODUCTOS FINANCIEROS</v>
          </cell>
          <cell r="T406">
            <v>1156020.179889</v>
          </cell>
        </row>
        <row r="407">
          <cell r="T407">
            <v>0</v>
          </cell>
        </row>
        <row r="408">
          <cell r="T408">
            <v>0</v>
          </cell>
        </row>
        <row r="409">
          <cell r="T409">
            <v>0</v>
          </cell>
        </row>
        <row r="410">
          <cell r="S410" t="str">
            <v>OTROS PRODUCTOS</v>
          </cell>
          <cell r="T410">
            <v>2046648.413223</v>
          </cell>
        </row>
        <row r="411">
          <cell r="T411">
            <v>0</v>
          </cell>
        </row>
        <row r="412">
          <cell r="S412" t="str">
            <v>UTILIDAD (PERDIDA) CAMBIARIA</v>
          </cell>
          <cell r="T412">
            <v>799631.07649631693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ketTrend"/>
      <sheetName val="Comp Grid"/>
      <sheetName val="Charts"/>
      <sheetName val="Summary"/>
      <sheetName val="Metropole"/>
      <sheetName val="36 Sixty"/>
      <sheetName val="Gables Upper Kirby"/>
      <sheetName val="BelAir"/>
      <sheetName val="Bayou on the Bend"/>
      <sheetName val="7 Riverway"/>
      <sheetName val="City Vista"/>
      <sheetName val="1200 Post Oak"/>
      <sheetName val="Camden Plaza"/>
      <sheetName val="Park at River Oaks"/>
      <sheetName val="Dominion Post Oak"/>
      <sheetName val="Calculation Page"/>
      <sheetName val="Floorplan Comparison"/>
    </sheetNames>
    <sheetDataSet>
      <sheetData sheetId="0">
        <row r="51">
          <cell r="B51">
            <v>0.88600000000000001</v>
          </cell>
        </row>
      </sheetData>
      <sheetData sheetId="1"/>
      <sheetData sheetId="2"/>
      <sheetData sheetId="3"/>
      <sheetData sheetId="4">
        <row r="2">
          <cell r="B2" t="str">
            <v>Metropole</v>
          </cell>
        </row>
      </sheetData>
      <sheetData sheetId="5">
        <row r="2">
          <cell r="B2" t="str">
            <v>36 Sixty</v>
          </cell>
        </row>
      </sheetData>
      <sheetData sheetId="6">
        <row r="2">
          <cell r="B2" t="str">
            <v>Gables Upper Kirby</v>
          </cell>
        </row>
      </sheetData>
      <sheetData sheetId="7">
        <row r="2">
          <cell r="B2" t="str">
            <v>Bel Air</v>
          </cell>
        </row>
      </sheetData>
      <sheetData sheetId="8">
        <row r="2">
          <cell r="B2" t="str">
            <v>Bayou on the Bend</v>
          </cell>
        </row>
      </sheetData>
      <sheetData sheetId="9">
        <row r="2">
          <cell r="B2" t="str">
            <v>7 Riverway</v>
          </cell>
        </row>
      </sheetData>
      <sheetData sheetId="10">
        <row r="2">
          <cell r="B2" t="str">
            <v>City Vista</v>
          </cell>
        </row>
      </sheetData>
      <sheetData sheetId="11">
        <row r="2">
          <cell r="B2" t="str">
            <v>1200 Post Oak</v>
          </cell>
        </row>
      </sheetData>
      <sheetData sheetId="12">
        <row r="2">
          <cell r="B2" t="str">
            <v>Camden Plaza</v>
          </cell>
        </row>
      </sheetData>
      <sheetData sheetId="13">
        <row r="2">
          <cell r="B2" t="str">
            <v>Park at River Oaks</v>
          </cell>
        </row>
      </sheetData>
      <sheetData sheetId="14">
        <row r="2">
          <cell r="B2" t="str">
            <v>Domion Post Oak</v>
          </cell>
        </row>
      </sheetData>
      <sheetData sheetId="15"/>
      <sheetData sheetId="16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wap Calculator"/>
      <sheetName val="Cap Calculator"/>
      <sheetName val="Schedule"/>
      <sheetName val="Rates"/>
      <sheetName val="Indication Grid"/>
      <sheetName val="Look-Ups"/>
      <sheetName val="budget"/>
      <sheetName val="Cash Rent Final"/>
      <sheetName val="On-Off"/>
      <sheetName val="Cash Rent Escalated"/>
      <sheetName val="LOAN SUMMARY"/>
      <sheetName val="Controls"/>
      <sheetName val="CAP"/>
      <sheetName val="Glen BUDGET"/>
      <sheetName val="INPUT"/>
      <sheetName val="Assumptions"/>
      <sheetName val="Debt Summary  11"/>
      <sheetName val="Main Assumptions"/>
      <sheetName val="IRR"/>
      <sheetName val="Sheet2"/>
      <sheetName val="01YTDPivot"/>
      <sheetName val="SP01Pivot"/>
      <sheetName val="SP02BudPivot"/>
      <sheetName val="SP02Pivot"/>
      <sheetName val="02YTDBudPivot"/>
      <sheetName val="02YTDPivot"/>
      <sheetName val="Residential - Lease Expiration"/>
      <sheetName val="Financials"/>
      <sheetName val="ASSUM"/>
      <sheetName val="Income Alloc - OCI"/>
      <sheetName val="Overview"/>
      <sheetName val="Leasing Assumptions"/>
      <sheetName val="Quarterly"/>
      <sheetName val="Working Consolidated"/>
      <sheetName val="S&amp;U"/>
      <sheetName val="I&amp;E"/>
    </sheetNames>
    <sheetDataSet>
      <sheetData sheetId="0" refreshError="1">
        <row r="33">
          <cell r="B33">
            <v>0</v>
          </cell>
        </row>
        <row r="34">
          <cell r="B3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AUXILIAR"/>
      <sheetName val="AUXILIAR C REVAL"/>
      <sheetName val="Hoja5"/>
      <sheetName val="Hoja3"/>
      <sheetName val="BALANZA CSV"/>
      <sheetName val="Hoja2"/>
      <sheetName val="REVAL-balanza"/>
      <sheetName val="Hoja4"/>
      <sheetName val="ABRIL"/>
      <sheetName val="REV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8">
          <cell r="A8" t="str">
            <v>1101 -IV-01-01-01-05-00</v>
          </cell>
          <cell r="B8" t="str">
            <v>Inversion primas BBV Sn Angel</v>
          </cell>
          <cell r="C8">
            <v>6.0000003548339009E-2</v>
          </cell>
          <cell r="D8">
            <v>0</v>
          </cell>
          <cell r="F8">
            <v>6.0000003548339009E-2</v>
          </cell>
        </row>
        <row r="9">
          <cell r="A9" t="str">
            <v>1101 -IV-01-01-01-06-00</v>
          </cell>
          <cell r="B9" t="str">
            <v>Inversion admon BBV Sn Angel</v>
          </cell>
          <cell r="C9">
            <v>56.249999997411123</v>
          </cell>
          <cell r="E9">
            <v>56.240000000223517</v>
          </cell>
          <cell r="F9">
            <v>9.9999971876059135E-3</v>
          </cell>
        </row>
        <row r="10">
          <cell r="A10" t="str">
            <v>1101 -IV-01-01-01-07-00</v>
          </cell>
          <cell r="B10" t="str">
            <v>Inversion Ctbibank Peso primas</v>
          </cell>
          <cell r="C10">
            <v>2397939</v>
          </cell>
          <cell r="D10">
            <v>0</v>
          </cell>
          <cell r="F10">
            <v>2397939</v>
          </cell>
        </row>
        <row r="11">
          <cell r="A11" t="str">
            <v>1101 -IV-01-01-01-09-00</v>
          </cell>
          <cell r="B11" t="str">
            <v>Inversiones</v>
          </cell>
          <cell r="C11">
            <v>771.5750250000001</v>
          </cell>
          <cell r="D11">
            <v>0</v>
          </cell>
          <cell r="F11">
            <v>771.5750250000001</v>
          </cell>
        </row>
        <row r="12">
          <cell r="A12" t="str">
            <v>1101 -IV-01-01-01-12-00</v>
          </cell>
          <cell r="B12" t="str">
            <v>Inversion Prudential Apolo</v>
          </cell>
          <cell r="C12">
            <v>394342.7</v>
          </cell>
          <cell r="D12">
            <v>0</v>
          </cell>
          <cell r="F12">
            <v>394342.7</v>
          </cell>
        </row>
        <row r="13">
          <cell r="A13" t="str">
            <v>1101 -IV-01-01-01-13-00</v>
          </cell>
          <cell r="B13" t="str">
            <v>Inversion Club de Golf</v>
          </cell>
          <cell r="C13">
            <v>400000.02</v>
          </cell>
          <cell r="D13">
            <v>0</v>
          </cell>
          <cell r="F13">
            <v>400000.02</v>
          </cell>
        </row>
        <row r="14">
          <cell r="A14" t="str">
            <v>1101 -IV-01-01-01-15-00</v>
          </cell>
          <cell r="B14" t="str">
            <v>Inversion x Oleos</v>
          </cell>
          <cell r="C14">
            <v>22500</v>
          </cell>
          <cell r="D14">
            <v>0</v>
          </cell>
          <cell r="F14">
            <v>22500</v>
          </cell>
        </row>
        <row r="15">
          <cell r="A15" t="str">
            <v>1101 -IV-02-01-01-01-00</v>
          </cell>
          <cell r="B15" t="str">
            <v>inversiones</v>
          </cell>
          <cell r="C15">
            <v>1815.9257500000001</v>
          </cell>
          <cell r="D15">
            <v>0</v>
          </cell>
          <cell r="F15">
            <v>1815.9257500000001</v>
          </cell>
        </row>
        <row r="16">
          <cell r="A16" t="str">
            <v>1101D-IV-02-01-01-01-00</v>
          </cell>
          <cell r="B16" t="str">
            <v>Inversion Citibank USD primas</v>
          </cell>
          <cell r="C16">
            <v>-2.9907133698543475E-3</v>
          </cell>
          <cell r="D16">
            <v>0</v>
          </cell>
          <cell r="F16">
            <v>-2.9907133698543475E-3</v>
          </cell>
          <cell r="G16">
            <v>-2.6763014728266706E-4</v>
          </cell>
        </row>
        <row r="17">
          <cell r="A17" t="str">
            <v>1101D-IV-04-01-01-01-00</v>
          </cell>
          <cell r="B17" t="str">
            <v>Inver Citibank USD New York</v>
          </cell>
          <cell r="C17">
            <v>8161747.0374114737</v>
          </cell>
          <cell r="D17">
            <v>83971.111217560247</v>
          </cell>
          <cell r="F17">
            <v>8245718.1486290339</v>
          </cell>
          <cell r="G17">
            <v>737911.77999999933</v>
          </cell>
        </row>
        <row r="18">
          <cell r="A18" t="str">
            <v>1101D-IV-05-01-01-01-00</v>
          </cell>
          <cell r="B18" t="str">
            <v>Inversion P Apolo Primas  USD</v>
          </cell>
          <cell r="C18">
            <v>5700552.1645755479</v>
          </cell>
          <cell r="D18">
            <v>58682.06038877862</v>
          </cell>
          <cell r="F18">
            <v>5759234.2249643262</v>
          </cell>
          <cell r="G18">
            <v>515394.95000000077</v>
          </cell>
        </row>
        <row r="19">
          <cell r="A19" t="str">
            <v>1101D-IV-06-01-01-01-00</v>
          </cell>
          <cell r="B19" t="str">
            <v>Inver Citibank USD NY Gastos</v>
          </cell>
          <cell r="C19">
            <v>12412106.214110274</v>
          </cell>
          <cell r="E19">
            <v>8751118.5723860171</v>
          </cell>
          <cell r="F19">
            <v>3660987.6417242568</v>
          </cell>
          <cell r="G19">
            <v>327624.31</v>
          </cell>
        </row>
        <row r="20">
          <cell r="A20" t="str">
            <v>1103 -FF-MN-01-00-00-00</v>
          </cell>
          <cell r="B20" t="str">
            <v>Fondo fijo pesos</v>
          </cell>
          <cell r="C20">
            <v>4417</v>
          </cell>
          <cell r="D20">
            <v>0</v>
          </cell>
          <cell r="F20">
            <v>4417</v>
          </cell>
        </row>
        <row r="21">
          <cell r="A21" t="str">
            <v>1103D-FF-DL-01-00-00-00</v>
          </cell>
          <cell r="B21" t="str">
            <v>Fondo fijo dolares</v>
          </cell>
          <cell r="C21">
            <v>40229.991749335015</v>
          </cell>
          <cell r="E21">
            <v>6883.4467570144316</v>
          </cell>
          <cell r="F21">
            <v>33346.544992320582</v>
          </cell>
          <cell r="G21">
            <v>2993.969729043803</v>
          </cell>
        </row>
        <row r="22">
          <cell r="A22" t="str">
            <v>1105 -BN-01-01-05-00-00</v>
          </cell>
          <cell r="B22" t="str">
            <v>Bco no prop BBVA BANCOMER</v>
          </cell>
          <cell r="C22">
            <v>3213486.5413999823</v>
          </cell>
          <cell r="D22">
            <v>14215681.979999995</v>
          </cell>
          <cell r="F22">
            <v>17429168.521399979</v>
          </cell>
        </row>
        <row r="23">
          <cell r="A23" t="str">
            <v>1105 -BP-01-01-01-02-00</v>
          </cell>
          <cell r="B23" t="str">
            <v>FP BBVA BANCOMER SAN ANGEL</v>
          </cell>
          <cell r="C23">
            <v>3908707.7705999929</v>
          </cell>
          <cell r="E23">
            <v>1924979.87</v>
          </cell>
          <cell r="F23">
            <v>1983727.9005999928</v>
          </cell>
        </row>
        <row r="24">
          <cell r="A24" t="str">
            <v>1105 -BP-01-01-03-00-00</v>
          </cell>
          <cell r="B24" t="str">
            <v>FP CITIBANK</v>
          </cell>
          <cell r="C24">
            <v>63468.34</v>
          </cell>
          <cell r="D24">
            <v>0</v>
          </cell>
          <cell r="F24">
            <v>63468.34</v>
          </cell>
        </row>
        <row r="25">
          <cell r="A25" t="str">
            <v>1105D-BN-DL-PR-01-00-00</v>
          </cell>
          <cell r="B25" t="str">
            <v>Bcos no propios dlls prima cit</v>
          </cell>
          <cell r="C25">
            <v>19859622.338982645</v>
          </cell>
          <cell r="D25">
            <v>11688551.133098671</v>
          </cell>
          <cell r="F25">
            <v>31548173.472081318</v>
          </cell>
          <cell r="G25">
            <v>2823350.34</v>
          </cell>
        </row>
        <row r="26">
          <cell r="A26" t="str">
            <v>1105D-BP-DL-OP-01-00-00</v>
          </cell>
          <cell r="B26" t="str">
            <v>Bcos Propios dlls oper Citiban</v>
          </cell>
          <cell r="C26">
            <v>-3043344.3281229846</v>
          </cell>
          <cell r="D26">
            <v>6570774.4664989058</v>
          </cell>
          <cell r="F26">
            <v>3527430.1383759212</v>
          </cell>
          <cell r="G26">
            <v>315692.85025089083</v>
          </cell>
        </row>
        <row r="27">
          <cell r="A27" t="str">
            <v>1105D-BP-DL-OP-02-00-00</v>
          </cell>
          <cell r="B27" t="str">
            <v>Bcos Propios dlls Oper Citiban</v>
          </cell>
          <cell r="C27">
            <v>1247159.1895757585</v>
          </cell>
          <cell r="D27">
            <v>15433.59073223921</v>
          </cell>
          <cell r="F27">
            <v>1262592.7803079977</v>
          </cell>
          <cell r="G27">
            <v>112989.80002022978</v>
          </cell>
        </row>
        <row r="28">
          <cell r="A28" t="str">
            <v>1109 -DD-DI-01-00-00-00</v>
          </cell>
          <cell r="B28" t="str">
            <v>Deudores Diversos-Diversos</v>
          </cell>
          <cell r="C28">
            <v>49030.958744999953</v>
          </cell>
          <cell r="E28">
            <v>2000</v>
          </cell>
          <cell r="F28">
            <v>47030.958744999953</v>
          </cell>
        </row>
        <row r="29">
          <cell r="A29" t="str">
            <v>1109 -DD-DI-06-00-00-00</v>
          </cell>
          <cell r="B29" t="str">
            <v>Deudores IVA por recuperar Rea</v>
          </cell>
          <cell r="C29">
            <v>-250</v>
          </cell>
          <cell r="D29">
            <v>0</v>
          </cell>
          <cell r="F29">
            <v>-250</v>
          </cell>
        </row>
        <row r="30">
          <cell r="A30" t="str">
            <v>1109 -FE-04-03-00-00-00</v>
          </cell>
          <cell r="B30" t="str">
            <v>Jorge Pozos Garcia</v>
          </cell>
          <cell r="C30">
            <v>4012.89</v>
          </cell>
          <cell r="E30">
            <v>1003.22</v>
          </cell>
          <cell r="F30">
            <v>3009.67</v>
          </cell>
        </row>
        <row r="31">
          <cell r="A31" t="str">
            <v>1109 -FE-04-05-00-00-00</v>
          </cell>
          <cell r="B31" t="str">
            <v>Javier A Espinoza Urbina</v>
          </cell>
          <cell r="C31">
            <v>3157.93</v>
          </cell>
          <cell r="E31">
            <v>789.48</v>
          </cell>
          <cell r="F31">
            <v>2368.4499999999998</v>
          </cell>
        </row>
        <row r="32">
          <cell r="A32" t="str">
            <v>1109 -FE-04-06-00-00-00</v>
          </cell>
          <cell r="B32" t="str">
            <v>Teresita Barranco Arevalo</v>
          </cell>
          <cell r="C32">
            <v>5334.26</v>
          </cell>
          <cell r="E32">
            <v>1333.56</v>
          </cell>
          <cell r="F32">
            <v>4000.7000000000003</v>
          </cell>
        </row>
        <row r="33">
          <cell r="A33" t="str">
            <v>1109 -FE-04-09-00-00-00</v>
          </cell>
          <cell r="B33" t="str">
            <v>Javier Caire Chavez</v>
          </cell>
          <cell r="C33">
            <v>9408.2900000000009</v>
          </cell>
          <cell r="E33">
            <v>2352.08</v>
          </cell>
          <cell r="F33">
            <v>7056.2100000000009</v>
          </cell>
        </row>
        <row r="34">
          <cell r="A34" t="str">
            <v>1109 -FE-04-10-00-00-00</v>
          </cell>
          <cell r="B34" t="str">
            <v>Juan Cerezo Legorreta</v>
          </cell>
          <cell r="C34">
            <v>2589.5700000000002</v>
          </cell>
          <cell r="E34">
            <v>647.4</v>
          </cell>
          <cell r="F34">
            <v>1942.17</v>
          </cell>
        </row>
        <row r="35">
          <cell r="A35" t="str">
            <v>1109 -FE-04-20-00-00-00</v>
          </cell>
          <cell r="B35" t="str">
            <v>Saramatilde Echenique Martinez</v>
          </cell>
          <cell r="C35">
            <v>9404.35</v>
          </cell>
          <cell r="E35">
            <v>283.38</v>
          </cell>
          <cell r="F35">
            <v>9120.9700000000012</v>
          </cell>
        </row>
        <row r="36">
          <cell r="A36" t="str">
            <v>1109 -FE-04-25-00-00-00</v>
          </cell>
          <cell r="B36" t="str">
            <v>Sergio Flores RodrÝguez</v>
          </cell>
          <cell r="C36">
            <v>3461.98</v>
          </cell>
          <cell r="E36">
            <v>865.5</v>
          </cell>
          <cell r="F36">
            <v>2596.48</v>
          </cell>
        </row>
        <row r="37">
          <cell r="A37" t="str">
            <v>1109 -FE-04-26-00-00-00</v>
          </cell>
          <cell r="B37" t="str">
            <v>Cecilia Sßnchez Villa</v>
          </cell>
          <cell r="C37">
            <v>3509.22</v>
          </cell>
          <cell r="E37">
            <v>877.3</v>
          </cell>
          <cell r="F37">
            <v>2631.92</v>
          </cell>
        </row>
        <row r="38">
          <cell r="A38" t="str">
            <v>1109 -FE-04-28-00-00-00</v>
          </cell>
          <cell r="B38" t="str">
            <v>Mauricio Caire Chßvez</v>
          </cell>
          <cell r="C38">
            <v>-895.06</v>
          </cell>
          <cell r="D38">
            <v>895.06</v>
          </cell>
          <cell r="F38">
            <v>0</v>
          </cell>
        </row>
        <row r="39">
          <cell r="A39" t="str">
            <v>1109 -FE-04-31-00-00-00</v>
          </cell>
          <cell r="B39" t="str">
            <v>Ma. del Lourdes Del Razo G.</v>
          </cell>
          <cell r="C39">
            <v>4148.49</v>
          </cell>
          <cell r="E39">
            <v>1037.1199999999999</v>
          </cell>
          <cell r="F39">
            <v>3111.37</v>
          </cell>
        </row>
        <row r="40">
          <cell r="A40" t="str">
            <v>1109 -FE-04-32-00-00-00</v>
          </cell>
          <cell r="B40" t="str">
            <v>Alberto Cenoz Parra</v>
          </cell>
          <cell r="C40">
            <v>-68900</v>
          </cell>
          <cell r="D40">
            <v>0</v>
          </cell>
          <cell r="F40">
            <v>-68900</v>
          </cell>
        </row>
        <row r="41">
          <cell r="A41" t="str">
            <v>1109 -FE-04-33-00-00-00</v>
          </cell>
          <cell r="B41" t="str">
            <v>Oscar Legaspi Berea</v>
          </cell>
          <cell r="C41">
            <v>4380.07</v>
          </cell>
          <cell r="E41">
            <v>4380.07</v>
          </cell>
          <cell r="F41">
            <v>0</v>
          </cell>
        </row>
        <row r="42">
          <cell r="A42" t="str">
            <v>1109 -FE-04-34-00-00-00</v>
          </cell>
          <cell r="B42" t="str">
            <v>Adrian Hernßndez Guarneros</v>
          </cell>
          <cell r="C42">
            <v>1346.51</v>
          </cell>
          <cell r="E42">
            <v>673.28</v>
          </cell>
          <cell r="F42">
            <v>673.23</v>
          </cell>
        </row>
        <row r="43">
          <cell r="A43" t="str">
            <v>1109 -FE-04-37-00-00-00</v>
          </cell>
          <cell r="B43" t="str">
            <v>Maria Elena Martin Dip Barquet</v>
          </cell>
          <cell r="C43">
            <v>2015.31</v>
          </cell>
          <cell r="E43">
            <v>503.84</v>
          </cell>
          <cell r="F43">
            <v>1511.47</v>
          </cell>
        </row>
        <row r="44">
          <cell r="A44" t="str">
            <v>1109 -FE-04-40-00-00-00</v>
          </cell>
          <cell r="B44" t="str">
            <v>Gimena Gutierrez Gutierrez</v>
          </cell>
          <cell r="C44">
            <v>4283.7700000000004</v>
          </cell>
          <cell r="E44">
            <v>1070.94</v>
          </cell>
          <cell r="F44">
            <v>3212.8300000000004</v>
          </cell>
        </row>
        <row r="45">
          <cell r="A45" t="str">
            <v>1109 -FE-04-44-00-00-00</v>
          </cell>
          <cell r="B45" t="str">
            <v>Griselda Hernßndez Soto</v>
          </cell>
          <cell r="C45">
            <v>4475.26</v>
          </cell>
          <cell r="E45">
            <v>1790.12</v>
          </cell>
          <cell r="F45">
            <v>2685.1400000000003</v>
          </cell>
        </row>
        <row r="46">
          <cell r="A46" t="str">
            <v>1109 -FE-04-45-00-00-00</v>
          </cell>
          <cell r="B46" t="str">
            <v>Marco Antonio L¾pez Castro</v>
          </cell>
          <cell r="C46">
            <v>8799.8700000000008</v>
          </cell>
          <cell r="E46">
            <v>1652.16</v>
          </cell>
          <cell r="F46">
            <v>7147.7100000000009</v>
          </cell>
        </row>
        <row r="47">
          <cell r="A47" t="str">
            <v>1109 -FE-04-46-00-00-00</v>
          </cell>
          <cell r="B47" t="str">
            <v>Benito Aranda Venegas</v>
          </cell>
          <cell r="C47">
            <v>2015.31</v>
          </cell>
          <cell r="E47">
            <v>503.84</v>
          </cell>
          <cell r="F47">
            <v>1511.47</v>
          </cell>
        </row>
        <row r="48">
          <cell r="A48" t="str">
            <v>1109 -FE-04-48-00-00-00</v>
          </cell>
          <cell r="B48" t="str">
            <v>Ma del Carmen Arias Flores</v>
          </cell>
          <cell r="C48">
            <v>8497.4</v>
          </cell>
          <cell r="E48">
            <v>2124.36</v>
          </cell>
          <cell r="F48">
            <v>6373.0399999999991</v>
          </cell>
        </row>
        <row r="49">
          <cell r="A49" t="str">
            <v>1109 -FE-04-51-00-00-00</v>
          </cell>
          <cell r="B49" t="str">
            <v>Victor Augusto Pombo Valle</v>
          </cell>
          <cell r="C49">
            <v>4649.08</v>
          </cell>
          <cell r="E49">
            <v>1162.26</v>
          </cell>
          <cell r="F49">
            <v>3486.8199999999997</v>
          </cell>
        </row>
        <row r="50">
          <cell r="A50" t="str">
            <v>1109 -FE-04-52-00-00-00</v>
          </cell>
          <cell r="B50" t="str">
            <v>Eduardo López Neria</v>
          </cell>
          <cell r="C50">
            <v>635.85</v>
          </cell>
          <cell r="D50">
            <v>369.48</v>
          </cell>
          <cell r="F50">
            <v>1005.33</v>
          </cell>
        </row>
        <row r="51">
          <cell r="A51" t="str">
            <v>1109 -FE-04-53-00-00-00</v>
          </cell>
          <cell r="B51" t="str">
            <v>Julio César Herrera Gutierrez</v>
          </cell>
          <cell r="C51">
            <v>3522.94</v>
          </cell>
          <cell r="E51">
            <v>1409.16</v>
          </cell>
          <cell r="F51">
            <v>2113.7799999999997</v>
          </cell>
        </row>
        <row r="52">
          <cell r="A52" t="str">
            <v>1109 -FE-04-54-00-00-00</v>
          </cell>
          <cell r="B52" t="str">
            <v>Sergio Monterrosa Cortes</v>
          </cell>
          <cell r="C52">
            <v>-1735.28</v>
          </cell>
          <cell r="D52">
            <v>1735.28</v>
          </cell>
          <cell r="F52">
            <v>0</v>
          </cell>
        </row>
        <row r="53">
          <cell r="A53" t="str">
            <v>1109 -FE-04-55-00-00-00</v>
          </cell>
          <cell r="B53" t="str">
            <v>Carlos Martínez Mora</v>
          </cell>
          <cell r="C53">
            <v>8676.3799999999992</v>
          </cell>
          <cell r="E53">
            <v>3470.56</v>
          </cell>
          <cell r="F53">
            <v>5205.82</v>
          </cell>
        </row>
        <row r="54">
          <cell r="A54" t="str">
            <v>1109 -GC-01-01-01-00-00</v>
          </cell>
          <cell r="B54" t="str">
            <v>Direccion General</v>
          </cell>
          <cell r="C54">
            <v>-16251.046387338931</v>
          </cell>
          <cell r="E54">
            <v>757.1</v>
          </cell>
          <cell r="F54">
            <v>-17008.146387338929</v>
          </cell>
        </row>
        <row r="55">
          <cell r="A55" t="str">
            <v>1109 -GC-01-01-02-00-00</v>
          </cell>
          <cell r="B55" t="str">
            <v>Direccion Administrativa</v>
          </cell>
          <cell r="C55">
            <v>10124.928670999998</v>
          </cell>
          <cell r="D55">
            <v>9425.08</v>
          </cell>
          <cell r="F55">
            <v>19550.008670999996</v>
          </cell>
        </row>
        <row r="56">
          <cell r="A56" t="str">
            <v>1109 -GC-01-01-03-00-00</v>
          </cell>
          <cell r="B56" t="str">
            <v>Produccion</v>
          </cell>
          <cell r="C56">
            <v>7233.0005569999485</v>
          </cell>
          <cell r="E56">
            <v>4845.8</v>
          </cell>
          <cell r="F56">
            <v>2387.2005569999483</v>
          </cell>
        </row>
        <row r="57">
          <cell r="A57" t="str">
            <v>1109 -GC-01-01-04-00-00</v>
          </cell>
          <cell r="B57" t="str">
            <v>Contraloria</v>
          </cell>
          <cell r="C57">
            <v>87016.8</v>
          </cell>
          <cell r="D57">
            <v>7693.8999999999942</v>
          </cell>
          <cell r="F57">
            <v>94710.7</v>
          </cell>
        </row>
        <row r="58">
          <cell r="A58" t="str">
            <v>1109 -GC-01-01-04-DL-00</v>
          </cell>
          <cell r="B58" t="str">
            <v>Operaciones dolares</v>
          </cell>
          <cell r="C58">
            <v>66139976.861455992</v>
          </cell>
          <cell r="D58">
            <v>30326.256337999985</v>
          </cell>
          <cell r="F58">
            <v>66170303.117793992</v>
          </cell>
        </row>
        <row r="59">
          <cell r="A59" t="str">
            <v>1109 -GC-01-01-04-PO-00</v>
          </cell>
          <cell r="B59" t="str">
            <v>Operaciones pesos.</v>
          </cell>
          <cell r="C59">
            <v>-66139976.861227997</v>
          </cell>
          <cell r="E59">
            <v>30326.258528000002</v>
          </cell>
          <cell r="F59">
            <v>-66170303.119755998</v>
          </cell>
        </row>
        <row r="60">
          <cell r="A60" t="str">
            <v>1109 -GC-01-01-05-00-00</v>
          </cell>
          <cell r="B60" t="str">
            <v>Varios</v>
          </cell>
          <cell r="C60">
            <v>19811.365138999703</v>
          </cell>
          <cell r="D60">
            <v>19440</v>
          </cell>
          <cell r="F60">
            <v>39251.365138999703</v>
          </cell>
        </row>
        <row r="61">
          <cell r="A61" t="str">
            <v>1109 -GC-01-01-06-00-00</v>
          </cell>
          <cell r="B61" t="str">
            <v>Empleados</v>
          </cell>
          <cell r="C61">
            <v>500</v>
          </cell>
          <cell r="D61">
            <v>0</v>
          </cell>
          <cell r="F61">
            <v>500</v>
          </cell>
        </row>
        <row r="62">
          <cell r="A62" t="str">
            <v>1109 -PP-05-01-00-00-00</v>
          </cell>
          <cell r="B62" t="str">
            <v>Javier Espinoza Urbina</v>
          </cell>
          <cell r="C62">
            <v>28200</v>
          </cell>
          <cell r="E62">
            <v>1000</v>
          </cell>
          <cell r="F62">
            <v>27200</v>
          </cell>
        </row>
        <row r="63">
          <cell r="A63" t="str">
            <v>1109 -PP-05-05-00-00-00</v>
          </cell>
          <cell r="B63" t="str">
            <v>Teresa Barranco Arevalo</v>
          </cell>
          <cell r="C63">
            <v>52000</v>
          </cell>
          <cell r="D63">
            <v>28000</v>
          </cell>
          <cell r="F63">
            <v>80000</v>
          </cell>
        </row>
        <row r="64">
          <cell r="A64" t="str">
            <v>1109 -PP-05-09-00-00-00</v>
          </cell>
          <cell r="B64" t="str">
            <v>Juan Cerezo Legorreta</v>
          </cell>
          <cell r="C64">
            <v>38966</v>
          </cell>
          <cell r="D64">
            <v>75000</v>
          </cell>
          <cell r="F64">
            <v>113966</v>
          </cell>
        </row>
        <row r="65">
          <cell r="A65" t="str">
            <v>1109 -PP-05-10-00-00-00</v>
          </cell>
          <cell r="B65" t="str">
            <v>Javier Caire Chßvez</v>
          </cell>
          <cell r="C65">
            <v>1190000</v>
          </cell>
          <cell r="D65">
            <v>120000</v>
          </cell>
          <cell r="F65">
            <v>1310000</v>
          </cell>
        </row>
        <row r="66">
          <cell r="A66" t="str">
            <v>1109 -PP-05-11-00-00-00</v>
          </cell>
          <cell r="B66" t="str">
            <v>Griselda Hernßndez Soto</v>
          </cell>
          <cell r="C66">
            <v>0</v>
          </cell>
          <cell r="D66">
            <v>8000</v>
          </cell>
          <cell r="F66">
            <v>8000</v>
          </cell>
        </row>
        <row r="67">
          <cell r="A67" t="str">
            <v>1109 -PP-05-14-00-00-00</v>
          </cell>
          <cell r="B67" t="str">
            <v>Leticia L¾pez Escamilla</v>
          </cell>
          <cell r="C67">
            <v>134001</v>
          </cell>
          <cell r="E67">
            <v>2000</v>
          </cell>
          <cell r="F67">
            <v>132001</v>
          </cell>
        </row>
        <row r="68">
          <cell r="A68" t="str">
            <v>1109 -PP-05-15-00-00-00</v>
          </cell>
          <cell r="B68" t="str">
            <v>Alberto Cenoz Parra</v>
          </cell>
          <cell r="C68">
            <v>200000</v>
          </cell>
          <cell r="E68">
            <v>5000</v>
          </cell>
          <cell r="F68">
            <v>195000</v>
          </cell>
        </row>
        <row r="69">
          <cell r="A69" t="str">
            <v>1109 -PP-05-17-00-00-00</v>
          </cell>
          <cell r="B69" t="str">
            <v>Francisco Martinez del Rio</v>
          </cell>
          <cell r="C69">
            <v>75000</v>
          </cell>
          <cell r="E69">
            <v>75000</v>
          </cell>
          <cell r="F69">
            <v>0</v>
          </cell>
        </row>
        <row r="70">
          <cell r="A70" t="str">
            <v>1109 -PP-05-18-00-00-00</v>
          </cell>
          <cell r="B70" t="str">
            <v>Jorge Pozos Garcia</v>
          </cell>
          <cell r="C70">
            <v>-9.9999999995361577E-3</v>
          </cell>
          <cell r="D70">
            <v>1050000</v>
          </cell>
          <cell r="F70">
            <v>1049999.99</v>
          </cell>
        </row>
        <row r="71">
          <cell r="A71" t="str">
            <v>1109 -PP-05-23-00-00-00</v>
          </cell>
          <cell r="B71" t="str">
            <v>Sergio Flores RodrÝguez</v>
          </cell>
          <cell r="C71">
            <v>22000</v>
          </cell>
          <cell r="D71">
            <v>38000</v>
          </cell>
          <cell r="F71">
            <v>60000</v>
          </cell>
        </row>
        <row r="72">
          <cell r="A72" t="str">
            <v>1109 -PP-05-24-00-00-00</v>
          </cell>
          <cell r="B72" t="str">
            <v>Gimena Gutierrez Gutierrez</v>
          </cell>
          <cell r="C72">
            <v>5000</v>
          </cell>
          <cell r="E72">
            <v>1000</v>
          </cell>
          <cell r="F72">
            <v>4000</v>
          </cell>
        </row>
        <row r="73">
          <cell r="A73" t="str">
            <v>1109 -PP-05-27-00-00-00</v>
          </cell>
          <cell r="B73" t="str">
            <v>Martha Beltran Arag¾n</v>
          </cell>
          <cell r="C73">
            <v>20000</v>
          </cell>
          <cell r="E73">
            <v>5000</v>
          </cell>
          <cell r="F73">
            <v>15000</v>
          </cell>
        </row>
        <row r="74">
          <cell r="A74" t="str">
            <v>1109 -PP-05-28-00-00-00</v>
          </cell>
          <cell r="B74" t="str">
            <v>Ma. Esther Sara Tellez Rangel</v>
          </cell>
          <cell r="C74">
            <v>7374.5</v>
          </cell>
          <cell r="E74">
            <v>2000</v>
          </cell>
          <cell r="F74">
            <v>5374.5</v>
          </cell>
        </row>
        <row r="75">
          <cell r="A75" t="str">
            <v>1109 -PP-05-29-00-00-00</v>
          </cell>
          <cell r="B75" t="str">
            <v>Pablo Bunge Vivier</v>
          </cell>
          <cell r="C75">
            <v>0</v>
          </cell>
          <cell r="D75">
            <v>30000</v>
          </cell>
          <cell r="F75">
            <v>30000</v>
          </cell>
        </row>
        <row r="76">
          <cell r="A76" t="str">
            <v>1109 -PP-05-31-00-00-00</v>
          </cell>
          <cell r="B76" t="str">
            <v>deudores diversos</v>
          </cell>
          <cell r="C76">
            <v>0</v>
          </cell>
          <cell r="D76">
            <v>19600</v>
          </cell>
          <cell r="F76">
            <v>19600</v>
          </cell>
        </row>
        <row r="77">
          <cell r="A77" t="str">
            <v>1109 -PP-05-33-00-00-00</v>
          </cell>
          <cell r="B77" t="str">
            <v>Julio Cesar Herrera Gutierrez</v>
          </cell>
          <cell r="C77">
            <v>20000</v>
          </cell>
          <cell r="D77">
            <v>0</v>
          </cell>
          <cell r="F77">
            <v>20000</v>
          </cell>
        </row>
        <row r="78">
          <cell r="A78" t="str">
            <v>1109 -PP-05-34-00-00-00</v>
          </cell>
          <cell r="B78" t="str">
            <v>x</v>
          </cell>
          <cell r="C78">
            <v>24000</v>
          </cell>
          <cell r="E78">
            <v>4000</v>
          </cell>
          <cell r="F78">
            <v>20000</v>
          </cell>
        </row>
        <row r="79">
          <cell r="A79" t="str">
            <v>1109D-DD-DL-01-00-00-00</v>
          </cell>
          <cell r="B79" t="str">
            <v>Deudores Diversos</v>
          </cell>
          <cell r="C79">
            <v>73623.224810000014</v>
          </cell>
          <cell r="D79">
            <v>757.46109529663227</v>
          </cell>
          <cell r="F79">
            <v>74380.685905296647</v>
          </cell>
          <cell r="G79">
            <v>6656.3499999999749</v>
          </cell>
        </row>
        <row r="80">
          <cell r="A80" t="str">
            <v>1109D-DD-DL-03-00-00-00</v>
          </cell>
          <cell r="B80" t="str">
            <v>Deudores Div. Guatemala</v>
          </cell>
          <cell r="C80">
            <v>542295.02021044353</v>
          </cell>
          <cell r="D80">
            <v>5534.0431041091215</v>
          </cell>
          <cell r="F80">
            <v>547829.06331455265</v>
          </cell>
          <cell r="G80">
            <v>50003</v>
          </cell>
        </row>
        <row r="81">
          <cell r="A81" t="str">
            <v>1109D-GC-01-01-01-DL-00</v>
          </cell>
          <cell r="B81" t="str">
            <v>Gtos x Comp Dir Gral dolares</v>
          </cell>
          <cell r="C81">
            <v>170379.58005488655</v>
          </cell>
          <cell r="D81">
            <v>63734.307456422357</v>
          </cell>
          <cell r="F81">
            <v>234113.88751130892</v>
          </cell>
          <cell r="G81">
            <v>20951.570000000051</v>
          </cell>
        </row>
        <row r="82">
          <cell r="A82" t="str">
            <v>1109D-GC-01-01-02-DL-00</v>
          </cell>
          <cell r="B82" t="str">
            <v>Gasto x Comprob Dlls Dir Admon</v>
          </cell>
          <cell r="C82">
            <v>144971.9453438755</v>
          </cell>
          <cell r="D82">
            <v>38367.274518625592</v>
          </cell>
          <cell r="F82">
            <v>183339.21986250108</v>
          </cell>
          <cell r="G82">
            <v>16407.490000000002</v>
          </cell>
        </row>
        <row r="83">
          <cell r="A83" t="str">
            <v>1109D-GC-01-01-03-DL-00</v>
          </cell>
          <cell r="B83" t="str">
            <v>Gtos por comp Produccion</v>
          </cell>
          <cell r="C83">
            <v>9962.9564149096441</v>
          </cell>
          <cell r="D83">
            <v>102.46315669352589</v>
          </cell>
          <cell r="F83">
            <v>10065.41957160317</v>
          </cell>
          <cell r="G83">
            <v>826.92999999999847</v>
          </cell>
        </row>
        <row r="84">
          <cell r="A84" t="str">
            <v>1109D-PP-05-17-DL-00-00</v>
          </cell>
          <cell r="B84" t="str">
            <v>x</v>
          </cell>
          <cell r="C84">
            <v>1650086.5533874871</v>
          </cell>
          <cell r="D84">
            <v>28151.458809617394</v>
          </cell>
          <cell r="F84">
            <v>1678238.0121971045</v>
          </cell>
          <cell r="G84">
            <v>150185.99</v>
          </cell>
        </row>
        <row r="85">
          <cell r="A85" t="str">
            <v>1109D-PP-05-10-DL-00-00</v>
          </cell>
          <cell r="F85">
            <v>0</v>
          </cell>
        </row>
        <row r="86">
          <cell r="A86" t="str">
            <v>1109D-PP-05-29-DL-00-00</v>
          </cell>
          <cell r="F86">
            <v>0</v>
          </cell>
        </row>
        <row r="87">
          <cell r="A87" t="str">
            <v>1109D-PP-05-18-DL-00-00</v>
          </cell>
          <cell r="F87">
            <v>0</v>
          </cell>
        </row>
        <row r="88">
          <cell r="A88" t="str">
            <v>1109D-PP-05-15-DL-00-00</v>
          </cell>
          <cell r="F88">
            <v>0</v>
          </cell>
        </row>
        <row r="89">
          <cell r="A89" t="str">
            <v>1111 -VA-01-00-00-00-00</v>
          </cell>
          <cell r="B89" t="str">
            <v>IVA por Acreditar</v>
          </cell>
          <cell r="C89">
            <v>1947015.7356553159</v>
          </cell>
          <cell r="D89">
            <v>95089.75</v>
          </cell>
          <cell r="F89">
            <v>2042105.4856553159</v>
          </cell>
        </row>
        <row r="90">
          <cell r="A90" t="str">
            <v>1111 -VA-05-00-00-00-00</v>
          </cell>
          <cell r="B90" t="str">
            <v>IVA Pendte x Acred en SHCP</v>
          </cell>
          <cell r="C90">
            <v>12652.790000000055</v>
          </cell>
          <cell r="D90">
            <v>3140.36</v>
          </cell>
          <cell r="F90">
            <v>15793.150000000056</v>
          </cell>
        </row>
        <row r="91">
          <cell r="A91" t="str">
            <v>1113 -IR-03-00-00-00-00</v>
          </cell>
          <cell r="B91" t="str">
            <v>ISR Retenido en Inversiones</v>
          </cell>
          <cell r="C91">
            <v>4806.2299999999996</v>
          </cell>
          <cell r="D91">
            <v>4448.37</v>
          </cell>
          <cell r="F91">
            <v>9254.5999999999985</v>
          </cell>
        </row>
        <row r="92">
          <cell r="A92" t="str">
            <v>1115 -PI-RF-P0-12-00-00</v>
          </cell>
          <cell r="B92" t="str">
            <v>Istmo Binder</v>
          </cell>
          <cell r="C92">
            <v>9.0000000000145519E-2</v>
          </cell>
          <cell r="D92">
            <v>0</v>
          </cell>
          <cell r="F92">
            <v>9.0000000000145519E-2</v>
          </cell>
        </row>
        <row r="93">
          <cell r="A93" t="str">
            <v>1115 -PI-RF-P0-20-00-00</v>
          </cell>
          <cell r="B93" t="str">
            <v>Istmo</v>
          </cell>
          <cell r="C93">
            <v>2820.21</v>
          </cell>
          <cell r="D93">
            <v>0</v>
          </cell>
          <cell r="F93">
            <v>2820.21</v>
          </cell>
        </row>
        <row r="94">
          <cell r="A94" t="str">
            <v>1115D-PI-CC-D0-08-00-00</v>
          </cell>
          <cell r="B94" t="str">
            <v>x</v>
          </cell>
          <cell r="C94">
            <v>0</v>
          </cell>
          <cell r="E94">
            <v>2.5759520532339799</v>
          </cell>
          <cell r="F94">
            <v>-2.5759520532339799</v>
          </cell>
          <cell r="G94">
            <v>0</v>
          </cell>
        </row>
        <row r="95">
          <cell r="A95" t="str">
            <v>1115D-PI-CC-D0-12-00-00</v>
          </cell>
          <cell r="B95" t="str">
            <v>El Ahorro Hondureno</v>
          </cell>
          <cell r="C95">
            <v>2.2126205928555662</v>
          </cell>
          <cell r="D95">
            <v>2.2764202764351094E-2</v>
          </cell>
          <cell r="F95">
            <v>2.2353847956199173</v>
          </cell>
          <cell r="G95">
            <v>0.20004517429301952</v>
          </cell>
        </row>
        <row r="96">
          <cell r="A96" t="str">
            <v>1115D-PI-CC-D0-17-00-00</v>
          </cell>
          <cell r="B96" t="str">
            <v>Interamericana Honduras</v>
          </cell>
          <cell r="C96">
            <v>20002.320432496042</v>
          </cell>
          <cell r="D96">
            <v>205.79076211851498</v>
          </cell>
          <cell r="F96">
            <v>20208.111194614557</v>
          </cell>
          <cell r="G96">
            <v>1808.4291948216062</v>
          </cell>
        </row>
        <row r="97">
          <cell r="A97" t="str">
            <v>1115D-PI-CC-D0-43-00-00</v>
          </cell>
          <cell r="B97" t="str">
            <v>Reinmex</v>
          </cell>
          <cell r="C97">
            <v>0.11182628364623388</v>
          </cell>
          <cell r="D97">
            <v>0</v>
          </cell>
          <cell r="F97">
            <v>0.11182628364623388</v>
          </cell>
          <cell r="G97">
            <v>0</v>
          </cell>
        </row>
        <row r="98">
          <cell r="A98" t="str">
            <v>1115D-PI-CC-D0-45-00-00</v>
          </cell>
          <cell r="B98" t="str">
            <v>Credito Hipotecario</v>
          </cell>
          <cell r="C98">
            <v>1457.6764740000001</v>
          </cell>
          <cell r="D98">
            <v>14.99707764001937</v>
          </cell>
          <cell r="F98">
            <v>1472.6735516400195</v>
          </cell>
          <cell r="G98">
            <v>131.78522672799687</v>
          </cell>
        </row>
        <row r="99">
          <cell r="A99" t="str">
            <v>1115D-PI-CF-D0-01-00-00</v>
          </cell>
          <cell r="B99" t="str">
            <v>ASESUIZA</v>
          </cell>
          <cell r="C99">
            <v>1456.6852750395906</v>
          </cell>
          <cell r="D99">
            <v>14.98687984371054</v>
          </cell>
          <cell r="F99">
            <v>1471.6721548833011</v>
          </cell>
          <cell r="G99">
            <v>131.69561467617328</v>
          </cell>
        </row>
        <row r="100">
          <cell r="A100" t="str">
            <v>1115D-PI-CF-D0-14-00-00</v>
          </cell>
          <cell r="B100" t="str">
            <v>INS</v>
          </cell>
          <cell r="C100">
            <v>108789.73509452365</v>
          </cell>
          <cell r="D100">
            <v>1119.2662656979228</v>
          </cell>
          <cell r="F100">
            <v>109909.00136022158</v>
          </cell>
          <cell r="G100">
            <v>9835.7999999999993</v>
          </cell>
        </row>
        <row r="101">
          <cell r="A101" t="str">
            <v>1115D-PI-CF-D0-16-00-00</v>
          </cell>
          <cell r="B101" t="str">
            <v>Interamericana Mexico</v>
          </cell>
          <cell r="C101">
            <v>798.80023638741829</v>
          </cell>
          <cell r="D101">
            <v>8.218331967102813</v>
          </cell>
          <cell r="F101">
            <v>807.01856835452111</v>
          </cell>
          <cell r="G101">
            <v>72.217719185535415</v>
          </cell>
        </row>
        <row r="102">
          <cell r="A102" t="str">
            <v>1115D-PI-CF-D0-17-00-00</v>
          </cell>
          <cell r="B102" t="str">
            <v>Interamericana de Seguros</v>
          </cell>
          <cell r="C102">
            <v>319298.4978363968</v>
          </cell>
          <cell r="D102">
            <v>708639.70359488588</v>
          </cell>
          <cell r="F102">
            <v>1027938.2014312827</v>
          </cell>
          <cell r="G102">
            <v>91987.167683652748</v>
          </cell>
        </row>
        <row r="103">
          <cell r="A103" t="str">
            <v>1115D-PI-CF-D0-18-00-00</v>
          </cell>
          <cell r="B103" t="str">
            <v>Internacional</v>
          </cell>
          <cell r="C103">
            <v>0</v>
          </cell>
          <cell r="D103">
            <v>13216.771203999999</v>
          </cell>
          <cell r="F103">
            <v>13216.771203999999</v>
          </cell>
          <cell r="G103">
            <v>1182.73</v>
          </cell>
        </row>
        <row r="104">
          <cell r="A104" t="str">
            <v>1115D-PI-CF-D0-19-00-00</v>
          </cell>
          <cell r="B104" t="str">
            <v>Centroamericana</v>
          </cell>
          <cell r="C104">
            <v>1990.9080000000001</v>
          </cell>
          <cell r="D104">
            <v>20.483147243368194</v>
          </cell>
          <cell r="F104">
            <v>2011.3911472433683</v>
          </cell>
          <cell r="G104">
            <v>180</v>
          </cell>
        </row>
        <row r="105">
          <cell r="A105" t="str">
            <v>1115D-PI-CF-D0-20-00-00</v>
          </cell>
          <cell r="B105" t="str">
            <v>Previsa</v>
          </cell>
          <cell r="C105">
            <v>4.7337114098298964E-3</v>
          </cell>
          <cell r="D105">
            <v>0</v>
          </cell>
          <cell r="F105">
            <v>4.7337114098298964E-3</v>
          </cell>
          <cell r="G105">
            <v>4.2360591776406708E-4</v>
          </cell>
        </row>
        <row r="106">
          <cell r="A106" t="str">
            <v>1115D-PI-CF-D0-21-00-00</v>
          </cell>
          <cell r="B106" t="str">
            <v>SISA</v>
          </cell>
          <cell r="C106">
            <v>16867.417502964472</v>
          </cell>
          <cell r="D106">
            <v>173.53780100767472</v>
          </cell>
          <cell r="F106">
            <v>17040.955303972147</v>
          </cell>
          <cell r="G106">
            <v>1525</v>
          </cell>
        </row>
        <row r="107">
          <cell r="A107" t="str">
            <v>1115D-PI-CF-D0-27-00-00</v>
          </cell>
          <cell r="B107" t="str">
            <v>El Roble</v>
          </cell>
          <cell r="C107">
            <v>96610.801608000009</v>
          </cell>
          <cell r="E107">
            <v>96610.801608000009</v>
          </cell>
          <cell r="F107">
            <v>0</v>
          </cell>
          <cell r="G107">
            <v>0</v>
          </cell>
        </row>
        <row r="108">
          <cell r="A108" t="str">
            <v>1115D-PI-CF-D0-30-00-00</v>
          </cell>
          <cell r="B108" t="str">
            <v>La Naci¾n</v>
          </cell>
          <cell r="C108">
            <v>3.9799032019654209E-3</v>
          </cell>
          <cell r="D108">
            <v>0</v>
          </cell>
          <cell r="F108">
            <v>3.9799032019654209E-3</v>
          </cell>
          <cell r="G108">
            <v>3.5614983730943023E-4</v>
          </cell>
        </row>
        <row r="109">
          <cell r="A109" t="str">
            <v>1115D-PI-CF-D0-30-00-GT</v>
          </cell>
          <cell r="F109">
            <v>0</v>
          </cell>
        </row>
        <row r="110">
          <cell r="A110" t="str">
            <v>1115D-PI-CF-D0-36-00-00</v>
          </cell>
          <cell r="B110" t="str">
            <v>Territorial</v>
          </cell>
          <cell r="C110">
            <v>500.38264530436766</v>
          </cell>
          <cell r="D110">
            <v>5.1481090044318876</v>
          </cell>
          <cell r="F110">
            <v>505.53075430879954</v>
          </cell>
          <cell r="G110">
            <v>45.23846102917274</v>
          </cell>
        </row>
        <row r="111">
          <cell r="A111" t="str">
            <v>1115D-PI-FR-D0-43-00-00</v>
          </cell>
          <cell r="B111" t="str">
            <v>Istmo Panama</v>
          </cell>
          <cell r="C111">
            <v>2.4161651988256518E-3</v>
          </cell>
          <cell r="D111">
            <v>0</v>
          </cell>
          <cell r="F111">
            <v>2.4161651988256518E-3</v>
          </cell>
          <cell r="G111">
            <v>2.1621552053062711E-4</v>
          </cell>
        </row>
        <row r="112">
          <cell r="A112" t="str">
            <v>1115D-PI-RC-D0-05-00-00</v>
          </cell>
          <cell r="B112" t="str">
            <v>Cooper Gay London</v>
          </cell>
          <cell r="C112">
            <v>300.84631762842156</v>
          </cell>
          <cell r="D112">
            <v>3.0952105379093382</v>
          </cell>
          <cell r="F112">
            <v>303.9415281663309</v>
          </cell>
          <cell r="G112">
            <v>27.198833819516313</v>
          </cell>
        </row>
        <row r="113">
          <cell r="A113" t="str">
            <v>1115D-PI-RC-D0-07-00-00</v>
          </cell>
          <cell r="B113" t="str">
            <v>C. E. R.</v>
          </cell>
          <cell r="C113">
            <v>-1107.2769413260919</v>
          </cell>
          <cell r="E113">
            <v>11.392046557836199</v>
          </cell>
          <cell r="F113">
            <v>-1118.6689878839281</v>
          </cell>
          <cell r="G113">
            <v>-100.10639903031179</v>
          </cell>
        </row>
        <row r="114">
          <cell r="A114" t="str">
            <v>1115D-PI-RC-D0-17-00-00</v>
          </cell>
          <cell r="B114" t="str">
            <v>x</v>
          </cell>
          <cell r="C114">
            <v>0</v>
          </cell>
          <cell r="E114">
            <v>9.5916482326096002</v>
          </cell>
          <cell r="F114">
            <v>-9.5916482326096002</v>
          </cell>
          <cell r="G114">
            <v>0</v>
          </cell>
        </row>
        <row r="115">
          <cell r="A115" t="str">
            <v>1115D-PI-RC-D0-22-00-00</v>
          </cell>
          <cell r="B115" t="str">
            <v>Patria</v>
          </cell>
          <cell r="C115">
            <v>5263.9645565059964</v>
          </cell>
          <cell r="D115">
            <v>54.157480453533026</v>
          </cell>
          <cell r="F115">
            <v>5318.1220369595294</v>
          </cell>
          <cell r="G115">
            <v>475.92</v>
          </cell>
        </row>
        <row r="116">
          <cell r="A116" t="str">
            <v>1115D-PI-RC-D0-37-00-00</v>
          </cell>
          <cell r="B116" t="str">
            <v>Reaseguradora de Colombia</v>
          </cell>
          <cell r="C116">
            <v>4650.8684151165435</v>
          </cell>
          <cell r="D116">
            <v>47.849736178850435</v>
          </cell>
          <cell r="F116">
            <v>4698.7181512953939</v>
          </cell>
          <cell r="G116">
            <v>420.49</v>
          </cell>
        </row>
        <row r="117">
          <cell r="A117" t="str">
            <v>1115D-PI-RC-D0-39-00-00</v>
          </cell>
          <cell r="B117" t="str">
            <v>x1</v>
          </cell>
          <cell r="C117">
            <v>357467.52889703563</v>
          </cell>
          <cell r="E117">
            <v>221016.97173420456</v>
          </cell>
          <cell r="F117">
            <v>136450.55716283107</v>
          </cell>
          <cell r="G117">
            <v>12211.73</v>
          </cell>
        </row>
        <row r="118">
          <cell r="A118" t="str">
            <v>1115D-PI-RC-D0-48-00-00</v>
          </cell>
          <cell r="B118" t="str">
            <v>x</v>
          </cell>
          <cell r="C118">
            <v>1182.375843469802</v>
          </cell>
          <cell r="D118">
            <v>12.164689929817541</v>
          </cell>
          <cell r="F118">
            <v>1194.5405333996196</v>
          </cell>
          <cell r="G118">
            <v>106.89592058914877</v>
          </cell>
        </row>
        <row r="119">
          <cell r="A119" t="str">
            <v>1115D-PI-RC-D0-55-00-00</v>
          </cell>
          <cell r="B119" t="str">
            <v>Oddysey Re</v>
          </cell>
          <cell r="C119">
            <v>-0.87752381814069202</v>
          </cell>
          <cell r="D119">
            <v>520.40137562171753</v>
          </cell>
          <cell r="F119">
            <v>519.5238518035768</v>
          </cell>
          <cell r="G119">
            <v>46.490662186667933</v>
          </cell>
        </row>
        <row r="120">
          <cell r="A120" t="str">
            <v>1115D-PI-RF-D0-05-00-00</v>
          </cell>
          <cell r="B120" t="str">
            <v>Cooper Gay London</v>
          </cell>
          <cell r="C120">
            <v>427601.02390115429</v>
          </cell>
          <cell r="E120">
            <v>252641.08364634137</v>
          </cell>
          <cell r="F120">
            <v>174959.94025481291</v>
          </cell>
          <cell r="G120">
            <v>15657.16</v>
          </cell>
        </row>
        <row r="121">
          <cell r="A121" t="str">
            <v>1115D-PI-RF-D0-06-00-00</v>
          </cell>
          <cell r="B121" t="str">
            <v>Cooper Gay Steele</v>
          </cell>
          <cell r="C121">
            <v>4.9141466465130179E-3</v>
          </cell>
          <cell r="D121">
            <v>0</v>
          </cell>
          <cell r="F121">
            <v>4.9141466465130179E-3</v>
          </cell>
          <cell r="G121">
            <v>4.3975253664611612E-4</v>
          </cell>
        </row>
        <row r="122">
          <cell r="A122" t="str">
            <v>1115D-PI-RF-D0-10-00-00</v>
          </cell>
          <cell r="B122" t="str">
            <v>Hannover</v>
          </cell>
          <cell r="C122">
            <v>0.11235999994823942</v>
          </cell>
          <cell r="D122">
            <v>0</v>
          </cell>
          <cell r="F122">
            <v>0.11235999994823942</v>
          </cell>
          <cell r="G122">
            <v>0</v>
          </cell>
        </row>
        <row r="123">
          <cell r="A123" t="str">
            <v>1115D-PI-RF-D0-20-00-00</v>
          </cell>
          <cell r="B123" t="str">
            <v>Istmo</v>
          </cell>
          <cell r="C123">
            <v>451.05339551980086</v>
          </cell>
          <cell r="D123">
            <v>4.6405926919040326</v>
          </cell>
          <cell r="F123">
            <v>455.69398821170489</v>
          </cell>
          <cell r="G123">
            <v>40.778715342709035</v>
          </cell>
        </row>
        <row r="124">
          <cell r="A124" t="str">
            <v>1115D-PI-RF-D0-49-00-00</v>
          </cell>
          <cell r="B124" t="str">
            <v>AXA</v>
          </cell>
          <cell r="C124">
            <v>0.11</v>
          </cell>
          <cell r="D124">
            <v>0</v>
          </cell>
          <cell r="F124">
            <v>0.11</v>
          </cell>
          <cell r="G124">
            <v>0</v>
          </cell>
        </row>
        <row r="125">
          <cell r="A125" t="str">
            <v>1115D-PI-RF-D0-54-00-00</v>
          </cell>
          <cell r="F125">
            <v>0</v>
          </cell>
        </row>
        <row r="126">
          <cell r="A126" t="str">
            <v>1115D-PI-RF-D0-62-00-00</v>
          </cell>
          <cell r="B126" t="str">
            <v>Swiss Re</v>
          </cell>
          <cell r="C126">
            <v>0.76783334084388422</v>
          </cell>
          <cell r="D126">
            <v>7.9278309969051941E-3</v>
          </cell>
          <cell r="F126">
            <v>0.77576117184078941</v>
          </cell>
          <cell r="G126">
            <v>0.1</v>
          </cell>
        </row>
        <row r="127">
          <cell r="A127" t="str">
            <v>1115D-PI-RF-D0-81-00-00</v>
          </cell>
          <cell r="B127" t="str">
            <v>Q.B.E.  Insurance</v>
          </cell>
          <cell r="C127">
            <v>5832.9180160000005</v>
          </cell>
          <cell r="E127">
            <v>5833.13145838743</v>
          </cell>
          <cell r="F127">
            <v>-0.21344238742949528</v>
          </cell>
          <cell r="G127">
            <v>0</v>
          </cell>
        </row>
        <row r="128">
          <cell r="A128" t="str">
            <v>1305 -AF-01-00-00-00-00</v>
          </cell>
          <cell r="B128" t="str">
            <v>Mobiliario y Equipo</v>
          </cell>
          <cell r="C128">
            <v>699206.44</v>
          </cell>
          <cell r="D128">
            <v>2500</v>
          </cell>
          <cell r="F128">
            <v>701706.44</v>
          </cell>
        </row>
        <row r="129">
          <cell r="A129" t="str">
            <v>1307 -AF-02-00-00-00-00</v>
          </cell>
          <cell r="B129" t="str">
            <v>Equipo de Transporte</v>
          </cell>
          <cell r="C129">
            <v>3895214.72</v>
          </cell>
          <cell r="D129">
            <v>0</v>
          </cell>
          <cell r="F129">
            <v>3895214.72</v>
          </cell>
        </row>
        <row r="130">
          <cell r="A130" t="str">
            <v>1309 -AF-03-00-00-00-00</v>
          </cell>
          <cell r="B130" t="str">
            <v>Equipo de Computo</v>
          </cell>
          <cell r="C130">
            <v>1052117.75</v>
          </cell>
          <cell r="D130">
            <v>62297.22</v>
          </cell>
          <cell r="F130">
            <v>1114414.97</v>
          </cell>
        </row>
        <row r="131">
          <cell r="A131" t="str">
            <v>1401 -DG-01-00-00-00-00</v>
          </cell>
          <cell r="B131" t="str">
            <v>Depositos en Garantia</v>
          </cell>
          <cell r="C131">
            <v>166750</v>
          </cell>
          <cell r="D131">
            <v>0</v>
          </cell>
          <cell r="F131">
            <v>166750</v>
          </cell>
        </row>
        <row r="132">
          <cell r="A132" t="str">
            <v>1403 -GP-AN-P0-01-00-00</v>
          </cell>
          <cell r="B132" t="str">
            <v>Gts pag x antic.SEGUROS</v>
          </cell>
          <cell r="C132">
            <v>145326.73011904737</v>
          </cell>
          <cell r="E132">
            <v>62895.902138888887</v>
          </cell>
          <cell r="F132">
            <v>82430.827980158472</v>
          </cell>
        </row>
        <row r="133">
          <cell r="A133" t="str">
            <v>1403 -PA-P0-01-00-00-00</v>
          </cell>
          <cell r="B133" t="str">
            <v>Gts pagados x antic. Seguros</v>
          </cell>
          <cell r="C133">
            <v>136750.73399999988</v>
          </cell>
          <cell r="E133">
            <v>136749.06099999999</v>
          </cell>
          <cell r="F133">
            <v>1.6729999998933636</v>
          </cell>
        </row>
        <row r="134">
          <cell r="A134" t="str">
            <v>1405 -GI-01-00-00-00-00</v>
          </cell>
          <cell r="B134" t="str">
            <v>Gastos de Instalacion</v>
          </cell>
          <cell r="C134">
            <v>541340.47</v>
          </cell>
          <cell r="D134">
            <v>0</v>
          </cell>
          <cell r="F134">
            <v>541340.47</v>
          </cell>
        </row>
        <row r="135">
          <cell r="A135" t="str">
            <v>1505 -AF-01-AC-00-00-00</v>
          </cell>
          <cell r="B135" t="str">
            <v>Mobiliari y equipo actualizado</v>
          </cell>
          <cell r="C135">
            <v>212714.72</v>
          </cell>
          <cell r="D135">
            <v>0</v>
          </cell>
          <cell r="F135">
            <v>212714.72</v>
          </cell>
        </row>
        <row r="136">
          <cell r="A136" t="str">
            <v>1507 -AF-02-AC-00-00-00</v>
          </cell>
          <cell r="B136" t="str">
            <v>Equipo de transp actualizado</v>
          </cell>
          <cell r="C136">
            <v>212582.86</v>
          </cell>
          <cell r="D136">
            <v>0</v>
          </cell>
          <cell r="F136">
            <v>212582.86</v>
          </cell>
        </row>
        <row r="137">
          <cell r="A137" t="str">
            <v>1509 -AF-03-AC-00-00-00</v>
          </cell>
          <cell r="B137" t="str">
            <v>Equipo computo actualizado</v>
          </cell>
          <cell r="C137">
            <v>47882.36</v>
          </cell>
          <cell r="D137">
            <v>0</v>
          </cell>
          <cell r="F137">
            <v>47882.36</v>
          </cell>
        </row>
        <row r="138">
          <cell r="A138" t="str">
            <v>1511 -GI-01-AC-00-00-00</v>
          </cell>
          <cell r="B138" t="str">
            <v>Gastos Instalacion actualizado</v>
          </cell>
          <cell r="C138">
            <v>173358.26</v>
          </cell>
          <cell r="D138">
            <v>0</v>
          </cell>
          <cell r="F138">
            <v>173358.26</v>
          </cell>
        </row>
        <row r="139">
          <cell r="A139" t="str">
            <v>3105 -DM-01-00-00-00-00</v>
          </cell>
          <cell r="B139" t="str">
            <v>Deprec Acum Mob y Equipo Ofna</v>
          </cell>
          <cell r="C139">
            <v>-265028.14683333336</v>
          </cell>
          <cell r="E139">
            <v>5826.72</v>
          </cell>
          <cell r="F139">
            <v>-270854.86683333333</v>
          </cell>
        </row>
        <row r="140">
          <cell r="A140" t="str">
            <v>3107 -DT-01-00-00-00-00</v>
          </cell>
          <cell r="B140" t="str">
            <v>Deprec Acum Equipo Transporte</v>
          </cell>
          <cell r="C140">
            <v>-1282584.9660416669</v>
          </cell>
          <cell r="E140">
            <v>77946.5</v>
          </cell>
          <cell r="F140">
            <v>-1360531.4660416669</v>
          </cell>
        </row>
        <row r="141">
          <cell r="A141" t="str">
            <v>3109 -DC-01-00-00-00-00</v>
          </cell>
          <cell r="B141" t="str">
            <v>Deprec Acum Equipo de Computo</v>
          </cell>
          <cell r="C141">
            <v>-735026.52599999995</v>
          </cell>
          <cell r="E141">
            <v>13851.52</v>
          </cell>
          <cell r="F141">
            <v>-748878.04599999997</v>
          </cell>
        </row>
        <row r="142">
          <cell r="A142" t="str">
            <v>3111 -AA-01-00-00-00-00</v>
          </cell>
          <cell r="B142" t="str">
            <v>Amort Acum Gtos Instalacion</v>
          </cell>
          <cell r="C142">
            <v>-111400.69529166666</v>
          </cell>
          <cell r="E142">
            <v>2255.59</v>
          </cell>
          <cell r="F142">
            <v>-113656.28529166666</v>
          </cell>
        </row>
        <row r="143">
          <cell r="A143" t="str">
            <v>3203 -DM-01-AC-00-00-00</v>
          </cell>
          <cell r="B143" t="str">
            <v>Depr Acum Mob Equpo actualizad</v>
          </cell>
          <cell r="C143">
            <v>-112168.52</v>
          </cell>
          <cell r="D143">
            <v>0</v>
          </cell>
          <cell r="F143">
            <v>-112168.52</v>
          </cell>
        </row>
        <row r="144">
          <cell r="A144" t="str">
            <v>3205 -DT-01-AC-00-00-00</v>
          </cell>
          <cell r="B144" t="str">
            <v>Deprec Acum Eq transp actualiz</v>
          </cell>
          <cell r="C144">
            <v>-115372.36</v>
          </cell>
          <cell r="D144">
            <v>0</v>
          </cell>
          <cell r="F144">
            <v>-115372.36</v>
          </cell>
        </row>
        <row r="145">
          <cell r="A145" t="str">
            <v>3207 -DC-01-AC-00-00-00</v>
          </cell>
          <cell r="B145" t="str">
            <v>Deprec Acum Eq computo actuali</v>
          </cell>
          <cell r="C145">
            <v>-32872.69</v>
          </cell>
          <cell r="D145">
            <v>0</v>
          </cell>
          <cell r="F145">
            <v>-32872.69</v>
          </cell>
        </row>
        <row r="146">
          <cell r="A146" t="str">
            <v>3209 -AA-01-AC-00-00-00</v>
          </cell>
          <cell r="B146" t="str">
            <v>Amortiz Gts Instalac actualiza</v>
          </cell>
          <cell r="C146">
            <v>-44800.9</v>
          </cell>
          <cell r="D146">
            <v>0</v>
          </cell>
          <cell r="F146">
            <v>-44800.9</v>
          </cell>
        </row>
        <row r="147">
          <cell r="C147">
            <v>67298153.231514826</v>
          </cell>
          <cell r="D147">
            <v>35099763.349365748</v>
          </cell>
          <cell r="E147">
            <v>11719547.758903701</v>
          </cell>
          <cell r="F147">
            <v>90678368.821976885</v>
          </cell>
        </row>
        <row r="148">
          <cell r="A148" t="str">
            <v>2101 -AD-P0-01-00-00-00</v>
          </cell>
          <cell r="B148" t="str">
            <v>Acreed Div. Diversos</v>
          </cell>
          <cell r="C148">
            <v>11035.242401999752</v>
          </cell>
          <cell r="D148">
            <v>9021.4599999999991</v>
          </cell>
          <cell r="F148">
            <v>2013.7824019997533</v>
          </cell>
        </row>
        <row r="149">
          <cell r="A149" t="str">
            <v>2101 -AD-P0-02-00-00-00</v>
          </cell>
          <cell r="B149" t="str">
            <v>Acreed Div Fdo Ahorro empleado</v>
          </cell>
          <cell r="C149">
            <v>-6.9348971010185778E-11</v>
          </cell>
          <cell r="D149">
            <v>17989.13</v>
          </cell>
          <cell r="F149">
            <v>-17989.13000000007</v>
          </cell>
        </row>
        <row r="150">
          <cell r="A150" t="str">
            <v>2101 -AD-P0-05-00-00-00</v>
          </cell>
          <cell r="B150" t="str">
            <v>Acreed Diversos.Empleados</v>
          </cell>
          <cell r="C150">
            <v>2089412.6129960001</v>
          </cell>
          <cell r="D150">
            <v>20000</v>
          </cell>
          <cell r="F150">
            <v>2069412.6129960001</v>
          </cell>
        </row>
        <row r="151">
          <cell r="A151" t="str">
            <v>2101D-AD-D0-01-00-00-00</v>
          </cell>
          <cell r="B151" t="str">
            <v>Acreed div dlls Diversos</v>
          </cell>
          <cell r="C151">
            <v>110749.51357568802</v>
          </cell>
          <cell r="E151">
            <v>1139.4294921491382</v>
          </cell>
          <cell r="F151">
            <v>111888.94306783716</v>
          </cell>
          <cell r="G151">
            <v>10012.970993327352</v>
          </cell>
        </row>
        <row r="152">
          <cell r="A152" t="str">
            <v>2102 -RP-CF-P0-24-00-00</v>
          </cell>
          <cell r="B152" t="str">
            <v>Comercial America</v>
          </cell>
          <cell r="C152">
            <v>351051.55</v>
          </cell>
          <cell r="D152">
            <v>0</v>
          </cell>
          <cell r="F152">
            <v>351051.55</v>
          </cell>
        </row>
        <row r="153">
          <cell r="A153" t="str">
            <v>2102 -RP-CF-P0-95-00-00</v>
          </cell>
          <cell r="B153" t="str">
            <v>AIG MÚxico Segs Interam</v>
          </cell>
          <cell r="C153">
            <v>1851280.07</v>
          </cell>
          <cell r="E153">
            <v>12089127.249999994</v>
          </cell>
          <cell r="F153">
            <v>13940407.319999995</v>
          </cell>
        </row>
        <row r="154">
          <cell r="A154" t="str">
            <v>2102 -RP-RA-BC-PO-01-00</v>
          </cell>
          <cell r="B154" t="str">
            <v>Remesas x Aplicar bancos pesos</v>
          </cell>
          <cell r="C154">
            <v>50642.17</v>
          </cell>
          <cell r="D154">
            <v>0</v>
          </cell>
          <cell r="F154">
            <v>50642.17</v>
          </cell>
        </row>
        <row r="155">
          <cell r="A155" t="str">
            <v>2102 -RP-RA-DF-50-00-00</v>
          </cell>
          <cell r="B155" t="str">
            <v>r</v>
          </cell>
          <cell r="C155">
            <v>-24808.79</v>
          </cell>
          <cell r="D155">
            <v>0</v>
          </cell>
          <cell r="F155">
            <v>-24808.79</v>
          </cell>
        </row>
        <row r="156">
          <cell r="A156" t="str">
            <v>2102 -RP-RA-DI-51-00-00</v>
          </cell>
          <cell r="B156" t="str">
            <v>r</v>
          </cell>
          <cell r="C156">
            <v>-15657.79</v>
          </cell>
          <cell r="D156">
            <v>0</v>
          </cell>
          <cell r="F156">
            <v>-15657.79</v>
          </cell>
        </row>
        <row r="157">
          <cell r="A157" t="str">
            <v>2102 -RP-RA-DX-52-00-00</v>
          </cell>
          <cell r="B157" t="str">
            <v>Rem x Aplic fluct Dlls.</v>
          </cell>
          <cell r="C157">
            <v>162483952.64652199</v>
          </cell>
          <cell r="E157">
            <v>3340205.7172119995</v>
          </cell>
          <cell r="F157">
            <v>165824158.36373398</v>
          </cell>
        </row>
        <row r="158">
          <cell r="A158" t="str">
            <v>2102 -RP-RA-OP-00-00-00</v>
          </cell>
          <cell r="B158" t="str">
            <v>Reaseguro Operaciones Pesos</v>
          </cell>
          <cell r="C158">
            <v>4.0000000000873115E-2</v>
          </cell>
          <cell r="D158">
            <v>0</v>
          </cell>
          <cell r="F158">
            <v>4.0000000000873115E-2</v>
          </cell>
        </row>
        <row r="159">
          <cell r="A159" t="str">
            <v>2102 -RP-RA-PF-50-00-00</v>
          </cell>
          <cell r="B159" t="str">
            <v>Remesas x Aplicar fac pesos</v>
          </cell>
          <cell r="C159">
            <v>34846.83</v>
          </cell>
          <cell r="E159">
            <v>94039.49</v>
          </cell>
          <cell r="F159">
            <v>128886.32</v>
          </cell>
        </row>
        <row r="160">
          <cell r="A160" t="str">
            <v>2102 -RP-RA-PX-52-00-00</v>
          </cell>
          <cell r="B160" t="str">
            <v>Remesas x aplicar fluctuacion</v>
          </cell>
          <cell r="C160">
            <v>-162465109.45305198</v>
          </cell>
          <cell r="D160">
            <v>3359048.91</v>
          </cell>
          <cell r="F160">
            <v>-165824158.36305198</v>
          </cell>
        </row>
        <row r="161">
          <cell r="A161" t="str">
            <v>2102 -RP-RC-P0-53-00-00</v>
          </cell>
          <cell r="B161" t="str">
            <v>Casa de Cambio</v>
          </cell>
          <cell r="C161">
            <v>0</v>
          </cell>
          <cell r="E161">
            <v>1399817.65</v>
          </cell>
          <cell r="F161">
            <v>1399817.65</v>
          </cell>
        </row>
        <row r="162">
          <cell r="A162" t="str">
            <v>2102 -RP-RF-P0-05-00-00</v>
          </cell>
          <cell r="B162" t="str">
            <v>C. G. Londres</v>
          </cell>
          <cell r="C162">
            <v>3.9999999979045242E-2</v>
          </cell>
          <cell r="D162">
            <v>0</v>
          </cell>
          <cell r="F162">
            <v>3.9999999979045242E-2</v>
          </cell>
        </row>
        <row r="163">
          <cell r="A163" t="str">
            <v>2102 -RP-RF-P0-23-00-00</v>
          </cell>
          <cell r="B163" t="str">
            <v>Reinmex</v>
          </cell>
          <cell r="C163">
            <v>1409.5</v>
          </cell>
          <cell r="D163">
            <v>0</v>
          </cell>
          <cell r="F163">
            <v>1409.5</v>
          </cell>
        </row>
        <row r="164">
          <cell r="A164" t="str">
            <v>2102 -RP-RF-P0-53-00-00</v>
          </cell>
          <cell r="B164" t="str">
            <v>Casa de Cambio</v>
          </cell>
          <cell r="C164">
            <v>87314.429999993881</v>
          </cell>
          <cell r="D164">
            <v>41674.99</v>
          </cell>
          <cell r="F164">
            <v>45639.439999993883</v>
          </cell>
        </row>
        <row r="165">
          <cell r="A165" t="str">
            <v>2102 -RP-RF-P0-55-00-00</v>
          </cell>
          <cell r="B165" t="str">
            <v>Oddysey Re.</v>
          </cell>
          <cell r="C165">
            <v>959.28999999988355</v>
          </cell>
          <cell r="D165">
            <v>959.29</v>
          </cell>
          <cell r="F165">
            <v>-1.1641532182693481E-10</v>
          </cell>
        </row>
        <row r="166">
          <cell r="A166" t="str">
            <v>2102 -RP-RF-P0-60-00-00</v>
          </cell>
          <cell r="B166" t="str">
            <v>Ajustador</v>
          </cell>
          <cell r="C166">
            <v>78.72</v>
          </cell>
          <cell r="D166">
            <v>0</v>
          </cell>
          <cell r="F166">
            <v>78.72</v>
          </cell>
        </row>
        <row r="167">
          <cell r="A167" t="str">
            <v>2102 -RP-RF-P1-02-00-00</v>
          </cell>
          <cell r="B167" t="str">
            <v>QBE del istmo Cia Reaseguro Inc</v>
          </cell>
          <cell r="C167">
            <v>1232.42</v>
          </cell>
          <cell r="D167">
            <v>1232.42</v>
          </cell>
          <cell r="F167">
            <v>0</v>
          </cell>
        </row>
        <row r="168">
          <cell r="A168" t="str">
            <v>2102D-RP-CC-D0-07-00-00</v>
          </cell>
          <cell r="B168" t="str">
            <v>General</v>
          </cell>
          <cell r="C168">
            <v>8.2156503822261584E-15</v>
          </cell>
          <cell r="E168">
            <v>223.49599999999998</v>
          </cell>
          <cell r="F168">
            <v>223.49599999999998</v>
          </cell>
        </row>
        <row r="169">
          <cell r="A169" t="str">
            <v>2102D-RP-CC-D0-08-00-00</v>
          </cell>
          <cell r="B169" t="str">
            <v>CASA</v>
          </cell>
          <cell r="C169">
            <v>0.01</v>
          </cell>
          <cell r="D169">
            <v>0</v>
          </cell>
          <cell r="F169">
            <v>0.01</v>
          </cell>
        </row>
        <row r="170">
          <cell r="A170" t="str">
            <v>2102D-RP-CC-D0-11-00-00</v>
          </cell>
          <cell r="B170" t="str">
            <v>Crefisa.</v>
          </cell>
          <cell r="C170">
            <v>5.2375960513018072E-4</v>
          </cell>
          <cell r="D170">
            <v>0</v>
          </cell>
          <cell r="F170">
            <v>5.2375960513018072E-4</v>
          </cell>
        </row>
        <row r="171">
          <cell r="A171" t="str">
            <v>2102D-RP-CC-D0-12-00-00</v>
          </cell>
          <cell r="B171" t="str">
            <v>Ahorro Hondureno</v>
          </cell>
          <cell r="C171">
            <v>4277.6870555920632</v>
          </cell>
          <cell r="E171">
            <v>44.010317815192138</v>
          </cell>
          <cell r="F171">
            <v>4321.6973734072553</v>
          </cell>
          <cell r="G171">
            <v>386.74983653773404</v>
          </cell>
        </row>
        <row r="172">
          <cell r="A172" t="str">
            <v>2102D-RP-CC-D0-14-00-00</v>
          </cell>
          <cell r="B172" t="str">
            <v>I. N. S.</v>
          </cell>
          <cell r="C172">
            <v>173.76202599996105</v>
          </cell>
          <cell r="E172">
            <v>6022.4347195728697</v>
          </cell>
          <cell r="F172">
            <v>6196.1967455728309</v>
          </cell>
          <cell r="G172">
            <v>554.48199526146902</v>
          </cell>
        </row>
        <row r="173">
          <cell r="A173" t="str">
            <v>2102D-RP-CC-D0-16-00-00</v>
          </cell>
          <cell r="B173" t="str">
            <v>Interamericana Mexico</v>
          </cell>
          <cell r="C173">
            <v>27714.764929984165</v>
          </cell>
          <cell r="E173">
            <v>285.13904754825489</v>
          </cell>
          <cell r="F173">
            <v>27999.90397753242</v>
          </cell>
          <cell r="G173">
            <v>2505.7187837854758</v>
          </cell>
        </row>
        <row r="174">
          <cell r="A174" t="str">
            <v>2102D-RP-CC-D0-19-00-00</v>
          </cell>
          <cell r="B174" t="str">
            <v>Centroamericana</v>
          </cell>
          <cell r="C174">
            <v>-4.138814670255897E-3</v>
          </cell>
          <cell r="D174">
            <v>0</v>
          </cell>
          <cell r="F174">
            <v>-4.138814670255897E-3</v>
          </cell>
          <cell r="G174">
            <v>-3.703836152505635E-4</v>
          </cell>
        </row>
        <row r="175">
          <cell r="A175" t="str">
            <v>2102D-RP-CC-D0-21-00-00</v>
          </cell>
          <cell r="B175" t="str">
            <v>SISA</v>
          </cell>
          <cell r="C175">
            <v>2320.8487766462999</v>
          </cell>
          <cell r="E175">
            <v>55.055383596769843</v>
          </cell>
          <cell r="F175">
            <v>2375.9041602430698</v>
          </cell>
          <cell r="G175">
            <v>212.62028925428388</v>
          </cell>
        </row>
        <row r="176">
          <cell r="A176" t="str">
            <v>2102D-RP-CC-D0-37-00-00</v>
          </cell>
          <cell r="B176" t="str">
            <v>Inbursa</v>
          </cell>
          <cell r="C176">
            <v>117375.08720000001</v>
          </cell>
          <cell r="E176">
            <v>1207.5953252590261</v>
          </cell>
          <cell r="F176">
            <v>118582.68252525904</v>
          </cell>
          <cell r="G176">
            <v>10611.995500900186</v>
          </cell>
        </row>
        <row r="177">
          <cell r="A177" t="str">
            <v>2102D-RP-CF-D0-01-00-00</v>
          </cell>
          <cell r="B177" t="str">
            <v>ASESUIZA</v>
          </cell>
          <cell r="C177">
            <v>36488.145983978276</v>
          </cell>
          <cell r="E177">
            <v>981.4120176955289</v>
          </cell>
          <cell r="F177">
            <v>37469.558001673802</v>
          </cell>
          <cell r="G177">
            <v>3353.1606172746456</v>
          </cell>
        </row>
        <row r="178">
          <cell r="A178" t="str">
            <v>2102D-RP-CF-D0-07-00-00</v>
          </cell>
          <cell r="B178" t="str">
            <v>General</v>
          </cell>
          <cell r="C178">
            <v>34028.152406426801</v>
          </cell>
          <cell r="E178">
            <v>350.09335246059345</v>
          </cell>
          <cell r="F178">
            <v>34378.245758887395</v>
          </cell>
          <cell r="G178">
            <v>3076.5182702326206</v>
          </cell>
        </row>
        <row r="179">
          <cell r="A179" t="str">
            <v>2102D-RP-CF-D0-08-00-00</v>
          </cell>
          <cell r="B179" t="str">
            <v>CASA</v>
          </cell>
          <cell r="C179">
            <v>-1.2959755613053403E-3</v>
          </cell>
          <cell r="D179">
            <v>0</v>
          </cell>
          <cell r="F179">
            <v>-1.2959755613053403E-3</v>
          </cell>
          <cell r="G179">
            <v>-1.1597719441807527E-4</v>
          </cell>
        </row>
        <row r="180">
          <cell r="A180" t="str">
            <v>2102D-RP-CF-D0-12-00-00</v>
          </cell>
          <cell r="B180" t="str">
            <v>Ahorro Hondureno</v>
          </cell>
          <cell r="C180">
            <v>4246.9336788427981</v>
          </cell>
          <cell r="E180">
            <v>43.693916482608074</v>
          </cell>
          <cell r="F180">
            <v>4290.6275953254062</v>
          </cell>
          <cell r="G180">
            <v>383.96939391156627</v>
          </cell>
        </row>
        <row r="181">
          <cell r="A181" t="str">
            <v>2102D-RP-CF-D0-14-00-00</v>
          </cell>
          <cell r="B181" t="str">
            <v>I. N. S.</v>
          </cell>
          <cell r="C181">
            <v>0</v>
          </cell>
          <cell r="D181">
            <v>50.168516899126203</v>
          </cell>
          <cell r="F181">
            <v>-50.168516899126203</v>
          </cell>
          <cell r="G181">
            <v>0</v>
          </cell>
        </row>
        <row r="182">
          <cell r="A182" t="str">
            <v>2102D-RP-CF-D0-15-00-00</v>
          </cell>
          <cell r="B182" t="str">
            <v>INISER</v>
          </cell>
          <cell r="C182">
            <v>-2052.8495626088074</v>
          </cell>
          <cell r="D182">
            <v>21.082831352016001</v>
          </cell>
          <cell r="F182">
            <v>-2073.9323939608234</v>
          </cell>
          <cell r="G182">
            <v>-185.59675633240474</v>
          </cell>
        </row>
        <row r="183">
          <cell r="A183" t="str">
            <v>2102D-RP-CF-D0-17-00-00</v>
          </cell>
          <cell r="B183" t="str">
            <v>Interamericana Honduras</v>
          </cell>
          <cell r="C183">
            <v>29.978594198810271</v>
          </cell>
          <cell r="D183">
            <v>235131.11682589719</v>
          </cell>
          <cell r="F183">
            <v>-235101.13823169837</v>
          </cell>
          <cell r="G183">
            <v>-21038.509703233918</v>
          </cell>
        </row>
        <row r="184">
          <cell r="A184" t="str">
            <v>2102D-RP-CF-D0-21-00-00</v>
          </cell>
          <cell r="B184" t="str">
            <v>SISA</v>
          </cell>
          <cell r="C184">
            <v>3055.4938536759491</v>
          </cell>
          <cell r="E184">
            <v>33446.561991175811</v>
          </cell>
          <cell r="F184">
            <v>36502.055844851762</v>
          </cell>
          <cell r="G184">
            <v>3266.5785943631658</v>
          </cell>
        </row>
        <row r="185">
          <cell r="A185" t="str">
            <v>2102D-RP-CF-D0-22-00-00</v>
          </cell>
          <cell r="B185" t="str">
            <v>Granai</v>
          </cell>
          <cell r="C185">
            <v>86.162048970355301</v>
          </cell>
          <cell r="E185">
            <v>0.88646483707438506</v>
          </cell>
          <cell r="F185">
            <v>87.048513807429686</v>
          </cell>
          <cell r="G185">
            <v>7.7897516173894408</v>
          </cell>
        </row>
        <row r="186">
          <cell r="A186" t="str">
            <v>2102D-RP-CF-D0-24-00-00</v>
          </cell>
          <cell r="B186" t="str">
            <v>Comercial America</v>
          </cell>
          <cell r="C186">
            <v>2237372.3466557609</v>
          </cell>
          <cell r="E186">
            <v>15465738.70261283</v>
          </cell>
          <cell r="F186">
            <v>17703111.049268592</v>
          </cell>
          <cell r="G186">
            <v>1584206.6900066333</v>
          </cell>
        </row>
        <row r="187">
          <cell r="A187" t="str">
            <v>2102D-RP-CF-D0-27-00-00</v>
          </cell>
          <cell r="B187" t="str">
            <v>Roble</v>
          </cell>
          <cell r="C187">
            <v>45137.648943713524</v>
          </cell>
          <cell r="D187">
            <v>43503.613103825352</v>
          </cell>
          <cell r="F187">
            <v>1634.0358398881726</v>
          </cell>
          <cell r="G187">
            <v>146.23029781358932</v>
          </cell>
        </row>
        <row r="188">
          <cell r="A188" t="str">
            <v>2102D-RP-CF-D0-30-00-00</v>
          </cell>
          <cell r="B188" t="str">
            <v>La Nacion</v>
          </cell>
          <cell r="C188">
            <v>-1.3274043832893767E-3</v>
          </cell>
          <cell r="D188">
            <v>0</v>
          </cell>
          <cell r="F188">
            <v>-1.3274043832893767E-3</v>
          </cell>
          <cell r="G188">
            <v>-1.1878976797764325E-4</v>
          </cell>
        </row>
        <row r="189">
          <cell r="A189" t="str">
            <v>2102D-RP-CF-D0-30-00-GT</v>
          </cell>
          <cell r="B189" t="str">
            <v>La Nacion</v>
          </cell>
          <cell r="C189">
            <v>4726.5285908838569</v>
          </cell>
          <cell r="E189">
            <v>48.628154127193739</v>
          </cell>
          <cell r="F189">
            <v>4775.1567450110506</v>
          </cell>
          <cell r="G189">
            <v>427.33003517066243</v>
          </cell>
        </row>
        <row r="190">
          <cell r="A190" t="str">
            <v>2102D-RP-CF-D0-31-00-00</v>
          </cell>
          <cell r="B190" t="str">
            <v>Intercasa</v>
          </cell>
          <cell r="C190">
            <v>38628.257448205484</v>
          </cell>
          <cell r="E190">
            <v>397.4208175698368</v>
          </cell>
          <cell r="F190">
            <v>39025.678265775321</v>
          </cell>
          <cell r="G190">
            <v>3492.4182296835015</v>
          </cell>
        </row>
        <row r="191">
          <cell r="A191" t="str">
            <v>2102D-RP-CF-D0-34-00-00</v>
          </cell>
          <cell r="B191" t="str">
            <v>Capital</v>
          </cell>
          <cell r="C191">
            <v>-4.3269574564283597E-3</v>
          </cell>
          <cell r="D191">
            <v>0</v>
          </cell>
          <cell r="F191">
            <v>-4.3269574564283597E-3</v>
          </cell>
          <cell r="G191">
            <v>-3.8722056275311063E-4</v>
          </cell>
        </row>
        <row r="192">
          <cell r="A192" t="str">
            <v>2102D-RP-CF-D0-35-00-00</v>
          </cell>
          <cell r="B192" t="str">
            <v>Hannover</v>
          </cell>
          <cell r="C192">
            <v>-1.3296252291183919E-3</v>
          </cell>
          <cell r="D192">
            <v>0</v>
          </cell>
          <cell r="F192">
            <v>-1.3296252291183919E-3</v>
          </cell>
          <cell r="G192">
            <v>-1.1898851205598437E-4</v>
          </cell>
        </row>
        <row r="193">
          <cell r="A193" t="str">
            <v>2102D-RP-CF-D0-36-00-00</v>
          </cell>
          <cell r="B193" t="str">
            <v>Territorial</v>
          </cell>
          <cell r="C193">
            <v>67.910432043448751</v>
          </cell>
          <cell r="E193">
            <v>0.69868591562578786</v>
          </cell>
          <cell r="F193">
            <v>68.609117959074538</v>
          </cell>
          <cell r="G193">
            <v>6.1398480418702155</v>
          </cell>
        </row>
        <row r="194">
          <cell r="A194" t="str">
            <v>2102D-RP-CF-D0-38-00-00</v>
          </cell>
          <cell r="B194" t="str">
            <v>Casa de Cambio</v>
          </cell>
          <cell r="C194">
            <v>1154913.4943109918</v>
          </cell>
          <cell r="E194">
            <v>4.6566128730773926E-9</v>
          </cell>
          <cell r="F194">
            <v>1154913.4943109965</v>
          </cell>
          <cell r="G194">
            <v>102786.8898461193</v>
          </cell>
        </row>
        <row r="195">
          <cell r="A195" t="str">
            <v>2102D-RP-CF-D0-41-00-00</v>
          </cell>
          <cell r="B195" t="str">
            <v>Alianza</v>
          </cell>
          <cell r="C195">
            <v>617.62390400000004</v>
          </cell>
          <cell r="E195">
            <v>6.3543274559426663</v>
          </cell>
          <cell r="F195">
            <v>623.9782314559427</v>
          </cell>
          <cell r="G195">
            <v>55.839976325882617</v>
          </cell>
        </row>
        <row r="196">
          <cell r="A196" t="str">
            <v>2102D-RP-CF-D0-43-00-00</v>
          </cell>
          <cell r="B196" t="str">
            <v>Reinmex</v>
          </cell>
          <cell r="C196">
            <v>4.6929926611483097E-10</v>
          </cell>
          <cell r="D196">
            <v>3760.5436960000006</v>
          </cell>
          <cell r="F196">
            <v>-3760.5436959995313</v>
          </cell>
          <cell r="G196">
            <v>-336.53204610534181</v>
          </cell>
        </row>
        <row r="197">
          <cell r="A197" t="str">
            <v>2102D-RP-CF-D0-44-00-00</v>
          </cell>
          <cell r="B197" t="str">
            <v>Cigna</v>
          </cell>
          <cell r="C197">
            <v>105327.98880687941</v>
          </cell>
          <cell r="E197">
            <v>1083.6506275423744</v>
          </cell>
          <cell r="F197">
            <v>106411.63943442178</v>
          </cell>
          <cell r="G197">
            <v>9522.8056481262338</v>
          </cell>
        </row>
        <row r="198">
          <cell r="A198" t="str">
            <v>2102D-RP-CF-D0-45-00-00</v>
          </cell>
          <cell r="B198" t="str">
            <v>Credito Hipotecario</v>
          </cell>
          <cell r="C198">
            <v>696.04438397827585</v>
          </cell>
          <cell r="E198">
            <v>7.161144364755387</v>
          </cell>
          <cell r="F198">
            <v>703.20552834303123</v>
          </cell>
          <cell r="G198">
            <v>62.930047997479164</v>
          </cell>
        </row>
        <row r="199">
          <cell r="A199" t="str">
            <v>2102D-RP-CF-D0-58-00-00</v>
          </cell>
          <cell r="B199" t="str">
            <v>La Colonial</v>
          </cell>
          <cell r="C199">
            <v>71.124238424983034</v>
          </cell>
          <cell r="E199">
            <v>0.73175066262797372</v>
          </cell>
          <cell r="F199">
            <v>71.855989087611007</v>
          </cell>
          <cell r="G199">
            <v>6.4304113945814549</v>
          </cell>
        </row>
        <row r="200">
          <cell r="A200" t="str">
            <v>2102D-RP-FR-D0-43-00-00</v>
          </cell>
          <cell r="B200" t="str">
            <v>Istmo Panama</v>
          </cell>
          <cell r="C200">
            <v>-5625.6680780810138</v>
          </cell>
          <cell r="D200">
            <v>45.687651943410899</v>
          </cell>
          <cell r="F200">
            <v>-5671.3557300244247</v>
          </cell>
          <cell r="G200">
            <v>-506.95041923130225</v>
          </cell>
        </row>
        <row r="201">
          <cell r="A201" t="str">
            <v>2102D-RP-RA-BC-DL-01-00</v>
          </cell>
          <cell r="B201" t="str">
            <v>Remesas x aplicar bancos dlls</v>
          </cell>
          <cell r="C201">
            <v>1161.3682928476162</v>
          </cell>
          <cell r="E201">
            <v>11.948557013270829</v>
          </cell>
          <cell r="F201">
            <v>1173.316849860887</v>
          </cell>
          <cell r="G201">
            <v>105.00043401532852</v>
          </cell>
        </row>
        <row r="202">
          <cell r="A202" t="str">
            <v>2102D-RP-RA-DC-51-00-00</v>
          </cell>
          <cell r="B202" t="str">
            <v>Remesas x aplicar Contratos dl</v>
          </cell>
          <cell r="C202">
            <v>1426955.8842108967</v>
          </cell>
          <cell r="E202">
            <v>27676.56736375903</v>
          </cell>
          <cell r="F202">
            <v>1454632.4515746557</v>
          </cell>
          <cell r="G202">
            <v>130176.99072115027</v>
          </cell>
        </row>
        <row r="203">
          <cell r="A203" t="str">
            <v>2102D-RP-RA-DF-50-00-00</v>
          </cell>
          <cell r="B203" t="str">
            <v>Remesas x aplicar Facult dlls.</v>
          </cell>
          <cell r="C203">
            <v>4139259.330934566</v>
          </cell>
          <cell r="E203">
            <v>95443.855537942785</v>
          </cell>
          <cell r="F203">
            <v>4234703.1864725091</v>
          </cell>
          <cell r="G203">
            <v>378953.74999999831</v>
          </cell>
        </row>
        <row r="204">
          <cell r="A204" t="str">
            <v>2102D-RP-RA-DF-50-00-GT</v>
          </cell>
          <cell r="B204" t="str">
            <v>x</v>
          </cell>
          <cell r="C204">
            <v>83239.760469915636</v>
          </cell>
          <cell r="D204">
            <v>5423.3178189939208</v>
          </cell>
          <cell r="F204">
            <v>77816.442650921716</v>
          </cell>
          <cell r="G204">
            <v>6965.42</v>
          </cell>
        </row>
        <row r="205">
          <cell r="A205" t="str">
            <v>2102D-RP-RA-DI-51-00-00</v>
          </cell>
          <cell r="B205" t="str">
            <v>Remesas por Aplicar No Identif</v>
          </cell>
          <cell r="C205">
            <v>-57120.376828764711</v>
          </cell>
          <cell r="D205">
            <v>587.67411109918601</v>
          </cell>
          <cell r="F205">
            <v>-57708.050939863897</v>
          </cell>
          <cell r="G205">
            <v>-5164.3086823331805</v>
          </cell>
        </row>
        <row r="206">
          <cell r="A206" t="str">
            <v>2102D-RP-RA-DX-52-00-00</v>
          </cell>
          <cell r="B206" t="str">
            <v>r</v>
          </cell>
          <cell r="C206">
            <v>23867.969061647138</v>
          </cell>
          <cell r="E206">
            <v>245.56188668178947</v>
          </cell>
          <cell r="F206">
            <v>24113.530948328927</v>
          </cell>
          <cell r="G206">
            <v>2157.9262375007988</v>
          </cell>
        </row>
        <row r="207">
          <cell r="A207" t="str">
            <v>2102D-RP-RC-D0-05-00-00</v>
          </cell>
          <cell r="B207" t="str">
            <v>Cooper Gay London</v>
          </cell>
          <cell r="C207">
            <v>4759238.6974593569</v>
          </cell>
          <cell r="E207">
            <v>16083.470190603053</v>
          </cell>
          <cell r="F207">
            <v>4775322.1676499601</v>
          </cell>
          <cell r="G207">
            <v>427345</v>
          </cell>
        </row>
        <row r="208">
          <cell r="A208" t="str">
            <v>2102D-RP-RC-D0-06-00-00</v>
          </cell>
          <cell r="B208" t="str">
            <v>Cooper Gay Steele</v>
          </cell>
          <cell r="C208">
            <v>9278.8497231047786</v>
          </cell>
          <cell r="E208">
            <v>95.464001916430789</v>
          </cell>
          <cell r="F208">
            <v>9374.3137250212094</v>
          </cell>
          <cell r="G208">
            <v>838.90980500261389</v>
          </cell>
        </row>
        <row r="209">
          <cell r="A209" t="str">
            <v>2102D-RP-RC-D0-17-00-00</v>
          </cell>
          <cell r="B209" t="str">
            <v>Muenchenner</v>
          </cell>
          <cell r="C209">
            <v>18281.844528000001</v>
          </cell>
          <cell r="E209">
            <v>188.75889599999937</v>
          </cell>
          <cell r="F209">
            <v>18470.603424000001</v>
          </cell>
          <cell r="G209">
            <v>1652.9391666666668</v>
          </cell>
        </row>
        <row r="210">
          <cell r="A210" t="str">
            <v>2102D-RP-RC-D0-20-00-00</v>
          </cell>
          <cell r="B210" t="str">
            <v>Istmo</v>
          </cell>
          <cell r="C210">
            <v>10359.689853088927</v>
          </cell>
          <cell r="E210">
            <v>106.58405745340679</v>
          </cell>
          <cell r="F210">
            <v>10466.273910542333</v>
          </cell>
          <cell r="G210">
            <v>936.62960969200435</v>
          </cell>
        </row>
        <row r="211">
          <cell r="A211" t="str">
            <v>2102D-RP-RC-D0-22-00-00</v>
          </cell>
          <cell r="B211" t="str">
            <v>Patria</v>
          </cell>
          <cell r="C211">
            <v>-3.0695214359468537E-3</v>
          </cell>
          <cell r="D211">
            <v>0</v>
          </cell>
          <cell r="F211">
            <v>-3.0695214359468537E-3</v>
          </cell>
          <cell r="G211">
            <v>-2.7469228199696212E-4</v>
          </cell>
        </row>
        <row r="212">
          <cell r="A212" t="str">
            <v>2102D-RP-RC-D0-25-00-00</v>
          </cell>
          <cell r="B212" t="str">
            <v>Alianza Panama</v>
          </cell>
          <cell r="C212">
            <v>-2.8477755263915938E-3</v>
          </cell>
          <cell r="D212">
            <v>0</v>
          </cell>
          <cell r="F212">
            <v>-2.8477755263915938E-3</v>
          </cell>
          <cell r="G212">
            <v>-2.548481821298319E-4</v>
          </cell>
        </row>
        <row r="213">
          <cell r="A213" t="str">
            <v>2102D-RP-RC-D0-28-00-00</v>
          </cell>
          <cell r="B213" t="str">
            <v>Americana</v>
          </cell>
          <cell r="C213">
            <v>22138.230170264764</v>
          </cell>
          <cell r="E213">
            <v>227.76573718378859</v>
          </cell>
          <cell r="F213">
            <v>22365.995907448552</v>
          </cell>
          <cell r="G213">
            <v>2001.5388662879932</v>
          </cell>
        </row>
        <row r="214">
          <cell r="A214" t="str">
            <v>2102D-RP-RC-D0-29-00-00</v>
          </cell>
          <cell r="B214" t="str">
            <v>Signet Star</v>
          </cell>
          <cell r="C214">
            <v>68476.728058520806</v>
          </cell>
          <cell r="E214">
            <v>704.51216408128676</v>
          </cell>
          <cell r="F214">
            <v>69181.240222602093</v>
          </cell>
          <cell r="G214">
            <v>6191.0474139642474</v>
          </cell>
        </row>
        <row r="215">
          <cell r="A215" t="str">
            <v>2102D-RP-RC-D0-34-00-00</v>
          </cell>
          <cell r="B215" t="str">
            <v>Transatlantic</v>
          </cell>
          <cell r="C215">
            <v>5.5750424508005381E-6</v>
          </cell>
          <cell r="E215">
            <v>976317.24444799998</v>
          </cell>
          <cell r="F215">
            <v>976317.244453575</v>
          </cell>
          <cell r="G215">
            <v>87367.760000498893</v>
          </cell>
        </row>
        <row r="216">
          <cell r="A216" t="str">
            <v>2102D-RP-RC-D0-35-00-00</v>
          </cell>
          <cell r="B216" t="str">
            <v>Angloiberia</v>
          </cell>
          <cell r="C216">
            <v>7.1359736024115125E-3</v>
          </cell>
          <cell r="D216">
            <v>0</v>
          </cell>
          <cell r="F216">
            <v>7.1359736024115125E-3</v>
          </cell>
          <cell r="G216">
            <v>6.3860015771867061E-4</v>
          </cell>
        </row>
        <row r="217">
          <cell r="A217" t="str">
            <v>2102D-RP-RC-D0-37-00-00</v>
          </cell>
          <cell r="B217" t="str">
            <v>Reaseg Colombia</v>
          </cell>
          <cell r="C217">
            <v>58353.953501154108</v>
          </cell>
          <cell r="E217">
            <v>600.36557279231056</v>
          </cell>
          <cell r="F217">
            <v>58954.319073946419</v>
          </cell>
          <cell r="G217">
            <v>5275.8375459932004</v>
          </cell>
        </row>
        <row r="218">
          <cell r="A218" t="str">
            <v>2102D-RP-RC-D0-38-00-00</v>
          </cell>
          <cell r="B218" t="str">
            <v>Employeers</v>
          </cell>
          <cell r="C218">
            <v>51638.844432000005</v>
          </cell>
          <cell r="E218">
            <v>533.16782399999647</v>
          </cell>
          <cell r="F218">
            <v>52172.012256000002</v>
          </cell>
          <cell r="G218">
            <v>4668.72</v>
          </cell>
        </row>
        <row r="219">
          <cell r="A219" t="str">
            <v>2102D-RP-RC-D0-43-00-00</v>
          </cell>
          <cell r="B219" t="str">
            <v>Istmo Panama</v>
          </cell>
          <cell r="C219">
            <v>708.88026515469232</v>
          </cell>
          <cell r="D219">
            <v>56.723362750465938</v>
          </cell>
          <cell r="F219">
            <v>652.15690240422634</v>
          </cell>
          <cell r="G219">
            <v>58.33</v>
          </cell>
        </row>
        <row r="220">
          <cell r="A220" t="str">
            <v>2102D-RP-RC-D0-48-00-00</v>
          </cell>
          <cell r="B220" t="str">
            <v>CER</v>
          </cell>
          <cell r="C220">
            <v>1.9190407402049914E-3</v>
          </cell>
          <cell r="D220">
            <v>0</v>
          </cell>
          <cell r="F220">
            <v>1.9190407402049914E-3</v>
          </cell>
          <cell r="G220">
            <v>1.7173546143014313E-4</v>
          </cell>
        </row>
        <row r="221">
          <cell r="A221" t="str">
            <v>2102D-RP-RC-D0-51-00-00</v>
          </cell>
          <cell r="B221" t="str">
            <v>Assicurazione Generali</v>
          </cell>
          <cell r="C221">
            <v>2211.4592173794745</v>
          </cell>
          <cell r="E221">
            <v>22.752254133434235</v>
          </cell>
          <cell r="F221">
            <v>2234.2114715129087</v>
          </cell>
          <cell r="G221">
            <v>199.94017320956013</v>
          </cell>
        </row>
        <row r="222">
          <cell r="A222" t="str">
            <v>2102D-RP-RC-D0-53-00-00</v>
          </cell>
          <cell r="B222" t="str">
            <v>Casa de Cambio</v>
          </cell>
          <cell r="C222">
            <v>-1424.196796198288</v>
          </cell>
          <cell r="D222">
            <v>14.6526271832061</v>
          </cell>
          <cell r="F222">
            <v>-1438.849423381494</v>
          </cell>
          <cell r="G222">
            <v>-128.76301397672304</v>
          </cell>
        </row>
        <row r="223">
          <cell r="A223" t="str">
            <v>2102D-RP-RC-D0-55-00-00</v>
          </cell>
          <cell r="B223" t="str">
            <v>Oddysey Re</v>
          </cell>
          <cell r="C223">
            <v>31580.335737316749</v>
          </cell>
          <cell r="E223">
            <v>531699.15787020524</v>
          </cell>
          <cell r="F223">
            <v>563279.49360752199</v>
          </cell>
          <cell r="G223">
            <v>50406.35000000018</v>
          </cell>
        </row>
        <row r="224">
          <cell r="A224" t="str">
            <v>2102D-RP-RC-D0-62-00-00</v>
          </cell>
          <cell r="B224" t="str">
            <v>Swiss Re.</v>
          </cell>
          <cell r="C224">
            <v>11704.433220640811</v>
          </cell>
          <cell r="E224">
            <v>331884.2512763961</v>
          </cell>
          <cell r="F224">
            <v>343588.68449703691</v>
          </cell>
          <cell r="G224">
            <v>30746.779999999948</v>
          </cell>
        </row>
        <row r="225">
          <cell r="A225" t="str">
            <v>2102D-RP-RC-D0-63-00-00</v>
          </cell>
          <cell r="B225" t="str">
            <v>SOREMA Miami</v>
          </cell>
          <cell r="C225">
            <v>2.2945580637951934E-3</v>
          </cell>
          <cell r="E225">
            <v>8702.3755000000001</v>
          </cell>
          <cell r="F225">
            <v>8702.3777945580641</v>
          </cell>
          <cell r="G225">
            <v>778.75</v>
          </cell>
        </row>
        <row r="226">
          <cell r="A226" t="str">
            <v>2102D-RP-RC-D0-68-00-00</v>
          </cell>
          <cell r="B226" t="str">
            <v>CASA</v>
          </cell>
          <cell r="C226">
            <v>1109124.3392130274</v>
          </cell>
          <cell r="E226">
            <v>11411.053223606432</v>
          </cell>
          <cell r="F226">
            <v>1120535.3924366338</v>
          </cell>
          <cell r="G226">
            <v>100277.0499984651</v>
          </cell>
        </row>
        <row r="227">
          <cell r="A227" t="str">
            <v>2102D-RP-RC-D0-70-00-00</v>
          </cell>
          <cell r="B227" t="str">
            <v>Internacional de Seguros</v>
          </cell>
          <cell r="C227">
            <v>0</v>
          </cell>
          <cell r="E227">
            <v>702599.57003599999</v>
          </cell>
          <cell r="F227">
            <v>702599.57003599999</v>
          </cell>
          <cell r="G227">
            <v>62873.57</v>
          </cell>
        </row>
        <row r="228">
          <cell r="A228" t="str">
            <v>2102D-RP-RC-D0-73-00-00</v>
          </cell>
          <cell r="B228" t="str">
            <v>Latinamerican Re.</v>
          </cell>
          <cell r="C228">
            <v>-5.0598867921962665E-3</v>
          </cell>
          <cell r="D228">
            <v>0</v>
          </cell>
          <cell r="F228">
            <v>-5.0598867921962665E-3</v>
          </cell>
          <cell r="G228">
            <v>-4.528106021080565E-4</v>
          </cell>
        </row>
        <row r="229">
          <cell r="A229" t="str">
            <v>2102D-RP-RC-D0-74-00-00</v>
          </cell>
          <cell r="B229" t="str">
            <v>ACE Mexico</v>
          </cell>
          <cell r="C229">
            <v>9.9845212714484433E-3</v>
          </cell>
          <cell r="D229">
            <v>0</v>
          </cell>
          <cell r="F229">
            <v>9.9845212714484433E-3</v>
          </cell>
          <cell r="G229">
            <v>8.9351743909726184E-4</v>
          </cell>
        </row>
        <row r="230">
          <cell r="A230" t="str">
            <v>2102D-RP-RC-D0-87-00-00</v>
          </cell>
          <cell r="B230" t="str">
            <v>HANNOVER</v>
          </cell>
          <cell r="C230">
            <v>20559.112412635106</v>
          </cell>
          <cell r="D230">
            <v>20563.204036770752</v>
          </cell>
          <cell r="F230">
            <v>-4.0916241356462706</v>
          </cell>
          <cell r="G230">
            <v>0</v>
          </cell>
        </row>
        <row r="231">
          <cell r="A231" t="str">
            <v>2102D-RP-RC-D0-94-00-00</v>
          </cell>
          <cell r="F231">
            <v>0</v>
          </cell>
          <cell r="G231">
            <v>0</v>
          </cell>
        </row>
        <row r="232">
          <cell r="A232" t="str">
            <v>2102D-RP-RC-D0-96-00-00</v>
          </cell>
          <cell r="B232" t="str">
            <v>Converium LTD</v>
          </cell>
          <cell r="C232">
            <v>-4.8493278777641535E-3</v>
          </cell>
          <cell r="D232">
            <v>0</v>
          </cell>
          <cell r="F232">
            <v>-4.8493278777641535E-3</v>
          </cell>
          <cell r="G232">
            <v>-4.33967629381815E-4</v>
          </cell>
        </row>
        <row r="233">
          <cell r="A233" t="str">
            <v>2102D-RP-RC-D1-02-00-00</v>
          </cell>
          <cell r="B233" t="str">
            <v>QBE del Istmo CÝa Reaseguro</v>
          </cell>
          <cell r="C233">
            <v>721498.97601704532</v>
          </cell>
          <cell r="D233">
            <v>490373.71641248179</v>
          </cell>
          <cell r="F233">
            <v>231125.25960456353</v>
          </cell>
          <cell r="G233">
            <v>20682.720013294515</v>
          </cell>
        </row>
        <row r="234">
          <cell r="A234" t="str">
            <v>2102D-RP-RC-D1-06-00-00</v>
          </cell>
          <cell r="B234" t="str">
            <v>Sunderland</v>
          </cell>
          <cell r="C234">
            <v>44850.843606000009</v>
          </cell>
          <cell r="E234">
            <v>461.44092724072107</v>
          </cell>
          <cell r="F234">
            <v>45312.284533240731</v>
          </cell>
          <cell r="G234">
            <v>4055.0082808240918</v>
          </cell>
        </row>
        <row r="235">
          <cell r="A235" t="str">
            <v>2102D-RP-RC-DO-81-00-00</v>
          </cell>
          <cell r="F235">
            <v>0</v>
          </cell>
          <cell r="G235">
            <v>0</v>
          </cell>
        </row>
        <row r="236">
          <cell r="A236" t="str">
            <v>2102D-RP-RF-D0-01-00-00</v>
          </cell>
          <cell r="B236" t="str">
            <v>SCOR</v>
          </cell>
          <cell r="C236">
            <v>4.5474735088646412E-13</v>
          </cell>
          <cell r="E236">
            <v>366.30994399997871</v>
          </cell>
          <cell r="F236">
            <v>366.30994399997917</v>
          </cell>
          <cell r="G236">
            <v>32.781173396332612</v>
          </cell>
        </row>
        <row r="237">
          <cell r="A237" t="str">
            <v>2102D-RP-RF-D0-05-00-00</v>
          </cell>
          <cell r="B237" t="str">
            <v>Cooper Gay London</v>
          </cell>
          <cell r="C237">
            <v>5250445.6943341279</v>
          </cell>
          <cell r="D237">
            <v>3585264.9250317328</v>
          </cell>
          <cell r="F237">
            <v>1665180.7693023952</v>
          </cell>
          <cell r="G237">
            <v>149016.74</v>
          </cell>
        </row>
        <row r="238">
          <cell r="A238" t="str">
            <v>2102D-RP-RF-D0-05-00-GT</v>
          </cell>
          <cell r="B238" t="str">
            <v>Cooper Gay London</v>
          </cell>
          <cell r="C238">
            <v>1534006.2276300001</v>
          </cell>
          <cell r="D238">
            <v>1252784.5632700003</v>
          </cell>
          <cell r="F238">
            <v>281221.66435999982</v>
          </cell>
          <cell r="G238">
            <v>25165.7</v>
          </cell>
        </row>
        <row r="239">
          <cell r="A239" t="str">
            <v>2102D-RP-RF-D0-06-00-00</v>
          </cell>
          <cell r="B239" t="str">
            <v>Cooper Gay Steele</v>
          </cell>
          <cell r="C239">
            <v>-1.3862160093935927E-3</v>
          </cell>
          <cell r="D239">
            <v>0</v>
          </cell>
          <cell r="F239">
            <v>-1.3862160093935927E-3</v>
          </cell>
          <cell r="G239">
            <v>-1.2405283589218147E-4</v>
          </cell>
        </row>
        <row r="240">
          <cell r="A240" t="str">
            <v>2102D-RP-RF-D0-09-00-00</v>
          </cell>
          <cell r="B240" t="str">
            <v>Hannover Alemania</v>
          </cell>
          <cell r="C240">
            <v>-26509.267157456441</v>
          </cell>
          <cell r="D240">
            <v>272.73647124827801</v>
          </cell>
          <cell r="F240">
            <v>-26782.003628704719</v>
          </cell>
          <cell r="G240">
            <v>-2396.7285607016679</v>
          </cell>
        </row>
        <row r="241">
          <cell r="A241" t="str">
            <v>2102D-RP-RF-D0-10-00-00</v>
          </cell>
          <cell r="B241" t="str">
            <v>Hannover Mexico</v>
          </cell>
          <cell r="C241">
            <v>-155667.10966680243</v>
          </cell>
          <cell r="D241">
            <v>1601.5568415289199</v>
          </cell>
          <cell r="F241">
            <v>-157268.66650833134</v>
          </cell>
          <cell r="G241">
            <v>-14074.014399728963</v>
          </cell>
        </row>
        <row r="242">
          <cell r="A242" t="str">
            <v>2102D-RP-RF-D0-11-00-00</v>
          </cell>
          <cell r="B242" t="str">
            <v>Iberoamericana</v>
          </cell>
          <cell r="C242">
            <v>104.63392677076263</v>
          </cell>
          <cell r="E242">
            <v>1.0765098782552229</v>
          </cell>
          <cell r="F242">
            <v>105.71043664901785</v>
          </cell>
          <cell r="G242">
            <v>9.4600548261220148</v>
          </cell>
        </row>
        <row r="243">
          <cell r="A243" t="str">
            <v>2102D-RP-RF-D0-12-00-00</v>
          </cell>
          <cell r="B243" t="str">
            <v>Istmo Binder</v>
          </cell>
          <cell r="C243">
            <v>251036.98126417788</v>
          </cell>
          <cell r="E243">
            <v>13871.704478370491</v>
          </cell>
          <cell r="F243">
            <v>264908.68574254838</v>
          </cell>
          <cell r="G243">
            <v>24245.089999999935</v>
          </cell>
        </row>
        <row r="244">
          <cell r="A244" t="str">
            <v>2102D-RP-RF-D0-14-00-00</v>
          </cell>
          <cell r="B244" t="str">
            <v>Lexington</v>
          </cell>
          <cell r="C244">
            <v>399272.5062271108</v>
          </cell>
          <cell r="E244">
            <v>4107.8530676849768</v>
          </cell>
          <cell r="F244">
            <v>403380.35929479578</v>
          </cell>
          <cell r="G244">
            <v>36098.627549515499</v>
          </cell>
        </row>
        <row r="245">
          <cell r="A245" t="str">
            <v>2102D-RP-RF-D0-15-00-00</v>
          </cell>
          <cell r="B245" t="str">
            <v>MAPFRE</v>
          </cell>
          <cell r="C245">
            <v>203207.11630716152</v>
          </cell>
          <cell r="D245">
            <v>202890.54224311924</v>
          </cell>
          <cell r="F245">
            <v>316.57406404227368</v>
          </cell>
          <cell r="G245">
            <v>28.330296395535658</v>
          </cell>
        </row>
        <row r="246">
          <cell r="A246" t="str">
            <v>2102D-RP-RF-D0-16-00-00</v>
          </cell>
          <cell r="B246" t="str">
            <v>Mercantile</v>
          </cell>
          <cell r="C246">
            <v>-4.6356048818552154E-3</v>
          </cell>
          <cell r="D246">
            <v>0</v>
          </cell>
          <cell r="F246">
            <v>-4.6356048818552154E-3</v>
          </cell>
          <cell r="G246">
            <v>-4.148415021706056E-4</v>
          </cell>
        </row>
        <row r="247">
          <cell r="A247" t="str">
            <v>2102D-RP-RF-D0-17-00-00</v>
          </cell>
          <cell r="B247" t="str">
            <v>Muenchenner</v>
          </cell>
          <cell r="C247">
            <v>384643.5355668572</v>
          </cell>
          <cell r="D247">
            <v>384643.5362125992</v>
          </cell>
          <cell r="F247">
            <v>-6.4574199495837092E-4</v>
          </cell>
          <cell r="G247">
            <v>-5.7787621255581587E-5</v>
          </cell>
        </row>
        <row r="248">
          <cell r="A248" t="str">
            <v>2102D-RP-RF-D0-17-00-GT</v>
          </cell>
          <cell r="B248" t="str">
            <v>X</v>
          </cell>
          <cell r="C248">
            <v>7.4968963235733099E-3</v>
          </cell>
          <cell r="D248">
            <v>0</v>
          </cell>
          <cell r="F248">
            <v>7.4968963235733099E-3</v>
          </cell>
          <cell r="G248">
            <v>6.7089922712390017E-4</v>
          </cell>
        </row>
        <row r="249">
          <cell r="A249" t="str">
            <v>2102D-RP-RF-D0-19-00-00</v>
          </cell>
          <cell r="B249" t="str">
            <v>RECAP</v>
          </cell>
          <cell r="C249">
            <v>69.021748268839133</v>
          </cell>
          <cell r="E249">
            <v>0.71011951972934639</v>
          </cell>
          <cell r="F249">
            <v>69.731867788568479</v>
          </cell>
          <cell r="G249">
            <v>6.2403232199105521</v>
          </cell>
        </row>
        <row r="250">
          <cell r="A250" t="str">
            <v>2102D-RP-RF-D0-20-00-00</v>
          </cell>
          <cell r="B250" t="str">
            <v>Istmo</v>
          </cell>
          <cell r="C250">
            <v>-5255.0625072186294</v>
          </cell>
          <cell r="E250">
            <v>518.03773981671839</v>
          </cell>
          <cell r="F250">
            <v>-4737.024767401911</v>
          </cell>
          <cell r="G250">
            <v>-396.59000000000111</v>
          </cell>
        </row>
        <row r="251">
          <cell r="A251" t="str">
            <v>2102D-RP-RF-D0-21-00-00</v>
          </cell>
          <cell r="B251" t="str">
            <v>Nuevo Mundo</v>
          </cell>
          <cell r="C251">
            <v>1049.8734535415226</v>
          </cell>
          <cell r="E251">
            <v>10.801459703710407</v>
          </cell>
          <cell r="F251">
            <v>1060.674913245233</v>
          </cell>
          <cell r="G251">
            <v>94.920077431023856</v>
          </cell>
        </row>
        <row r="252">
          <cell r="A252" t="str">
            <v>2102D-RP-RF-D0-22-00-00</v>
          </cell>
          <cell r="B252" t="str">
            <v>Patria</v>
          </cell>
          <cell r="C252">
            <v>-34201.804777553276</v>
          </cell>
          <cell r="D252">
            <v>29363.741591636117</v>
          </cell>
          <cell r="F252">
            <v>-63565.546369189397</v>
          </cell>
          <cell r="G252">
            <v>-5688.4974915153743</v>
          </cell>
        </row>
        <row r="253">
          <cell r="A253" t="str">
            <v>2102D-RP-RF-D0-23-00-00</v>
          </cell>
          <cell r="B253" t="str">
            <v>Reinmex</v>
          </cell>
          <cell r="C253">
            <v>260176.17477838739</v>
          </cell>
          <cell r="E253">
            <v>2676.7821000277472</v>
          </cell>
          <cell r="F253">
            <v>262852.95687841513</v>
          </cell>
          <cell r="G253">
            <v>23522.780362114754</v>
          </cell>
        </row>
        <row r="254">
          <cell r="A254" t="str">
            <v>2102D-RP-RF-D0-24-00-00</v>
          </cell>
          <cell r="B254" t="str">
            <v>Alianza Colombia</v>
          </cell>
          <cell r="C254">
            <v>11060.6</v>
          </cell>
          <cell r="E254">
            <v>113.79526246315618</v>
          </cell>
          <cell r="F254">
            <v>11174.395262463157</v>
          </cell>
          <cell r="G254">
            <v>999.9995760365797</v>
          </cell>
        </row>
        <row r="255">
          <cell r="A255" t="str">
            <v>2102D-RP-RF-D0-25-00-00</v>
          </cell>
          <cell r="B255" t="str">
            <v>Alianza Panama</v>
          </cell>
          <cell r="C255">
            <v>1602.2398641923328</v>
          </cell>
          <cell r="E255">
            <v>16.484395591079874</v>
          </cell>
          <cell r="F255">
            <v>1618.7242597834127</v>
          </cell>
          <cell r="G255">
            <v>144.86006047603564</v>
          </cell>
        </row>
        <row r="256">
          <cell r="A256" t="str">
            <v>2102D-RP-RF-D0-26-00-00</v>
          </cell>
          <cell r="B256" t="str">
            <v>REASS</v>
          </cell>
          <cell r="C256">
            <v>-3395.0510448517775</v>
          </cell>
          <cell r="D256">
            <v>34.929454525497903</v>
          </cell>
          <cell r="F256">
            <v>-3429.9804993772755</v>
          </cell>
          <cell r="G256">
            <v>-306.94985854965591</v>
          </cell>
        </row>
        <row r="257">
          <cell r="A257" t="str">
            <v>2102D-RP-RF-D0-32-00-00</v>
          </cell>
          <cell r="B257" t="str">
            <v>Sydney Re</v>
          </cell>
          <cell r="C257">
            <v>472.84002425888224</v>
          </cell>
          <cell r="E257">
            <v>4.8647410324597899</v>
          </cell>
          <cell r="F257">
            <v>477.70476529134203</v>
          </cell>
          <cell r="G257">
            <v>42.749925301702284</v>
          </cell>
        </row>
        <row r="258">
          <cell r="A258" t="str">
            <v>2102D-RP-RF-D0-34-00-00</v>
          </cell>
          <cell r="B258" t="str">
            <v>Trasatlantic</v>
          </cell>
          <cell r="C258">
            <v>584.88521102047525</v>
          </cell>
          <cell r="D258">
            <v>19.480964314873699</v>
          </cell>
          <cell r="F258">
            <v>565.40424670560151</v>
          </cell>
          <cell r="G258">
            <v>52.87999999999986</v>
          </cell>
        </row>
        <row r="259">
          <cell r="A259" t="str">
            <v>2102D-RP-RF-D0-37-00-00</v>
          </cell>
          <cell r="B259" t="str">
            <v>Reaseg  Colombia</v>
          </cell>
          <cell r="C259">
            <v>22927.514972844776</v>
          </cell>
          <cell r="E259">
            <v>235.88617109042752</v>
          </cell>
          <cell r="F259">
            <v>23163.401143935203</v>
          </cell>
          <cell r="G259">
            <v>2072.8988709850373</v>
          </cell>
        </row>
        <row r="260">
          <cell r="A260" t="str">
            <v>2102D-RP-RF-D0-38-00-00</v>
          </cell>
          <cell r="B260" t="str">
            <v>Employeers</v>
          </cell>
          <cell r="C260">
            <v>2212.12</v>
          </cell>
          <cell r="E260">
            <v>22.759052492630872</v>
          </cell>
          <cell r="F260">
            <v>2234.8790524926308</v>
          </cell>
          <cell r="G260">
            <v>199.99991520731589</v>
          </cell>
        </row>
        <row r="261">
          <cell r="A261" t="str">
            <v>2102D-RP-RF-D0-39-00-00</v>
          </cell>
          <cell r="B261" t="str">
            <v>Zurich</v>
          </cell>
          <cell r="C261">
            <v>609.77220457117016</v>
          </cell>
          <cell r="E261">
            <v>6.2735464678148674</v>
          </cell>
          <cell r="F261">
            <v>616.04575103898503</v>
          </cell>
          <cell r="G261">
            <v>55.13009656348305</v>
          </cell>
        </row>
        <row r="262">
          <cell r="A262" t="str">
            <v>2102D-RP-RF-D0-44-00-00</v>
          </cell>
          <cell r="B262" t="str">
            <v>Alianza</v>
          </cell>
          <cell r="C262">
            <v>108696.27815560084</v>
          </cell>
          <cell r="E262">
            <v>1118.3047485204152</v>
          </cell>
          <cell r="F262">
            <v>109814.58290412126</v>
          </cell>
          <cell r="G262">
            <v>9827.3359557668646</v>
          </cell>
        </row>
        <row r="263">
          <cell r="A263" t="str">
            <v>2102D-RP-RF-D0-46-00-00</v>
          </cell>
          <cell r="B263" t="str">
            <v>Reliance</v>
          </cell>
          <cell r="C263">
            <v>-2.2247788187362727</v>
          </cell>
          <cell r="D263">
            <v>2.2764202764739699E-2</v>
          </cell>
          <cell r="F263">
            <v>-2.2475430215010124</v>
          </cell>
          <cell r="G263">
            <v>-0.20113321713031682</v>
          </cell>
        </row>
        <row r="264">
          <cell r="A264" t="str">
            <v>2102D-RP-RF-D0-49-00-00</v>
          </cell>
          <cell r="B264" t="str">
            <v>AXA</v>
          </cell>
          <cell r="C264">
            <v>2556875.3626235779</v>
          </cell>
          <cell r="D264">
            <v>2555923.3813958396</v>
          </cell>
          <cell r="F264">
            <v>951.9812277383171</v>
          </cell>
          <cell r="G264">
            <v>85.193050878643788</v>
          </cell>
        </row>
        <row r="265">
          <cell r="A265" t="str">
            <v>2102D-RP-RF-D0-52-00-00</v>
          </cell>
          <cell r="B265" t="str">
            <v>Cigna Miami</v>
          </cell>
          <cell r="C265">
            <v>199527.8075848835</v>
          </cell>
          <cell r="E265">
            <v>2052.810808891023</v>
          </cell>
          <cell r="F265">
            <v>201580.61839377452</v>
          </cell>
          <cell r="G265">
            <v>18039.502648354679</v>
          </cell>
        </row>
        <row r="266">
          <cell r="A266" t="str">
            <v>2102D-RP-RF-D0-53-00-00</v>
          </cell>
          <cell r="B266" t="str">
            <v>Casa de Cambio</v>
          </cell>
          <cell r="C266">
            <v>0</v>
          </cell>
          <cell r="E266">
            <v>4283.1890919999996</v>
          </cell>
          <cell r="F266">
            <v>4283.1890919999996</v>
          </cell>
          <cell r="G266">
            <v>383.3037202892325</v>
          </cell>
        </row>
        <row r="267">
          <cell r="A267" t="str">
            <v>2102D-RP-RF-D0-54-00-00</v>
          </cell>
          <cell r="B267" t="str">
            <v>Everest</v>
          </cell>
          <cell r="C267">
            <v>0.10999999997817213</v>
          </cell>
          <cell r="D267">
            <v>0</v>
          </cell>
          <cell r="F267">
            <v>0.10999999997817213</v>
          </cell>
          <cell r="G267">
            <v>0</v>
          </cell>
        </row>
        <row r="268">
          <cell r="A268" t="str">
            <v>2102D-RP-RF-D0-55-00-00</v>
          </cell>
          <cell r="B268" t="str">
            <v>Oddysey Re.</v>
          </cell>
          <cell r="C268">
            <v>634005.76006959029</v>
          </cell>
          <cell r="D268">
            <v>539966.13394170301</v>
          </cell>
          <cell r="F268">
            <v>94039.626127887284</v>
          </cell>
          <cell r="G268">
            <v>8415.8999999999705</v>
          </cell>
        </row>
        <row r="269">
          <cell r="A269" t="str">
            <v>2102D-RP-RF-D0-61-00-00</v>
          </cell>
          <cell r="B269" t="str">
            <v>ARG Reinsurance</v>
          </cell>
          <cell r="C269">
            <v>3.0089462379692122E-3</v>
          </cell>
          <cell r="E269">
            <v>18.239666904664318</v>
          </cell>
          <cell r="F269">
            <v>18.242675850902287</v>
          </cell>
          <cell r="G269">
            <v>0</v>
          </cell>
        </row>
        <row r="270">
          <cell r="A270" t="str">
            <v>2102D-RP-RF-D0-62-00-00</v>
          </cell>
          <cell r="B270" t="str">
            <v>Swiss Re.</v>
          </cell>
          <cell r="C270">
            <v>109565.20190905029</v>
          </cell>
          <cell r="E270">
            <v>1129.572087868728</v>
          </cell>
          <cell r="F270">
            <v>110694.77399691902</v>
          </cell>
          <cell r="G270">
            <v>9905.9099999999689</v>
          </cell>
        </row>
        <row r="271">
          <cell r="A271" t="str">
            <v>2102D-RP-RF-D0-65-00-00</v>
          </cell>
          <cell r="B271" t="str">
            <v>Rio</v>
          </cell>
          <cell r="C271">
            <v>-14.501598361620239</v>
          </cell>
          <cell r="E271">
            <v>9.409753171789248</v>
          </cell>
          <cell r="F271">
            <v>-5.0918451898309911</v>
          </cell>
          <cell r="G271">
            <v>0</v>
          </cell>
        </row>
        <row r="272">
          <cell r="A272" t="str">
            <v>2102D-RP-RF-D0-69-00-00</v>
          </cell>
          <cell r="B272" t="str">
            <v>R+V VERSICHERUNG</v>
          </cell>
          <cell r="C272">
            <v>-0.10995838289198012</v>
          </cell>
          <cell r="D272">
            <v>0</v>
          </cell>
          <cell r="F272">
            <v>-0.10995838289198012</v>
          </cell>
          <cell r="G272">
            <v>0</v>
          </cell>
        </row>
        <row r="273">
          <cell r="A273" t="str">
            <v>2102D-RP-RF-D0-73-00-00</v>
          </cell>
          <cell r="B273" t="str">
            <v>Latinamerican Re.</v>
          </cell>
          <cell r="C273">
            <v>0.10989937270073957</v>
          </cell>
          <cell r="E273">
            <v>204289.3125</v>
          </cell>
          <cell r="F273">
            <v>204289.42239937271</v>
          </cell>
          <cell r="G273">
            <v>18281.25</v>
          </cell>
        </row>
        <row r="274">
          <cell r="A274" t="str">
            <v>2102D-RP-RF-D0-74-00-00</v>
          </cell>
          <cell r="B274" t="str">
            <v>Ace MÚxico</v>
          </cell>
          <cell r="C274">
            <v>14931.811882983782</v>
          </cell>
          <cell r="D274">
            <v>13467.352440558314</v>
          </cell>
          <cell r="F274">
            <v>1464.4594424254683</v>
          </cell>
          <cell r="G274">
            <v>131.05486132816691</v>
          </cell>
        </row>
        <row r="275">
          <cell r="A275" t="str">
            <v>2102D-RP-RF-D0-81-00-00</v>
          </cell>
          <cell r="B275" t="str">
            <v>Multinacional</v>
          </cell>
          <cell r="C275">
            <v>81244.310028000007</v>
          </cell>
          <cell r="D275">
            <v>81247.282979008378</v>
          </cell>
          <cell r="F275">
            <v>-2.9729510083707282</v>
          </cell>
          <cell r="G275">
            <v>0</v>
          </cell>
        </row>
        <row r="276">
          <cell r="A276" t="str">
            <v>2102D-RP-RF-D0-84-00-00</v>
          </cell>
          <cell r="B276" t="str">
            <v>American Re</v>
          </cell>
          <cell r="C276">
            <v>225.52711074903863</v>
          </cell>
          <cell r="E276">
            <v>2.3203005949264934</v>
          </cell>
          <cell r="F276">
            <v>227.84741134396512</v>
          </cell>
          <cell r="G276">
            <v>20.390124869699054</v>
          </cell>
        </row>
        <row r="277">
          <cell r="A277" t="str">
            <v>2102D-RP-RF-D0-86-00-00</v>
          </cell>
          <cell r="B277" t="str">
            <v>Folksamerica</v>
          </cell>
          <cell r="C277">
            <v>22213.549177750854</v>
          </cell>
          <cell r="E277">
            <v>60836.775283457457</v>
          </cell>
          <cell r="F277">
            <v>83050.324461208307</v>
          </cell>
          <cell r="G277">
            <v>7431.9299999999776</v>
          </cell>
        </row>
        <row r="278">
          <cell r="A278" t="str">
            <v>2102D-RP-RF-D0-87-00-00</v>
          </cell>
          <cell r="B278" t="str">
            <v>Hannover Services</v>
          </cell>
          <cell r="C278">
            <v>53862.688667999908</v>
          </cell>
          <cell r="E278">
            <v>232142.34883199999</v>
          </cell>
          <cell r="F278">
            <v>286005.03749999992</v>
          </cell>
          <cell r="G278">
            <v>25593.75</v>
          </cell>
        </row>
        <row r="279">
          <cell r="A279" t="str">
            <v>2102D-RP-RF-D0-87-00-GT</v>
          </cell>
          <cell r="B279" t="str">
            <v>HANNOVER</v>
          </cell>
          <cell r="C279">
            <v>53.975728000000004</v>
          </cell>
          <cell r="E279">
            <v>0.55729600001137669</v>
          </cell>
          <cell r="F279">
            <v>54.53302400001138</v>
          </cell>
          <cell r="G279">
            <v>4.8801746849952909</v>
          </cell>
        </row>
        <row r="280">
          <cell r="A280" t="str">
            <v>2102D-RP-RF-D0-91-00-00</v>
          </cell>
          <cell r="B280" t="str">
            <v>MARSH USA</v>
          </cell>
          <cell r="C280">
            <v>886175.27200000139</v>
          </cell>
          <cell r="D280">
            <v>886179.74540209968</v>
          </cell>
          <cell r="F280">
            <v>-4.4734020982868969</v>
          </cell>
          <cell r="G280">
            <v>0</v>
          </cell>
        </row>
        <row r="281">
          <cell r="A281" t="str">
            <v>2102D-RP-RF-D0-93-00-00</v>
          </cell>
          <cell r="B281" t="str">
            <v>Gard Sevices As</v>
          </cell>
          <cell r="C281">
            <v>-2.9103830456733704E-11</v>
          </cell>
          <cell r="D281">
            <v>8.0947507368498499</v>
          </cell>
          <cell r="F281">
            <v>-8.0947507368789537</v>
          </cell>
          <cell r="G281">
            <v>0</v>
          </cell>
        </row>
        <row r="282">
          <cell r="A282" t="str">
            <v>2102D-RP-RF-D0-96-00-00</v>
          </cell>
          <cell r="B282" t="str">
            <v>Converium LTD</v>
          </cell>
          <cell r="C282">
            <v>-2.440553514588828E-4</v>
          </cell>
          <cell r="E282">
            <v>63965.560932</v>
          </cell>
          <cell r="F282">
            <v>63965.56068794465</v>
          </cell>
          <cell r="G282">
            <v>5724.0899781602047</v>
          </cell>
        </row>
        <row r="283">
          <cell r="A283" t="str">
            <v>2102D-RP-RF-D0-98-00-00</v>
          </cell>
          <cell r="B283" t="str">
            <v>X</v>
          </cell>
          <cell r="C283">
            <v>130064.02874045607</v>
          </cell>
          <cell r="E283">
            <v>1338.1435263489984</v>
          </cell>
          <cell r="F283">
            <v>131402.17226680508</v>
          </cell>
          <cell r="G283">
            <v>11759.215015285392</v>
          </cell>
        </row>
        <row r="284">
          <cell r="A284" t="str">
            <v>2102D-RP-RF-D1-01-00-00</v>
          </cell>
          <cell r="B284" t="str">
            <v>John L. Wortham &amp; Son, LLP</v>
          </cell>
          <cell r="C284">
            <v>0</v>
          </cell>
          <cell r="E284">
            <v>1176304.1471999998</v>
          </cell>
          <cell r="F284">
            <v>1176304.1471999998</v>
          </cell>
          <cell r="G284">
            <v>105264</v>
          </cell>
        </row>
        <row r="285">
          <cell r="A285" t="str">
            <v>2102D-RP-RF-D1-02-00-00</v>
          </cell>
          <cell r="B285" t="str">
            <v>QBE del Itsmo Cia Reaseguros</v>
          </cell>
          <cell r="C285">
            <v>1342078.9358422412</v>
          </cell>
          <cell r="D285">
            <v>1244656.0236938323</v>
          </cell>
          <cell r="F285">
            <v>97422.912148408825</v>
          </cell>
          <cell r="G285">
            <v>8718.0900014683775</v>
          </cell>
        </row>
        <row r="286">
          <cell r="A286" t="str">
            <v>2102D-RP-RF-D1-02-00-GT</v>
          </cell>
          <cell r="B286" t="str">
            <v>QBE del Itsmo CÝa Reaseguro</v>
          </cell>
          <cell r="C286">
            <v>1713.8399700000582</v>
          </cell>
          <cell r="E286">
            <v>26593.381153999992</v>
          </cell>
          <cell r="F286">
            <v>28307.221124000051</v>
          </cell>
          <cell r="G286">
            <v>2533.13</v>
          </cell>
        </row>
        <row r="287">
          <cell r="A287" t="str">
            <v>2102D-RP-RF-D1-07-00-00</v>
          </cell>
          <cell r="B287" t="str">
            <v>X</v>
          </cell>
          <cell r="C287">
            <v>0</v>
          </cell>
          <cell r="E287">
            <v>17266.406975999998</v>
          </cell>
          <cell r="F287">
            <v>17266.406975999998</v>
          </cell>
          <cell r="G287">
            <v>1545.12</v>
          </cell>
        </row>
        <row r="288">
          <cell r="A288" t="str">
            <v>2102D-RP-RF-D1-11-00-GT</v>
          </cell>
          <cell r="B288" t="str">
            <v>X</v>
          </cell>
          <cell r="C288">
            <v>3.9999999571591616E-3</v>
          </cell>
          <cell r="D288">
            <v>0</v>
          </cell>
          <cell r="F288">
            <v>3.9999999571591616E-3</v>
          </cell>
          <cell r="G288">
            <v>3.5796105000350455E-4</v>
          </cell>
        </row>
        <row r="289">
          <cell r="A289" t="str">
            <v>2102D-RP-RF-DO-15-00-GT</v>
          </cell>
          <cell r="B289" t="str">
            <v>X</v>
          </cell>
          <cell r="C289">
            <v>2.9103830456733704E-11</v>
          </cell>
          <cell r="E289">
            <v>28307.22112400004</v>
          </cell>
          <cell r="F289">
            <v>28307.221124000069</v>
          </cell>
          <cell r="G289">
            <v>2533.1300000000065</v>
          </cell>
        </row>
        <row r="290">
          <cell r="A290" t="str">
            <v>2102D-RP-RF-DO-62-00-GT</v>
          </cell>
          <cell r="B290" t="str">
            <v>Swiss Re.</v>
          </cell>
          <cell r="C290">
            <v>1.5675430186092854E-3</v>
          </cell>
          <cell r="D290">
            <v>0</v>
          </cell>
          <cell r="F290">
            <v>1.5675430186092854E-3</v>
          </cell>
          <cell r="G290">
            <v>1.4027983771918719E-4</v>
          </cell>
        </row>
        <row r="291">
          <cell r="A291" t="str">
            <v>2102D-RP-RF-DO-82-00-00</v>
          </cell>
          <cell r="B291" t="str">
            <v>Wellington Americas</v>
          </cell>
          <cell r="C291">
            <v>0</v>
          </cell>
          <cell r="E291">
            <v>326859.43156120426</v>
          </cell>
          <cell r="F291">
            <v>326859.43156120426</v>
          </cell>
          <cell r="G291">
            <v>29249.999999999924</v>
          </cell>
        </row>
        <row r="292">
          <cell r="A292" t="str">
            <v>2102D-RP-RF-DO-82-00-GT</v>
          </cell>
          <cell r="B292" t="str">
            <v>Wellington Americas</v>
          </cell>
          <cell r="C292">
            <v>108.06206199998545</v>
          </cell>
          <cell r="E292">
            <v>1.1157339999990938</v>
          </cell>
          <cell r="F292">
            <v>109.17779599998454</v>
          </cell>
          <cell r="G292">
            <v>9.770349727948215</v>
          </cell>
        </row>
        <row r="293">
          <cell r="A293" t="str">
            <v>2102D-RP-RF-DO-86-00-GT</v>
          </cell>
          <cell r="B293" t="str">
            <v>Folksamerica</v>
          </cell>
          <cell r="C293">
            <v>0</v>
          </cell>
          <cell r="E293">
            <v>13587.439319999998</v>
          </cell>
          <cell r="F293">
            <v>13587.439319999998</v>
          </cell>
          <cell r="G293">
            <v>1215.9435244845358</v>
          </cell>
        </row>
        <row r="294">
          <cell r="A294" t="str">
            <v>2102D-UC-D0-01-00-00-00</v>
          </cell>
          <cell r="B294" t="str">
            <v>r</v>
          </cell>
          <cell r="C294">
            <v>-1.2165671115132319</v>
          </cell>
          <cell r="D294">
            <v>1.25609789825878E-2</v>
          </cell>
          <cell r="F294">
            <v>-1.2291280904958197</v>
          </cell>
          <cell r="G294">
            <v>-0.10999499664374102</v>
          </cell>
        </row>
        <row r="295">
          <cell r="A295" t="str">
            <v>2103D-DP-D0-01-00-00-00</v>
          </cell>
          <cell r="B295" t="str">
            <v>Doctos por pagar dolares</v>
          </cell>
          <cell r="C295">
            <v>2.2194671546927354</v>
          </cell>
          <cell r="E295">
            <v>2.2834642550730866E-2</v>
          </cell>
          <cell r="F295">
            <v>2.2423017972434662</v>
          </cell>
          <cell r="G295">
            <v>0.20066417859065955</v>
          </cell>
        </row>
        <row r="296">
          <cell r="A296" t="str">
            <v>2105 -IM-04-00-00-00-00</v>
          </cell>
          <cell r="B296" t="str">
            <v>ISPT</v>
          </cell>
          <cell r="C296">
            <v>270223.92</v>
          </cell>
          <cell r="D296">
            <v>16110.93</v>
          </cell>
          <cell r="F296">
            <v>254112.99</v>
          </cell>
        </row>
        <row r="297">
          <cell r="A297" t="str">
            <v>2105 -IM-06-00-00-00-00</v>
          </cell>
          <cell r="B297" t="str">
            <v>10% retenido s/honorarios</v>
          </cell>
          <cell r="C297">
            <v>9586.7800000000007</v>
          </cell>
          <cell r="E297">
            <v>537</v>
          </cell>
          <cell r="F297">
            <v>10123.780000000001</v>
          </cell>
        </row>
        <row r="298">
          <cell r="A298" t="str">
            <v>2105 -IM-11-00-00-00-00</v>
          </cell>
          <cell r="B298" t="str">
            <v>IVA retenido sobre honorarios.</v>
          </cell>
          <cell r="C298">
            <v>9586.77</v>
          </cell>
          <cell r="E298">
            <v>537</v>
          </cell>
          <cell r="F298">
            <v>10123.77</v>
          </cell>
        </row>
        <row r="299">
          <cell r="A299" t="str">
            <v>2201 -IM-14-00-00-00-00</v>
          </cell>
          <cell r="B299" t="str">
            <v>Impuesto Sobre la Renta</v>
          </cell>
          <cell r="C299">
            <v>-465217.49</v>
          </cell>
          <cell r="E299">
            <v>407277</v>
          </cell>
          <cell r="F299">
            <v>-57940.489999999991</v>
          </cell>
        </row>
        <row r="300">
          <cell r="A300" t="str">
            <v>2201 -IM-14-01-00-00-00</v>
          </cell>
          <cell r="B300" t="str">
            <v>ISR Diferido</v>
          </cell>
          <cell r="C300">
            <v>360652.4</v>
          </cell>
          <cell r="D300">
            <v>0</v>
          </cell>
          <cell r="F300">
            <v>360652.4</v>
          </cell>
        </row>
        <row r="301">
          <cell r="A301" t="str">
            <v>2203 -AD-PT-U0-01-00-00</v>
          </cell>
          <cell r="B301" t="str">
            <v>PTU por pagar</v>
          </cell>
          <cell r="C301">
            <v>3253662</v>
          </cell>
          <cell r="D301">
            <v>0</v>
          </cell>
          <cell r="F301">
            <v>3253662</v>
          </cell>
        </row>
        <row r="302">
          <cell r="A302" t="str">
            <v>2205 -AD-P0-03-00-00-00</v>
          </cell>
          <cell r="B302" t="str">
            <v>Acreed Div. Aguinaldo x pagar.</v>
          </cell>
          <cell r="C302">
            <v>184615.39253150689</v>
          </cell>
          <cell r="E302">
            <v>88927.78</v>
          </cell>
          <cell r="F302">
            <v>273543.17253150686</v>
          </cell>
        </row>
        <row r="303">
          <cell r="A303" t="str">
            <v>2205 -IM-03-00-00-00-00</v>
          </cell>
          <cell r="B303" t="str">
            <v>IMSS</v>
          </cell>
          <cell r="C303">
            <v>68727.529200000019</v>
          </cell>
          <cell r="E303">
            <v>6515.2</v>
          </cell>
          <cell r="F303">
            <v>75242.729200000016</v>
          </cell>
        </row>
        <row r="304">
          <cell r="A304" t="str">
            <v>2205 -IM-05-00-00-00-00</v>
          </cell>
          <cell r="B304" t="str">
            <v>INFONAVIT</v>
          </cell>
          <cell r="C304">
            <v>71565.910499999998</v>
          </cell>
          <cell r="D304">
            <v>39440.6</v>
          </cell>
          <cell r="F304">
            <v>32125.3105</v>
          </cell>
        </row>
        <row r="305">
          <cell r="A305" t="str">
            <v>2205 -IM-07-00-00-00-00</v>
          </cell>
          <cell r="B305" t="str">
            <v>2% sobre nominas</v>
          </cell>
          <cell r="C305">
            <v>24108</v>
          </cell>
          <cell r="D305">
            <v>493</v>
          </cell>
          <cell r="F305">
            <v>23615</v>
          </cell>
        </row>
        <row r="306">
          <cell r="A306" t="str">
            <v>2205 -IM-08-00-00-00-00</v>
          </cell>
          <cell r="B306" t="str">
            <v>2% SAR</v>
          </cell>
          <cell r="C306">
            <v>31943.157199999994</v>
          </cell>
          <cell r="D306">
            <v>18180.560000000001</v>
          </cell>
          <cell r="F306">
            <v>13762.597199999993</v>
          </cell>
        </row>
        <row r="307">
          <cell r="A307" t="str">
            <v>2205 -IM-09-00-00-00-00</v>
          </cell>
          <cell r="B307" t="str">
            <v>Cesantia y Vejez</v>
          </cell>
          <cell r="C307">
            <v>61848.231222499991</v>
          </cell>
          <cell r="D307">
            <v>32408.46</v>
          </cell>
          <cell r="F307">
            <v>29439.771222499992</v>
          </cell>
        </row>
        <row r="308">
          <cell r="A308" t="str">
            <v>2207 -IM-02-00-00-00-00</v>
          </cell>
          <cell r="B308" t="str">
            <v>r</v>
          </cell>
          <cell r="C308">
            <v>27012.462189999966</v>
          </cell>
          <cell r="E308">
            <v>26065.77</v>
          </cell>
          <cell r="F308">
            <v>53078.232189999966</v>
          </cell>
        </row>
        <row r="309">
          <cell r="C309">
            <v>39082106.782477602</v>
          </cell>
          <cell r="D309">
            <v>15134415.313004859</v>
          </cell>
          <cell r="E309">
            <v>37851207.930005811</v>
          </cell>
          <cell r="F309">
            <v>61798899.39947848</v>
          </cell>
        </row>
        <row r="310">
          <cell r="A310" t="str">
            <v>4101 -CS-CF-01-00-00-00</v>
          </cell>
          <cell r="B310" t="str">
            <v>Cooper Gay Co.</v>
          </cell>
          <cell r="C310">
            <v>227500</v>
          </cell>
          <cell r="D310">
            <v>0</v>
          </cell>
          <cell r="F310">
            <v>227500</v>
          </cell>
        </row>
        <row r="311">
          <cell r="A311" t="str">
            <v>4101 -CS-CF-02-00-00-00</v>
          </cell>
          <cell r="B311" t="str">
            <v>Francisco Martinez del Rio</v>
          </cell>
          <cell r="C311">
            <v>105000</v>
          </cell>
          <cell r="D311">
            <v>0</v>
          </cell>
          <cell r="F311">
            <v>105000</v>
          </cell>
        </row>
        <row r="312">
          <cell r="A312" t="str">
            <v>4101 -CS-CF-04-00-00-00</v>
          </cell>
          <cell r="B312" t="str">
            <v>Jose M Mercado Montes</v>
          </cell>
          <cell r="C312">
            <v>8750</v>
          </cell>
          <cell r="D312">
            <v>0</v>
          </cell>
          <cell r="F312">
            <v>8750</v>
          </cell>
        </row>
        <row r="313">
          <cell r="A313" t="str">
            <v>4101 -CS-CF-05-00-00-00</v>
          </cell>
          <cell r="B313" t="str">
            <v>Jorge Pozos Garcia</v>
          </cell>
          <cell r="C313">
            <v>8750</v>
          </cell>
          <cell r="D313">
            <v>0</v>
          </cell>
          <cell r="F313">
            <v>8750</v>
          </cell>
        </row>
        <row r="314">
          <cell r="A314" t="str">
            <v>4101 -CS-CV-01-00-00-00</v>
          </cell>
          <cell r="B314" t="str">
            <v>Cooper Gay Co.</v>
          </cell>
          <cell r="C314">
            <v>747500</v>
          </cell>
          <cell r="D314">
            <v>0</v>
          </cell>
          <cell r="F314">
            <v>747500</v>
          </cell>
        </row>
        <row r="315">
          <cell r="A315" t="str">
            <v>4101 -CS-CV-02-00-00-00</v>
          </cell>
          <cell r="B315" t="str">
            <v>Francisco Martinez del Rio</v>
          </cell>
          <cell r="C315">
            <v>345000</v>
          </cell>
          <cell r="D315">
            <v>0</v>
          </cell>
          <cell r="F315">
            <v>345000</v>
          </cell>
        </row>
        <row r="316">
          <cell r="A316" t="str">
            <v>4101 -CS-CV-04-00-00-00</v>
          </cell>
          <cell r="B316" t="str">
            <v>Jose M Mercado Montes</v>
          </cell>
          <cell r="C316">
            <v>28750</v>
          </cell>
          <cell r="D316">
            <v>0</v>
          </cell>
          <cell r="F316">
            <v>28750</v>
          </cell>
        </row>
        <row r="317">
          <cell r="A317" t="str">
            <v>4101 -CS-CV-05-00-00-00</v>
          </cell>
          <cell r="B317" t="str">
            <v>Jorge Pozos Garcia</v>
          </cell>
          <cell r="C317">
            <v>28750</v>
          </cell>
          <cell r="D317">
            <v>0</v>
          </cell>
          <cell r="F317">
            <v>28750</v>
          </cell>
        </row>
        <row r="318">
          <cell r="A318" t="str">
            <v>4201 -RL-01-00-00-00-00</v>
          </cell>
          <cell r="B318" t="str">
            <v>Reserva Legal</v>
          </cell>
          <cell r="C318">
            <v>300000</v>
          </cell>
          <cell r="D318">
            <v>0</v>
          </cell>
          <cell r="F318">
            <v>300000</v>
          </cell>
        </row>
        <row r="319">
          <cell r="A319" t="str">
            <v>4301 -RA-01-00-00-00-00</v>
          </cell>
          <cell r="B319" t="str">
            <v>Resultados ejercicios anterios</v>
          </cell>
          <cell r="C319">
            <v>26142259.030000001</v>
          </cell>
          <cell r="D319">
            <v>0</v>
          </cell>
          <cell r="F319">
            <v>26142259.030000001</v>
          </cell>
        </row>
        <row r="320">
          <cell r="A320" t="str">
            <v>4303 -RE-01-00-00-00-00</v>
          </cell>
          <cell r="B320" t="str">
            <v>Resultados del ejercicio</v>
          </cell>
          <cell r="C320">
            <v>-1861915.966009256</v>
          </cell>
          <cell r="E320">
            <v>1198485.3507201406</v>
          </cell>
          <cell r="F320">
            <v>-1198492.9907201477</v>
          </cell>
        </row>
        <row r="321">
          <cell r="A321" t="str">
            <v>4501 -AC-CA-P0-01-00-00</v>
          </cell>
          <cell r="B321" t="str">
            <v>Actualizacion del Capital</v>
          </cell>
          <cell r="C321">
            <v>1289094.24</v>
          </cell>
          <cell r="D321">
            <v>0</v>
          </cell>
          <cell r="F321">
            <v>1289094.24</v>
          </cell>
        </row>
        <row r="322">
          <cell r="A322" t="str">
            <v>4503 -RL-01-AC-00-00-00</v>
          </cell>
          <cell r="B322" t="str">
            <v>Reserva Legal Actualizada</v>
          </cell>
          <cell r="C322">
            <v>30117.47</v>
          </cell>
          <cell r="D322">
            <v>0</v>
          </cell>
          <cell r="F322">
            <v>30117.47</v>
          </cell>
        </row>
        <row r="323">
          <cell r="A323" t="str">
            <v>4507 -RA-01-AC-00-00-00</v>
          </cell>
          <cell r="B323" t="str">
            <v>Result Ejerc Anter Actualizado</v>
          </cell>
          <cell r="C323">
            <v>959518.85</v>
          </cell>
          <cell r="D323">
            <v>0</v>
          </cell>
          <cell r="F323">
            <v>959518.85</v>
          </cell>
        </row>
        <row r="324">
          <cell r="A324" t="str">
            <v>4603 -RA-02-AC-00-00-00</v>
          </cell>
          <cell r="B324" t="str">
            <v>Result Tenencia Act No Monetar</v>
          </cell>
          <cell r="C324">
            <v>-143027.47</v>
          </cell>
          <cell r="D324">
            <v>0</v>
          </cell>
          <cell r="F324">
            <v>-143027.47</v>
          </cell>
        </row>
        <row r="325">
          <cell r="C325">
            <v>28216046.153990746</v>
          </cell>
          <cell r="D325">
            <v>0</v>
          </cell>
          <cell r="E325">
            <v>1198485.3507201406</v>
          </cell>
          <cell r="F325">
            <v>28879469.129279852</v>
          </cell>
        </row>
        <row r="326">
          <cell r="C326">
            <v>-0.29504647850990295</v>
          </cell>
          <cell r="F326">
            <v>-0.29321855306625366</v>
          </cell>
        </row>
        <row r="327">
          <cell r="A327" t="str">
            <v>5101 -GG-AD-01-00-00-00</v>
          </cell>
          <cell r="B327" t="str">
            <v>Servicios Administrativos</v>
          </cell>
          <cell r="C327">
            <v>27430.41</v>
          </cell>
          <cell r="D327">
            <v>9695.2999999999993</v>
          </cell>
          <cell r="F327">
            <v>37125.71</v>
          </cell>
        </row>
        <row r="328">
          <cell r="A328" t="str">
            <v>5101 -GG-CC-01-00-00-00</v>
          </cell>
          <cell r="B328" t="str">
            <v>Comidas con clientes</v>
          </cell>
          <cell r="C328">
            <v>31018.02</v>
          </cell>
          <cell r="D328">
            <v>24419.08</v>
          </cell>
          <cell r="F328">
            <v>55437.100000000006</v>
          </cell>
        </row>
        <row r="329">
          <cell r="A329" t="str">
            <v>5101 -GG-CC-03-00-00-00</v>
          </cell>
          <cell r="B329" t="str">
            <v>Comidas 25% deducible</v>
          </cell>
          <cell r="C329">
            <v>9033.2199999999993</v>
          </cell>
          <cell r="D329">
            <v>7145.5</v>
          </cell>
          <cell r="F329">
            <v>16178.72</v>
          </cell>
        </row>
        <row r="330">
          <cell r="A330" t="str">
            <v>5101 -GG-CO-01-00-00-00</v>
          </cell>
          <cell r="B330" t="str">
            <v>Telefonos</v>
          </cell>
          <cell r="C330">
            <v>113546.7847707826</v>
          </cell>
          <cell r="D330">
            <v>67656.778449999998</v>
          </cell>
          <cell r="F330">
            <v>181203.56322078261</v>
          </cell>
        </row>
        <row r="331">
          <cell r="A331" t="str">
            <v>5101 -GG-CO-02-00-00-00</v>
          </cell>
          <cell r="B331" t="str">
            <v>Telefax</v>
          </cell>
          <cell r="C331">
            <v>1865.34</v>
          </cell>
          <cell r="D331">
            <v>725.22</v>
          </cell>
          <cell r="F331">
            <v>2590.56</v>
          </cell>
        </row>
        <row r="332">
          <cell r="A332" t="str">
            <v>5101 -GG-CO-03-00-00-00</v>
          </cell>
          <cell r="B332" t="str">
            <v>Correos</v>
          </cell>
          <cell r="C332">
            <v>17338.650000000001</v>
          </cell>
          <cell r="D332">
            <v>9510.69</v>
          </cell>
          <cell r="F332">
            <v>26849.340000000004</v>
          </cell>
        </row>
        <row r="333">
          <cell r="A333" t="str">
            <v>5101 -GG-CO-04-00-00-00</v>
          </cell>
          <cell r="B333" t="str">
            <v>Internet</v>
          </cell>
          <cell r="C333">
            <v>0</v>
          </cell>
          <cell r="D333">
            <v>254.41</v>
          </cell>
          <cell r="F333">
            <v>254.41</v>
          </cell>
        </row>
        <row r="334">
          <cell r="A334" t="str">
            <v>5101 -GG-DV-01-00-00-00</v>
          </cell>
          <cell r="B334" t="str">
            <v>Obsequios a clientes</v>
          </cell>
          <cell r="C334">
            <v>2308</v>
          </cell>
          <cell r="D334">
            <v>2433.65</v>
          </cell>
          <cell r="F334">
            <v>4741.6499999999996</v>
          </cell>
        </row>
        <row r="335">
          <cell r="A335" t="str">
            <v>5101 -GG-DV-03-00-00-00</v>
          </cell>
          <cell r="B335" t="str">
            <v>Suscripciones y cuotas</v>
          </cell>
          <cell r="C335">
            <v>9595.0238649999992</v>
          </cell>
          <cell r="D335">
            <v>3479</v>
          </cell>
          <cell r="F335">
            <v>13074.023864999999</v>
          </cell>
        </row>
        <row r="336">
          <cell r="A336" t="str">
            <v>5101 -GG-DV-04-00-00-00</v>
          </cell>
          <cell r="B336" t="str">
            <v>Impuestos vrs y gastos legales</v>
          </cell>
          <cell r="C336">
            <v>32554.333300000002</v>
          </cell>
          <cell r="D336">
            <v>68108</v>
          </cell>
          <cell r="F336">
            <v>100662.3333</v>
          </cell>
        </row>
        <row r="337">
          <cell r="A337" t="str">
            <v>5101 -GG-DV-05-00-00-00</v>
          </cell>
          <cell r="B337" t="str">
            <v>Donativos</v>
          </cell>
          <cell r="C337">
            <v>20000</v>
          </cell>
          <cell r="D337">
            <v>22500</v>
          </cell>
          <cell r="F337">
            <v>42500</v>
          </cell>
        </row>
        <row r="338">
          <cell r="A338" t="str">
            <v>5101 -GG-DV-06-00-00-00</v>
          </cell>
          <cell r="B338" t="str">
            <v>Pasajes</v>
          </cell>
          <cell r="C338">
            <v>15306.61</v>
          </cell>
          <cell r="D338">
            <v>20599.650000000001</v>
          </cell>
          <cell r="F338">
            <v>35906.26</v>
          </cell>
        </row>
        <row r="339">
          <cell r="A339" t="str">
            <v>5101 -GG-GT-02-00-00-00</v>
          </cell>
          <cell r="B339" t="str">
            <v>Gtos trab atencion clientes</v>
          </cell>
          <cell r="C339">
            <v>15150.52</v>
          </cell>
          <cell r="D339">
            <v>0</v>
          </cell>
          <cell r="F339">
            <v>15150.52</v>
          </cell>
        </row>
        <row r="340">
          <cell r="A340" t="str">
            <v>5101 -GG-GV-01-00-00-00</v>
          </cell>
          <cell r="B340" t="str">
            <v>Gastos viaje Dir General</v>
          </cell>
          <cell r="C340">
            <v>77135.63</v>
          </cell>
          <cell r="D340">
            <v>44706.33</v>
          </cell>
          <cell r="F340">
            <v>121841.96</v>
          </cell>
        </row>
        <row r="341">
          <cell r="A341" t="str">
            <v>5101 -GG-GV-02-00-00-00</v>
          </cell>
          <cell r="B341" t="str">
            <v>Gastos viaje Dir Administrativ</v>
          </cell>
          <cell r="C341">
            <v>0</v>
          </cell>
          <cell r="D341">
            <v>22458.31</v>
          </cell>
          <cell r="F341">
            <v>22458.31</v>
          </cell>
        </row>
        <row r="342">
          <cell r="A342" t="str">
            <v>5101 -GG-GV-03-00-00-00</v>
          </cell>
          <cell r="B342" t="str">
            <v>Gastos viaje Produccion</v>
          </cell>
          <cell r="C342">
            <v>87826.65</v>
          </cell>
          <cell r="D342">
            <v>62803.53</v>
          </cell>
          <cell r="F342">
            <v>150630.18</v>
          </cell>
        </row>
        <row r="343">
          <cell r="A343" t="str">
            <v>5101 -GG-HF-01-00-00-00</v>
          </cell>
          <cell r="B343" t="str">
            <v>Honorarios personas fisicas</v>
          </cell>
          <cell r="C343">
            <v>127895</v>
          </cell>
          <cell r="D343">
            <v>101250</v>
          </cell>
          <cell r="F343">
            <v>229145</v>
          </cell>
        </row>
        <row r="344">
          <cell r="A344" t="str">
            <v>5101 -GG-HF-02-00-00-00</v>
          </cell>
          <cell r="B344" t="str">
            <v>Honorarios de TECNOCIB</v>
          </cell>
          <cell r="C344">
            <v>124000</v>
          </cell>
          <cell r="D344">
            <v>0</v>
          </cell>
          <cell r="F344">
            <v>124000</v>
          </cell>
        </row>
        <row r="345">
          <cell r="A345" t="str">
            <v>5101 -GG-HM-01-00-00-00</v>
          </cell>
          <cell r="B345" t="str">
            <v>Honorarios personas morales</v>
          </cell>
          <cell r="C345">
            <v>1590722.6859800001</v>
          </cell>
          <cell r="D345">
            <v>150041.7904</v>
          </cell>
          <cell r="F345">
            <v>1740764.4763800001</v>
          </cell>
        </row>
        <row r="346">
          <cell r="A346" t="str">
            <v>5101 -GG-ND-01-00-00-00</v>
          </cell>
          <cell r="B346" t="str">
            <v>NO DEDUCIBLES</v>
          </cell>
          <cell r="C346">
            <v>39022.708831999997</v>
          </cell>
          <cell r="D346">
            <v>12720.76</v>
          </cell>
          <cell r="F346">
            <v>51743.468831999999</v>
          </cell>
        </row>
        <row r="347">
          <cell r="A347" t="str">
            <v>5101 -GG-PA-01-00-00-00</v>
          </cell>
          <cell r="B347" t="str">
            <v>Papeleria</v>
          </cell>
          <cell r="C347">
            <v>26057.8</v>
          </cell>
          <cell r="D347">
            <v>10917.03</v>
          </cell>
          <cell r="F347">
            <v>36974.83</v>
          </cell>
        </row>
        <row r="348">
          <cell r="A348" t="str">
            <v>5101 -GG-PA-04-00-00-00</v>
          </cell>
          <cell r="B348" t="str">
            <v>Software</v>
          </cell>
          <cell r="C348">
            <v>2310</v>
          </cell>
          <cell r="D348">
            <v>0</v>
          </cell>
          <cell r="F348">
            <v>2310</v>
          </cell>
        </row>
        <row r="349">
          <cell r="A349" t="str">
            <v>5101 -GG-PA-05-00-00-00</v>
          </cell>
          <cell r="B349" t="str">
            <v>Accesorios equipo de computo</v>
          </cell>
          <cell r="C349">
            <v>10272.6</v>
          </cell>
          <cell r="D349">
            <v>663.09</v>
          </cell>
          <cell r="F349">
            <v>10935.69</v>
          </cell>
        </row>
        <row r="350">
          <cell r="A350" t="str">
            <v>5101 -GG-RM-02-00-00-00</v>
          </cell>
          <cell r="B350" t="str">
            <v>Rep y Mto Instalaciones</v>
          </cell>
          <cell r="C350">
            <v>83840.58</v>
          </cell>
          <cell r="D350">
            <v>253583.88</v>
          </cell>
          <cell r="F350">
            <v>337424.46</v>
          </cell>
        </row>
        <row r="351">
          <cell r="A351" t="str">
            <v>5101 -GG-RM-03-00-00-00</v>
          </cell>
          <cell r="B351" t="str">
            <v>Rep y Mto Equipo de Transporte</v>
          </cell>
          <cell r="C351">
            <v>41242.989685</v>
          </cell>
          <cell r="D351">
            <v>28109.11</v>
          </cell>
          <cell r="F351">
            <v>69352.099684999994</v>
          </cell>
        </row>
        <row r="352">
          <cell r="A352" t="str">
            <v>5101 -GG-RM-04-00-00-00</v>
          </cell>
          <cell r="B352" t="str">
            <v>Rep y Mto Equipo de Computo</v>
          </cell>
          <cell r="C352">
            <v>49000</v>
          </cell>
          <cell r="D352">
            <v>36000</v>
          </cell>
          <cell r="F352">
            <v>85000</v>
          </cell>
        </row>
        <row r="353">
          <cell r="A353" t="str">
            <v>5101 -GG-SP-01-00-00-00</v>
          </cell>
          <cell r="B353" t="str">
            <v>Sueldos</v>
          </cell>
          <cell r="C353">
            <v>2201997.6</v>
          </cell>
          <cell r="D353">
            <v>1102336.5</v>
          </cell>
          <cell r="F353">
            <v>3304334.1</v>
          </cell>
        </row>
        <row r="354">
          <cell r="A354" t="str">
            <v>5101 -GG-SP-02-00-00-00</v>
          </cell>
          <cell r="B354" t="str">
            <v>Gratificacion Anual</v>
          </cell>
          <cell r="C354">
            <v>184615.39053150686</v>
          </cell>
          <cell r="D354">
            <v>93848.52</v>
          </cell>
          <cell r="F354">
            <v>278463.91053150687</v>
          </cell>
        </row>
        <row r="355">
          <cell r="A355" t="str">
            <v>5101 -GG-SP-05-00-00-00</v>
          </cell>
          <cell r="B355" t="str">
            <v>Bonos</v>
          </cell>
          <cell r="C355">
            <v>40500</v>
          </cell>
          <cell r="D355">
            <v>0</v>
          </cell>
          <cell r="F355">
            <v>40500</v>
          </cell>
        </row>
        <row r="356">
          <cell r="A356" t="str">
            <v>5101 -GG-SP-06-00-00-00</v>
          </cell>
          <cell r="B356" t="str">
            <v>Vacaciones</v>
          </cell>
          <cell r="C356">
            <v>0</v>
          </cell>
          <cell r="D356">
            <v>8719.5499999999993</v>
          </cell>
          <cell r="F356">
            <v>8719.5499999999993</v>
          </cell>
        </row>
        <row r="357">
          <cell r="A357" t="str">
            <v>5101 -GG-SP-07-00-00-00</v>
          </cell>
          <cell r="B357" t="str">
            <v>Cesantia y Vejez</v>
          </cell>
          <cell r="C357">
            <v>45704.262369999997</v>
          </cell>
          <cell r="D357">
            <v>21258.9</v>
          </cell>
          <cell r="F357">
            <v>66963.162370000005</v>
          </cell>
        </row>
        <row r="358">
          <cell r="A358" t="str">
            <v>5101 -GG-SP-08-00-00-00</v>
          </cell>
          <cell r="B358" t="str">
            <v>Fondo de Ahorro</v>
          </cell>
          <cell r="C358">
            <v>100997.27</v>
          </cell>
          <cell r="D358">
            <v>52006.36</v>
          </cell>
          <cell r="F358">
            <v>153003.63</v>
          </cell>
        </row>
        <row r="359">
          <cell r="A359" t="str">
            <v>5101 -GG-SP-09-00-00-00</v>
          </cell>
          <cell r="B359" t="str">
            <v>Prevision Social</v>
          </cell>
          <cell r="C359">
            <v>78526</v>
          </cell>
          <cell r="D359">
            <v>40348.11</v>
          </cell>
          <cell r="F359">
            <v>118874.11</v>
          </cell>
        </row>
        <row r="360">
          <cell r="A360" t="str">
            <v>5101 -GG-SP-10-00-00-00</v>
          </cell>
          <cell r="B360" t="str">
            <v>Prima Vacacional</v>
          </cell>
          <cell r="C360">
            <v>57958.29</v>
          </cell>
          <cell r="D360">
            <v>12510.5</v>
          </cell>
          <cell r="F360">
            <v>70468.790000000008</v>
          </cell>
        </row>
        <row r="361">
          <cell r="A361" t="str">
            <v>5101 -GG-SP-11-00-00-00</v>
          </cell>
          <cell r="B361" t="str">
            <v>2 sobre nomina</v>
          </cell>
          <cell r="C361">
            <v>48029</v>
          </cell>
          <cell r="D361">
            <v>23615</v>
          </cell>
          <cell r="F361">
            <v>71644</v>
          </cell>
        </row>
        <row r="362">
          <cell r="A362" t="str">
            <v>5101 -GG-SP-12-00-00-00</v>
          </cell>
          <cell r="B362" t="str">
            <v>2   S. A. R.</v>
          </cell>
          <cell r="C362">
            <v>31943.16</v>
          </cell>
          <cell r="D362">
            <v>14410.23</v>
          </cell>
          <cell r="F362">
            <v>46353.39</v>
          </cell>
        </row>
        <row r="363">
          <cell r="A363" t="str">
            <v>5101 -GG-SP-13-00-00-00</v>
          </cell>
          <cell r="B363" t="str">
            <v>5   INFONAVIT</v>
          </cell>
          <cell r="C363">
            <v>71565.91</v>
          </cell>
          <cell r="D363">
            <v>33744.28</v>
          </cell>
          <cell r="F363">
            <v>105310.19</v>
          </cell>
        </row>
        <row r="364">
          <cell r="A364" t="str">
            <v>5101 -GG-SP-14-00-00-00</v>
          </cell>
          <cell r="B364" t="str">
            <v>IMSS</v>
          </cell>
          <cell r="C364">
            <v>130363.44</v>
          </cell>
          <cell r="D364">
            <v>60510.97</v>
          </cell>
          <cell r="F364">
            <v>190874.41</v>
          </cell>
        </row>
        <row r="365">
          <cell r="A365" t="str">
            <v>5101 -GG-SP-16-00-00-00</v>
          </cell>
          <cell r="B365" t="str">
            <v>Comedor</v>
          </cell>
          <cell r="C365">
            <v>16458.580000000002</v>
          </cell>
          <cell r="D365">
            <v>9585.64</v>
          </cell>
          <cell r="F365">
            <v>26044.22</v>
          </cell>
        </row>
        <row r="366">
          <cell r="A366" t="str">
            <v>5101 -GG-SP-17-00-00-00</v>
          </cell>
          <cell r="B366" t="str">
            <v>Div Prest Car Soc Cultural</v>
          </cell>
          <cell r="C366">
            <v>94422.639833333349</v>
          </cell>
          <cell r="D366">
            <v>46774.79991666667</v>
          </cell>
          <cell r="F366">
            <v>141197.43975000002</v>
          </cell>
        </row>
        <row r="367">
          <cell r="A367" t="str">
            <v>5101 -GG-SP-20-00-00-00</v>
          </cell>
          <cell r="B367" t="str">
            <v>Cuotas a Clubs</v>
          </cell>
          <cell r="C367">
            <v>5253.41</v>
          </cell>
          <cell r="D367">
            <v>2979.09</v>
          </cell>
          <cell r="F367">
            <v>8232.5</v>
          </cell>
        </row>
        <row r="368">
          <cell r="A368" t="str">
            <v>5101 -GG-SP-22-00-00-00</v>
          </cell>
          <cell r="B368" t="str">
            <v>x</v>
          </cell>
          <cell r="C368">
            <v>3908</v>
          </cell>
          <cell r="D368">
            <v>4586</v>
          </cell>
          <cell r="F368">
            <v>8494</v>
          </cell>
        </row>
        <row r="369">
          <cell r="A369" t="str">
            <v>5101 -GG-VR-01-00-00-00</v>
          </cell>
          <cell r="B369" t="str">
            <v>Seguros y fianzas</v>
          </cell>
          <cell r="C369">
            <v>309838.66644444427</v>
          </cell>
          <cell r="D369">
            <v>154919.33322222214</v>
          </cell>
          <cell r="F369">
            <v>464757.99966666638</v>
          </cell>
        </row>
        <row r="370">
          <cell r="A370" t="str">
            <v>5101 -GG-VR-02-00-00-00</v>
          </cell>
          <cell r="B370" t="str">
            <v>Renta</v>
          </cell>
          <cell r="C370">
            <v>205000</v>
          </cell>
          <cell r="D370">
            <v>112500</v>
          </cell>
          <cell r="F370">
            <v>317500</v>
          </cell>
        </row>
        <row r="371">
          <cell r="A371" t="str">
            <v>5101 -GG-VR-03-00-00-00</v>
          </cell>
          <cell r="B371" t="str">
            <v>Derechos primas de seguros</v>
          </cell>
          <cell r="C371">
            <v>352</v>
          </cell>
          <cell r="D371">
            <v>170</v>
          </cell>
          <cell r="F371">
            <v>522</v>
          </cell>
        </row>
        <row r="372">
          <cell r="A372" t="str">
            <v>5103 -DA-AM-01-00-00-00</v>
          </cell>
          <cell r="B372" t="str">
            <v>Amortizacion gtos instalacion</v>
          </cell>
          <cell r="C372">
            <v>4511.18</v>
          </cell>
          <cell r="D372">
            <v>2255.59</v>
          </cell>
          <cell r="F372">
            <v>6766.77</v>
          </cell>
        </row>
        <row r="373">
          <cell r="A373" t="str">
            <v>5103 -DA-DE-01-00-00-00</v>
          </cell>
          <cell r="B373" t="str">
            <v>Depreciacion mob y eq oficina</v>
          </cell>
          <cell r="C373">
            <v>11582.27</v>
          </cell>
          <cell r="D373">
            <v>5826.72</v>
          </cell>
          <cell r="F373">
            <v>17408.990000000002</v>
          </cell>
        </row>
        <row r="374">
          <cell r="A374" t="str">
            <v>5103 -DA-DE-02-00-00-00</v>
          </cell>
          <cell r="B374" t="str">
            <v>Depreciacion equipo transporte</v>
          </cell>
          <cell r="C374">
            <v>145849.52333333332</v>
          </cell>
          <cell r="D374">
            <v>77946.5</v>
          </cell>
          <cell r="F374">
            <v>223796.02333333332</v>
          </cell>
        </row>
        <row r="375">
          <cell r="A375" t="str">
            <v>5103 -DA-DE-03-00-00-00</v>
          </cell>
          <cell r="B375" t="str">
            <v>Depreciacion equipo computo</v>
          </cell>
          <cell r="C375">
            <v>28072.45</v>
          </cell>
          <cell r="D375">
            <v>13851.52</v>
          </cell>
          <cell r="F375">
            <v>41923.97</v>
          </cell>
        </row>
        <row r="376">
          <cell r="A376" t="str">
            <v>5105 -GF-02-00-00-00-00</v>
          </cell>
          <cell r="B376" t="str">
            <v>Gts financ Comis s/ctas cheque</v>
          </cell>
          <cell r="C376">
            <v>20547.328251999999</v>
          </cell>
          <cell r="D376">
            <v>1778.3051999999998</v>
          </cell>
          <cell r="F376">
            <v>22325.633451999998</v>
          </cell>
        </row>
        <row r="377">
          <cell r="A377" t="str">
            <v>5105 -GF-04-00-00-00-00</v>
          </cell>
          <cell r="B377" t="str">
            <v>Gts financ Otras comisiones</v>
          </cell>
          <cell r="C377">
            <v>4781.04</v>
          </cell>
          <cell r="D377">
            <v>2602.8000000000002</v>
          </cell>
          <cell r="F377">
            <v>7383.84</v>
          </cell>
        </row>
        <row r="378">
          <cell r="A378" t="str">
            <v>5109 -IP-03-00-00-00-00</v>
          </cell>
          <cell r="B378" t="str">
            <v>Partic utilidades al personal</v>
          </cell>
          <cell r="C378">
            <v>290365</v>
          </cell>
          <cell r="D378">
            <v>407277</v>
          </cell>
          <cell r="F378">
            <v>697642</v>
          </cell>
        </row>
        <row r="379">
          <cell r="A379" t="str">
            <v>5115 -PE-SR-01-00-00-00</v>
          </cell>
          <cell r="B379" t="str">
            <v>Perdida realizada</v>
          </cell>
          <cell r="C379">
            <v>76.739999999999995</v>
          </cell>
          <cell r="D379">
            <v>21.06</v>
          </cell>
          <cell r="F379">
            <v>97.8</v>
          </cell>
        </row>
        <row r="380">
          <cell r="A380" t="str">
            <v>5117 -PE-PR-01-00-00-00</v>
          </cell>
          <cell r="B380" t="str">
            <v>Perdida por revaluacion</v>
          </cell>
          <cell r="C380">
            <v>1119905.3862843432</v>
          </cell>
          <cell r="D380">
            <v>319509.69</v>
          </cell>
          <cell r="F380">
            <v>1439415.0762843431</v>
          </cell>
        </row>
        <row r="381">
          <cell r="A381" t="str">
            <v>6101 -IC-01-00-00-00-00</v>
          </cell>
          <cell r="B381" t="str">
            <v>Ingresos x corretaje fac extra</v>
          </cell>
          <cell r="C381">
            <v>-3764353.6907310006</v>
          </cell>
          <cell r="E381">
            <v>2188872.66</v>
          </cell>
          <cell r="F381">
            <v>-5953226.3507310003</v>
          </cell>
        </row>
        <row r="382">
          <cell r="A382" t="str">
            <v>6101 -IC-01-00-00-00-GT</v>
          </cell>
          <cell r="B382" t="str">
            <v>Ingresos x corretaje fac extra</v>
          </cell>
          <cell r="C382">
            <v>-344275.38132699998</v>
          </cell>
          <cell r="E382">
            <v>326523.92</v>
          </cell>
          <cell r="F382">
            <v>-670799.30132699991</v>
          </cell>
        </row>
        <row r="383">
          <cell r="A383" t="str">
            <v>6101 -IC-02-00-00-00-00</v>
          </cell>
          <cell r="B383" t="str">
            <v>Ingreso x corretaje fac nacion</v>
          </cell>
          <cell r="C383">
            <v>0</v>
          </cell>
          <cell r="E383">
            <v>82032.289999999994</v>
          </cell>
          <cell r="F383">
            <v>-82032.289999999994</v>
          </cell>
        </row>
        <row r="384">
          <cell r="A384" t="str">
            <v>6101 -IC-03-00-00-00-00</v>
          </cell>
          <cell r="B384" t="str">
            <v>Ingreso x corretaje ctos extra</v>
          </cell>
          <cell r="C384">
            <v>-694972.16132899991</v>
          </cell>
          <cell r="E384">
            <v>819669.05</v>
          </cell>
          <cell r="F384">
            <v>-1514641.2113290001</v>
          </cell>
        </row>
        <row r="385">
          <cell r="A385" t="str">
            <v>6101 -IC-04-00-00-00-00</v>
          </cell>
          <cell r="B385" t="str">
            <v>Ingreso x corretaje ctos nacio</v>
          </cell>
          <cell r="C385">
            <v>-116908.52637000001</v>
          </cell>
          <cell r="D385">
            <v>0</v>
          </cell>
          <cell r="F385">
            <v>-116908.52637000001</v>
          </cell>
        </row>
        <row r="386">
          <cell r="A386" t="str">
            <v>6103 -PF-01-00-00-00-00</v>
          </cell>
          <cell r="B386" t="str">
            <v>Prod financ  Inter s/inversion</v>
          </cell>
          <cell r="C386">
            <v>-65060.068280000007</v>
          </cell>
          <cell r="E386">
            <v>13344.192477999999</v>
          </cell>
          <cell r="F386">
            <v>-78404.260758000004</v>
          </cell>
        </row>
        <row r="387">
          <cell r="A387" t="str">
            <v>6103 -PF-02-00-00-00-00</v>
          </cell>
          <cell r="B387" t="str">
            <v>Prod financ Inter s/cta cheque</v>
          </cell>
          <cell r="C387">
            <v>-9171.0300000000007</v>
          </cell>
          <cell r="E387">
            <v>5936.01</v>
          </cell>
          <cell r="F387">
            <v>-15107.04</v>
          </cell>
        </row>
        <row r="388">
          <cell r="A388" t="str">
            <v>6105 -OI-02-00-00-00-00</v>
          </cell>
          <cell r="B388" t="str">
            <v>Otro producto Diversos</v>
          </cell>
          <cell r="C388">
            <v>-20627.38</v>
          </cell>
          <cell r="E388">
            <v>16471.439999999999</v>
          </cell>
          <cell r="F388">
            <v>-37098.82</v>
          </cell>
        </row>
        <row r="389">
          <cell r="A389" t="str">
            <v>6105 -OI-04-00-00-00-00</v>
          </cell>
          <cell r="B389" t="str">
            <v>Otros Ingresos Acumulables</v>
          </cell>
          <cell r="C389">
            <v>-131073.75322300001</v>
          </cell>
          <cell r="D389">
            <v>0</v>
          </cell>
          <cell r="F389">
            <v>-131073.75322300001</v>
          </cell>
        </row>
        <row r="390">
          <cell r="A390" t="str">
            <v>6111 -UC-SR-DO-00-00-00</v>
          </cell>
          <cell r="B390" t="str">
            <v>Utilidad Cambiaria SRxP</v>
          </cell>
          <cell r="C390">
            <v>-64051.22</v>
          </cell>
          <cell r="E390">
            <v>13146.97</v>
          </cell>
          <cell r="F390">
            <v>-77198.19</v>
          </cell>
        </row>
        <row r="391">
          <cell r="A391" t="str">
            <v>6111 -UC-SR-P0-00-00-00</v>
          </cell>
          <cell r="B391" t="str">
            <v>Utilidad Cambiaria SRxP MXP</v>
          </cell>
          <cell r="C391">
            <v>-119466.29</v>
          </cell>
          <cell r="E391">
            <v>229266.31</v>
          </cell>
          <cell r="F391">
            <v>-348732.6</v>
          </cell>
        </row>
        <row r="392">
          <cell r="A392" t="str">
            <v>6113 -GA-PR-01-00-00-00</v>
          </cell>
          <cell r="B392" t="str">
            <v>Ganancia por revaluacion</v>
          </cell>
          <cell r="C392">
            <v>-615722.62621248653</v>
          </cell>
          <cell r="E392">
            <v>553834.21</v>
          </cell>
          <cell r="F392">
            <v>-1169556.8362124865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AUXILIAR"/>
      <sheetName val="AUXILIAR C REVAL"/>
      <sheetName val="AUX P BAL"/>
      <sheetName val="BALANZA"/>
      <sheetName val="usd ghs"/>
      <sheetName val="mxp ghs"/>
      <sheetName val="MAYO kmb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1101 -IV-01-01-01-05-00</v>
          </cell>
          <cell r="B1">
            <v>1079084593.9200001</v>
          </cell>
          <cell r="C1">
            <v>1064884593.92</v>
          </cell>
          <cell r="E1">
            <v>0</v>
          </cell>
          <cell r="F1">
            <v>0</v>
          </cell>
        </row>
        <row r="2">
          <cell r="A2" t="str">
            <v>1101 -IV-01-01-01-06-00</v>
          </cell>
          <cell r="B2">
            <v>19053166.850000001</v>
          </cell>
          <cell r="C2">
            <v>14503166.85</v>
          </cell>
          <cell r="E2">
            <v>0</v>
          </cell>
          <cell r="F2">
            <v>0</v>
          </cell>
        </row>
        <row r="3">
          <cell r="A3" t="str">
            <v>1101 -IV-01-01-01-12-00</v>
          </cell>
          <cell r="B3">
            <v>1355.4</v>
          </cell>
          <cell r="C3">
            <v>0</v>
          </cell>
          <cell r="E3">
            <v>0</v>
          </cell>
          <cell r="F3">
            <v>0</v>
          </cell>
        </row>
        <row r="4">
          <cell r="A4" t="str">
            <v>1105 -BN-01-01-05-00-00</v>
          </cell>
          <cell r="B4">
            <v>1209012066.1200001</v>
          </cell>
          <cell r="C4">
            <v>1222995141.3788002</v>
          </cell>
          <cell r="E4">
            <v>0</v>
          </cell>
          <cell r="F4">
            <v>10048.16</v>
          </cell>
        </row>
        <row r="5">
          <cell r="A5" t="str">
            <v>1105 -BP-01-01-01-02-00</v>
          </cell>
          <cell r="B5">
            <v>23948486.649999999</v>
          </cell>
          <cell r="C5">
            <v>25038044.010000002</v>
          </cell>
          <cell r="E5">
            <v>0</v>
          </cell>
          <cell r="F5">
            <v>0</v>
          </cell>
        </row>
        <row r="6">
          <cell r="A6" t="str">
            <v>1109 -DD-DI-01-00-00-00</v>
          </cell>
          <cell r="B6">
            <v>0</v>
          </cell>
          <cell r="C6">
            <v>11287.78</v>
          </cell>
          <cell r="E6">
            <v>0</v>
          </cell>
          <cell r="F6">
            <v>0</v>
          </cell>
        </row>
        <row r="7">
          <cell r="A7" t="str">
            <v>1109 -FE-04-01-00-00-00</v>
          </cell>
          <cell r="B7">
            <v>11122.97</v>
          </cell>
          <cell r="C7">
            <v>0</v>
          </cell>
          <cell r="E7">
            <v>0</v>
          </cell>
          <cell r="F7">
            <v>0</v>
          </cell>
        </row>
        <row r="8">
          <cell r="A8" t="str">
            <v>1109 -FE-04-03-00-00-00</v>
          </cell>
          <cell r="B8">
            <v>10530.54</v>
          </cell>
          <cell r="C8">
            <v>1003.22</v>
          </cell>
          <cell r="E8">
            <v>0</v>
          </cell>
          <cell r="F8">
            <v>0</v>
          </cell>
        </row>
        <row r="9">
          <cell r="A9" t="str">
            <v>1109 -FE-04-05-00-00-00</v>
          </cell>
          <cell r="B9">
            <v>0</v>
          </cell>
          <cell r="C9">
            <v>789.48</v>
          </cell>
          <cell r="E9">
            <v>0</v>
          </cell>
          <cell r="F9">
            <v>0</v>
          </cell>
        </row>
        <row r="10">
          <cell r="A10" t="str">
            <v>1109 -FE-04-06-00-00-00</v>
          </cell>
          <cell r="B10">
            <v>3265.74</v>
          </cell>
          <cell r="C10">
            <v>1333.56</v>
          </cell>
          <cell r="E10">
            <v>0</v>
          </cell>
          <cell r="F10">
            <v>0</v>
          </cell>
        </row>
        <row r="11">
          <cell r="A11" t="str">
            <v>1109 -FE-04-08-00-00-00</v>
          </cell>
          <cell r="B11">
            <v>1762.18</v>
          </cell>
          <cell r="C11">
            <v>0</v>
          </cell>
          <cell r="E11">
            <v>0</v>
          </cell>
          <cell r="F11">
            <v>0</v>
          </cell>
        </row>
        <row r="12">
          <cell r="A12" t="str">
            <v>1109 -FE-04-09-00-00-00</v>
          </cell>
          <cell r="B12">
            <v>11067.67</v>
          </cell>
          <cell r="C12">
            <v>2352.08</v>
          </cell>
          <cell r="E12">
            <v>0</v>
          </cell>
          <cell r="F12">
            <v>0</v>
          </cell>
        </row>
        <row r="13">
          <cell r="A13" t="str">
            <v>1109 -FE-04-10-00-00-00</v>
          </cell>
          <cell r="B13">
            <v>10331.07</v>
          </cell>
          <cell r="C13">
            <v>647.4</v>
          </cell>
          <cell r="E13">
            <v>0</v>
          </cell>
          <cell r="F13">
            <v>0</v>
          </cell>
        </row>
        <row r="14">
          <cell r="A14" t="str">
            <v>1109 -FE-04-20-00-00-00</v>
          </cell>
          <cell r="B14">
            <v>4666.38</v>
          </cell>
          <cell r="C14">
            <v>1824.2</v>
          </cell>
          <cell r="E14">
            <v>0</v>
          </cell>
          <cell r="F14">
            <v>0</v>
          </cell>
        </row>
        <row r="15">
          <cell r="A15" t="str">
            <v>1109 -FE-04-25-00-00-00</v>
          </cell>
          <cell r="B15">
            <v>3524.36</v>
          </cell>
          <cell r="C15">
            <v>865.5</v>
          </cell>
          <cell r="E15">
            <v>0</v>
          </cell>
          <cell r="F15">
            <v>0</v>
          </cell>
        </row>
        <row r="16">
          <cell r="A16" t="str">
            <v>1109 -FE-04-26-00-00-00</v>
          </cell>
          <cell r="B16">
            <v>0</v>
          </cell>
          <cell r="C16">
            <v>877.3</v>
          </cell>
          <cell r="E16">
            <v>0</v>
          </cell>
          <cell r="F16">
            <v>0</v>
          </cell>
        </row>
        <row r="17">
          <cell r="A17" t="str">
            <v>1109 -FE-04-27-00-00-00</v>
          </cell>
          <cell r="B17">
            <v>0</v>
          </cell>
          <cell r="C17">
            <v>679.7</v>
          </cell>
          <cell r="E17">
            <v>0</v>
          </cell>
          <cell r="F17">
            <v>0</v>
          </cell>
        </row>
        <row r="18">
          <cell r="A18" t="str">
            <v>1109 -FE-04-29-00-00-00</v>
          </cell>
          <cell r="B18">
            <v>6489.55</v>
          </cell>
          <cell r="C18">
            <v>0</v>
          </cell>
          <cell r="E18">
            <v>0</v>
          </cell>
          <cell r="F18">
            <v>0</v>
          </cell>
        </row>
        <row r="19">
          <cell r="A19" t="str">
            <v>1109 -FE-04-31-00-00-00</v>
          </cell>
          <cell r="B19">
            <v>0</v>
          </cell>
          <cell r="C19">
            <v>1037.1199999999999</v>
          </cell>
          <cell r="E19">
            <v>0</v>
          </cell>
          <cell r="F19">
            <v>0</v>
          </cell>
        </row>
        <row r="20">
          <cell r="A20" t="str">
            <v>1109 -FE-04-32-00-00-00</v>
          </cell>
          <cell r="B20">
            <v>8568.86</v>
          </cell>
          <cell r="C20">
            <v>0</v>
          </cell>
          <cell r="E20">
            <v>0</v>
          </cell>
          <cell r="F20">
            <v>0</v>
          </cell>
        </row>
        <row r="21">
          <cell r="A21" t="str">
            <v>1109 -FE-04-34-00-00-00</v>
          </cell>
          <cell r="B21">
            <v>0.05</v>
          </cell>
          <cell r="C21">
            <v>0</v>
          </cell>
          <cell r="E21">
            <v>0</v>
          </cell>
          <cell r="F21">
            <v>0</v>
          </cell>
        </row>
        <row r="22">
          <cell r="A22" t="str">
            <v>1109 -FE-04-36-00-00-00</v>
          </cell>
          <cell r="B22">
            <v>6176.56</v>
          </cell>
          <cell r="C22">
            <v>0</v>
          </cell>
          <cell r="E22">
            <v>0</v>
          </cell>
          <cell r="F22">
            <v>0</v>
          </cell>
        </row>
        <row r="23">
          <cell r="A23" t="str">
            <v>1109 -FE-04-37-00-00-00</v>
          </cell>
          <cell r="B23">
            <v>0</v>
          </cell>
          <cell r="C23">
            <v>503.84</v>
          </cell>
          <cell r="E23">
            <v>0</v>
          </cell>
          <cell r="F23">
            <v>0</v>
          </cell>
        </row>
        <row r="24">
          <cell r="A24" t="str">
            <v>1109 -FE-04-40-00-00-00</v>
          </cell>
          <cell r="B24">
            <v>3606.97</v>
          </cell>
          <cell r="C24">
            <v>1070.94</v>
          </cell>
          <cell r="E24">
            <v>0</v>
          </cell>
          <cell r="F24">
            <v>0</v>
          </cell>
        </row>
        <row r="25">
          <cell r="A25" t="str">
            <v>1109 -FE-04-43-00-00-00</v>
          </cell>
          <cell r="B25">
            <v>9360.7900000000009</v>
          </cell>
          <cell r="C25">
            <v>0</v>
          </cell>
          <cell r="E25">
            <v>0</v>
          </cell>
          <cell r="F25">
            <v>0</v>
          </cell>
        </row>
        <row r="26">
          <cell r="A26" t="str">
            <v>1109 -FE-04-44-00-00-00</v>
          </cell>
          <cell r="B26">
            <v>0</v>
          </cell>
          <cell r="C26">
            <v>895.06</v>
          </cell>
          <cell r="E26">
            <v>0</v>
          </cell>
          <cell r="F26">
            <v>0</v>
          </cell>
        </row>
        <row r="27">
          <cell r="A27" t="str">
            <v>1109 -FE-04-45-00-00-00</v>
          </cell>
          <cell r="B27">
            <v>12782.44</v>
          </cell>
          <cell r="C27">
            <v>1652.16</v>
          </cell>
          <cell r="E27">
            <v>0</v>
          </cell>
          <cell r="F27">
            <v>0</v>
          </cell>
        </row>
        <row r="28">
          <cell r="A28" t="str">
            <v>1109 -FE-04-46-00-00-00</v>
          </cell>
          <cell r="B28">
            <v>0</v>
          </cell>
          <cell r="C28">
            <v>503.84</v>
          </cell>
          <cell r="E28">
            <v>0</v>
          </cell>
          <cell r="F28">
            <v>0</v>
          </cell>
        </row>
        <row r="29">
          <cell r="A29" t="str">
            <v>1109 -FE-04-47-00-00-00</v>
          </cell>
          <cell r="B29">
            <v>57557.05</v>
          </cell>
          <cell r="C29">
            <v>0</v>
          </cell>
          <cell r="E29">
            <v>0</v>
          </cell>
          <cell r="F29">
            <v>0</v>
          </cell>
        </row>
        <row r="30">
          <cell r="A30" t="str">
            <v>1109 -FE-04-48-00-00-00</v>
          </cell>
          <cell r="B30">
            <v>6124.9</v>
          </cell>
          <cell r="C30">
            <v>2124.36</v>
          </cell>
          <cell r="E30">
            <v>0</v>
          </cell>
          <cell r="F30">
            <v>0</v>
          </cell>
        </row>
        <row r="31">
          <cell r="A31" t="str">
            <v>1109 -FE-04-50-00-00-00</v>
          </cell>
          <cell r="B31">
            <v>8568.86</v>
          </cell>
          <cell r="C31">
            <v>0</v>
          </cell>
          <cell r="E31">
            <v>0</v>
          </cell>
          <cell r="F31">
            <v>0</v>
          </cell>
        </row>
        <row r="32">
          <cell r="A32" t="str">
            <v>1109 -FE-04-51-00-00-00</v>
          </cell>
          <cell r="B32">
            <v>4336.68</v>
          </cell>
          <cell r="C32">
            <v>1162.26</v>
          </cell>
          <cell r="E32">
            <v>0</v>
          </cell>
          <cell r="F32">
            <v>0</v>
          </cell>
        </row>
        <row r="33">
          <cell r="A33" t="str">
            <v>1109 -FE-04-52-00-00-00</v>
          </cell>
          <cell r="B33">
            <v>0</v>
          </cell>
          <cell r="C33">
            <v>335.1</v>
          </cell>
          <cell r="E33">
            <v>0</v>
          </cell>
          <cell r="F33">
            <v>0</v>
          </cell>
        </row>
        <row r="34">
          <cell r="A34" t="str">
            <v>1109 -FE-04-53-00-00-00</v>
          </cell>
          <cell r="B34">
            <v>0</v>
          </cell>
          <cell r="C34">
            <v>704.58</v>
          </cell>
          <cell r="E34">
            <v>0</v>
          </cell>
          <cell r="F34">
            <v>0</v>
          </cell>
        </row>
        <row r="35">
          <cell r="A35" t="str">
            <v>1109 -FE-04-55-00-00-00</v>
          </cell>
          <cell r="B35">
            <v>0</v>
          </cell>
          <cell r="C35">
            <v>1735.28</v>
          </cell>
          <cell r="E35">
            <v>0</v>
          </cell>
          <cell r="F35">
            <v>0</v>
          </cell>
        </row>
        <row r="36">
          <cell r="A36" t="str">
            <v>1109 -GC-01-01-01-00-00</v>
          </cell>
          <cell r="B36">
            <v>46024.33</v>
          </cell>
          <cell r="C36">
            <v>18650.88</v>
          </cell>
          <cell r="E36">
            <v>0</v>
          </cell>
          <cell r="F36">
            <v>0</v>
          </cell>
        </row>
        <row r="37">
          <cell r="A37" t="str">
            <v>1109 -GC-01-01-02-00-00</v>
          </cell>
          <cell r="B37">
            <v>44560</v>
          </cell>
          <cell r="C37">
            <v>15811.43</v>
          </cell>
          <cell r="E37">
            <v>0</v>
          </cell>
          <cell r="F37">
            <v>0</v>
          </cell>
        </row>
        <row r="38">
          <cell r="A38" t="str">
            <v>1109 -GC-01-01-03-00-00</v>
          </cell>
          <cell r="B38">
            <v>47948.38</v>
          </cell>
          <cell r="C38">
            <v>36657.31</v>
          </cell>
          <cell r="E38">
            <v>0</v>
          </cell>
          <cell r="F38">
            <v>0</v>
          </cell>
        </row>
        <row r="39">
          <cell r="A39" t="str">
            <v>1109 -GC-01-01-04-00-00</v>
          </cell>
          <cell r="B39">
            <v>376200.97</v>
          </cell>
          <cell r="C39">
            <v>344519.69</v>
          </cell>
          <cell r="E39">
            <v>0</v>
          </cell>
          <cell r="F39">
            <v>0</v>
          </cell>
        </row>
        <row r="40">
          <cell r="A40" t="str">
            <v>1109 -GC-01-01-05-00-00</v>
          </cell>
          <cell r="B40">
            <v>138058.99520999999</v>
          </cell>
          <cell r="C40">
            <v>0</v>
          </cell>
          <cell r="E40">
            <v>10212.962088822886</v>
          </cell>
          <cell r="F40">
            <v>0</v>
          </cell>
        </row>
        <row r="41">
          <cell r="A41" t="str">
            <v>1109 -GC-01-01-06-00-00</v>
          </cell>
          <cell r="B41">
            <v>4475</v>
          </cell>
          <cell r="C41">
            <v>4475</v>
          </cell>
          <cell r="E41">
            <v>0</v>
          </cell>
          <cell r="F41">
            <v>0</v>
          </cell>
        </row>
        <row r="42">
          <cell r="A42" t="str">
            <v>1109 -PP-05-01-00-00-00</v>
          </cell>
          <cell r="B42">
            <v>40000</v>
          </cell>
          <cell r="C42">
            <v>9500</v>
          </cell>
          <cell r="E42">
            <v>0</v>
          </cell>
          <cell r="F42">
            <v>0</v>
          </cell>
        </row>
        <row r="43">
          <cell r="A43" t="str">
            <v>1109 -PP-05-05-00-00-00</v>
          </cell>
          <cell r="B43">
            <v>0</v>
          </cell>
          <cell r="C43">
            <v>12000</v>
          </cell>
          <cell r="E43">
            <v>0</v>
          </cell>
          <cell r="F43">
            <v>0</v>
          </cell>
        </row>
        <row r="44">
          <cell r="A44" t="str">
            <v>1109 -PP-05-09-00-00-00</v>
          </cell>
          <cell r="B44">
            <v>0</v>
          </cell>
          <cell r="C44">
            <v>3000</v>
          </cell>
          <cell r="E44">
            <v>0</v>
          </cell>
          <cell r="F44">
            <v>0</v>
          </cell>
        </row>
        <row r="45">
          <cell r="A45" t="str">
            <v>1109 -PP-05-10-00-00-00</v>
          </cell>
          <cell r="B45">
            <v>0</v>
          </cell>
          <cell r="C45">
            <v>580000</v>
          </cell>
          <cell r="E45">
            <v>0</v>
          </cell>
          <cell r="F45">
            <v>0</v>
          </cell>
        </row>
        <row r="46">
          <cell r="A46" t="str">
            <v>1109 -PP-05-11-00-00-00</v>
          </cell>
          <cell r="B46">
            <v>0</v>
          </cell>
          <cell r="C46">
            <v>2000</v>
          </cell>
          <cell r="E46">
            <v>0</v>
          </cell>
          <cell r="F46">
            <v>0</v>
          </cell>
        </row>
        <row r="47">
          <cell r="A47" t="str">
            <v>1109 -PP-05-14-00-00-00</v>
          </cell>
          <cell r="B47">
            <v>0</v>
          </cell>
          <cell r="C47">
            <v>2000</v>
          </cell>
          <cell r="E47">
            <v>0</v>
          </cell>
          <cell r="F47">
            <v>0</v>
          </cell>
        </row>
        <row r="48">
          <cell r="A48" t="str">
            <v>1109 -PP-05-15-00-00-00</v>
          </cell>
          <cell r="B48">
            <v>0</v>
          </cell>
          <cell r="C48">
            <v>5000</v>
          </cell>
          <cell r="E48">
            <v>0</v>
          </cell>
          <cell r="F48">
            <v>0</v>
          </cell>
        </row>
        <row r="49">
          <cell r="A49" t="str">
            <v>1109 -PP-05-17-00-00-00</v>
          </cell>
          <cell r="B49">
            <v>50000</v>
          </cell>
          <cell r="C49">
            <v>50000</v>
          </cell>
          <cell r="E49">
            <v>0</v>
          </cell>
          <cell r="F49">
            <v>0</v>
          </cell>
        </row>
        <row r="50">
          <cell r="A50" t="str">
            <v>1109 -PP-05-23-00-00-00</v>
          </cell>
          <cell r="B50">
            <v>0</v>
          </cell>
          <cell r="C50">
            <v>58000</v>
          </cell>
          <cell r="E50">
            <v>0</v>
          </cell>
          <cell r="F50">
            <v>0</v>
          </cell>
        </row>
        <row r="51">
          <cell r="A51" t="str">
            <v>1109 -PP-05-24-00-00-00</v>
          </cell>
          <cell r="B51">
            <v>0</v>
          </cell>
          <cell r="C51">
            <v>1000</v>
          </cell>
          <cell r="E51">
            <v>0</v>
          </cell>
          <cell r="F51">
            <v>0</v>
          </cell>
        </row>
        <row r="52">
          <cell r="A52" t="str">
            <v>1109 -PP-05-27-00-00-00</v>
          </cell>
          <cell r="B52">
            <v>0</v>
          </cell>
          <cell r="C52">
            <v>15000</v>
          </cell>
          <cell r="E52">
            <v>0</v>
          </cell>
          <cell r="F52">
            <v>0</v>
          </cell>
        </row>
        <row r="53">
          <cell r="A53" t="str">
            <v>1109 -PP-05-31-00-00-00</v>
          </cell>
          <cell r="B53">
            <v>0</v>
          </cell>
          <cell r="C53">
            <v>2000</v>
          </cell>
          <cell r="E53">
            <v>0</v>
          </cell>
          <cell r="F53">
            <v>0</v>
          </cell>
        </row>
        <row r="54">
          <cell r="A54" t="str">
            <v>1109 -PP-05-33-00-00-00</v>
          </cell>
          <cell r="B54">
            <v>35000</v>
          </cell>
          <cell r="C54">
            <v>21000</v>
          </cell>
          <cell r="E54">
            <v>0</v>
          </cell>
          <cell r="F54">
            <v>0</v>
          </cell>
        </row>
        <row r="55">
          <cell r="A55" t="str">
            <v>1109 -PP-05-55-00-00-00</v>
          </cell>
          <cell r="B55">
            <v>10000</v>
          </cell>
          <cell r="C55">
            <v>0</v>
          </cell>
          <cell r="E55">
            <v>0</v>
          </cell>
          <cell r="F55">
            <v>0</v>
          </cell>
        </row>
        <row r="56">
          <cell r="A56" t="str">
            <v>1111 -VA-01-00-00-00-00</v>
          </cell>
          <cell r="B56">
            <v>557113.5544149999</v>
          </cell>
          <cell r="C56">
            <v>402.61</v>
          </cell>
          <cell r="E56">
            <v>27662.55</v>
          </cell>
          <cell r="F56">
            <v>0</v>
          </cell>
        </row>
        <row r="57">
          <cell r="A57" t="str">
            <v>1111 -VA-05-00-00-00-00</v>
          </cell>
          <cell r="B57">
            <v>190783.34</v>
          </cell>
          <cell r="C57">
            <v>226246.39999999999</v>
          </cell>
          <cell r="E57">
            <v>0</v>
          </cell>
          <cell r="F57">
            <v>0</v>
          </cell>
        </row>
        <row r="58">
          <cell r="A58" t="str">
            <v>1113 -IR-03-00-00-00-00</v>
          </cell>
          <cell r="B58">
            <v>25759.55</v>
          </cell>
          <cell r="C58">
            <v>0</v>
          </cell>
          <cell r="E58">
            <v>0</v>
          </cell>
          <cell r="F58">
            <v>0</v>
          </cell>
        </row>
        <row r="59">
          <cell r="A59" t="str">
            <v>1403 -GP-AN-P0-01-00-00</v>
          </cell>
          <cell r="B59">
            <v>764429.6</v>
          </cell>
          <cell r="C59">
            <v>179728.07122222224</v>
          </cell>
          <cell r="E59">
            <v>0</v>
          </cell>
          <cell r="F59">
            <v>0</v>
          </cell>
        </row>
        <row r="60">
          <cell r="A60" t="str">
            <v>1403 -PA-P0-01-00-00-00</v>
          </cell>
          <cell r="B60">
            <v>2203843.2360999999</v>
          </cell>
          <cell r="C60">
            <v>230558.13900000002</v>
          </cell>
          <cell r="E60">
            <v>184217</v>
          </cell>
          <cell r="F60">
            <v>0</v>
          </cell>
        </row>
        <row r="61">
          <cell r="A61" t="str">
            <v>1405 -GI-01-00-00-00-00</v>
          </cell>
          <cell r="B61">
            <v>213125.71</v>
          </cell>
          <cell r="C61">
            <v>0</v>
          </cell>
          <cell r="E61">
            <v>0</v>
          </cell>
          <cell r="F61">
            <v>0</v>
          </cell>
        </row>
        <row r="62">
          <cell r="A62" t="str">
            <v>2101 -AD-P0-01-00-00-00</v>
          </cell>
          <cell r="B62">
            <v>2152</v>
          </cell>
          <cell r="C62">
            <v>0</v>
          </cell>
          <cell r="E62">
            <v>0</v>
          </cell>
          <cell r="F62">
            <v>0</v>
          </cell>
        </row>
        <row r="63">
          <cell r="A63" t="str">
            <v>2101 -AD-P0-02-00-00-00</v>
          </cell>
          <cell r="B63">
            <v>58699.38</v>
          </cell>
          <cell r="C63">
            <v>52616.54</v>
          </cell>
          <cell r="E63">
            <v>0</v>
          </cell>
          <cell r="F63">
            <v>0</v>
          </cell>
        </row>
        <row r="64">
          <cell r="A64" t="str">
            <v>2101 -AD-P0-05-00-00-00</v>
          </cell>
          <cell r="B64">
            <v>92000</v>
          </cell>
          <cell r="C64">
            <v>17133.09</v>
          </cell>
          <cell r="E64">
            <v>0</v>
          </cell>
          <cell r="F64">
            <v>0</v>
          </cell>
        </row>
        <row r="65">
          <cell r="A65" t="str">
            <v>2101 -FO-AH-01-00-00-00</v>
          </cell>
          <cell r="B65">
            <v>52616.54</v>
          </cell>
          <cell r="C65">
            <v>52616.54</v>
          </cell>
          <cell r="E65">
            <v>0</v>
          </cell>
          <cell r="F65">
            <v>0</v>
          </cell>
        </row>
        <row r="66">
          <cell r="A66" t="str">
            <v>2102 -RP-CF-P0-24-00-00</v>
          </cell>
          <cell r="B66">
            <v>4017348.83</v>
          </cell>
          <cell r="C66">
            <v>4070220.56</v>
          </cell>
          <cell r="E66">
            <v>0</v>
          </cell>
          <cell r="F66">
            <v>0</v>
          </cell>
        </row>
        <row r="67">
          <cell r="A67" t="str">
            <v>2102 -RP-CF-P0-95-00-00</v>
          </cell>
          <cell r="B67">
            <v>480139.54</v>
          </cell>
          <cell r="C67">
            <v>480139.54</v>
          </cell>
          <cell r="E67">
            <v>0</v>
          </cell>
          <cell r="F67">
            <v>0</v>
          </cell>
        </row>
        <row r="68">
          <cell r="A68" t="str">
            <v>2102 -RP-RA-DX-52-00-00</v>
          </cell>
          <cell r="B68">
            <v>175038.603003</v>
          </cell>
          <cell r="C68">
            <v>1654597.29204</v>
          </cell>
          <cell r="E68">
            <v>15334.49</v>
          </cell>
          <cell r="F68">
            <v>144953.20000000001</v>
          </cell>
        </row>
        <row r="69">
          <cell r="A69" t="str">
            <v>2102 -RP-RA-OP-00-00-00</v>
          </cell>
          <cell r="B69">
            <v>4.0000000000873115E-2</v>
          </cell>
          <cell r="C69">
            <v>0</v>
          </cell>
        </row>
        <row r="70">
          <cell r="A70" t="str">
            <v>2102 -RP-RA-PF-50-00-00</v>
          </cell>
          <cell r="B70">
            <v>126082313.31999999</v>
          </cell>
          <cell r="C70">
            <v>126200948.45</v>
          </cell>
          <cell r="E70">
            <v>0</v>
          </cell>
          <cell r="F70">
            <v>0</v>
          </cell>
        </row>
        <row r="71">
          <cell r="A71" t="str">
            <v>2102 -RP-RA-PX-52-00-00</v>
          </cell>
          <cell r="B71">
            <v>1493387.46</v>
          </cell>
          <cell r="C71">
            <v>20.260000000000002</v>
          </cell>
          <cell r="E71">
            <v>0</v>
          </cell>
          <cell r="F71">
            <v>0</v>
          </cell>
        </row>
        <row r="72">
          <cell r="A72" t="str">
            <v>2102 -RP-RC-P0-05-00-00</v>
          </cell>
          <cell r="B72">
            <v>0</v>
          </cell>
          <cell r="C72">
            <v>4255354</v>
          </cell>
          <cell r="E72">
            <v>0</v>
          </cell>
          <cell r="F72">
            <v>0</v>
          </cell>
        </row>
        <row r="73">
          <cell r="A73" t="str">
            <v>2102 -RP-RC-P0-69-00-00</v>
          </cell>
          <cell r="B73">
            <v>11454</v>
          </cell>
          <cell r="C73">
            <v>0</v>
          </cell>
          <cell r="E73">
            <v>0</v>
          </cell>
          <cell r="F73">
            <v>0</v>
          </cell>
        </row>
        <row r="74">
          <cell r="A74" t="str">
            <v>2102 -RP-RF-P0-05-00-00</v>
          </cell>
          <cell r="B74">
            <v>3.9999999979045242E-2</v>
          </cell>
          <cell r="C74">
            <v>0</v>
          </cell>
        </row>
        <row r="75">
          <cell r="A75" t="str">
            <v>2102 -RP-RF-P0-23-00-00</v>
          </cell>
          <cell r="B75">
            <v>1409.5</v>
          </cell>
          <cell r="C75">
            <v>0</v>
          </cell>
        </row>
        <row r="76">
          <cell r="A76" t="str">
            <v>2102 -RP-RF-P0-53-00-00</v>
          </cell>
          <cell r="B76">
            <v>77226534</v>
          </cell>
          <cell r="C76">
            <v>77226534</v>
          </cell>
          <cell r="E76">
            <v>0</v>
          </cell>
          <cell r="F76">
            <v>0</v>
          </cell>
        </row>
        <row r="77">
          <cell r="A77" t="str">
            <v>2102 -RP-RF-P0-55-00-00</v>
          </cell>
          <cell r="B77">
            <v>946875</v>
          </cell>
          <cell r="C77">
            <v>946875</v>
          </cell>
          <cell r="E77">
            <v>0</v>
          </cell>
          <cell r="F77">
            <v>0</v>
          </cell>
        </row>
        <row r="78">
          <cell r="A78" t="str">
            <v>2102 -RP-RF-P0-60-00-00</v>
          </cell>
          <cell r="B78">
            <v>78.72</v>
          </cell>
          <cell r="C78">
            <v>0</v>
          </cell>
        </row>
        <row r="79">
          <cell r="A79" t="str">
            <v>2102 -RP-RF-P1-02-00-00</v>
          </cell>
          <cell r="B79">
            <v>54598750</v>
          </cell>
          <cell r="C79">
            <v>54598750</v>
          </cell>
          <cell r="E79">
            <v>0</v>
          </cell>
          <cell r="F79">
            <v>0</v>
          </cell>
        </row>
        <row r="80">
          <cell r="A80" t="str">
            <v>2105 -IM-04-00-00-00-00</v>
          </cell>
          <cell r="B80">
            <v>314615.34999999998</v>
          </cell>
          <cell r="C80">
            <v>847482.22</v>
          </cell>
          <cell r="E80">
            <v>0</v>
          </cell>
          <cell r="F80">
            <v>0</v>
          </cell>
        </row>
        <row r="81">
          <cell r="A81" t="str">
            <v>2105 -IM-06-00-00-00-00</v>
          </cell>
          <cell r="B81">
            <v>6145</v>
          </cell>
          <cell r="C81">
            <v>16948</v>
          </cell>
          <cell r="E81">
            <v>0</v>
          </cell>
          <cell r="F81">
            <v>0</v>
          </cell>
        </row>
        <row r="82">
          <cell r="A82" t="str">
            <v>2105 -IM-11-00-00-00-00</v>
          </cell>
          <cell r="B82">
            <v>6145</v>
          </cell>
          <cell r="C82">
            <v>16948</v>
          </cell>
          <cell r="E82">
            <v>0</v>
          </cell>
          <cell r="F82">
            <v>0</v>
          </cell>
        </row>
        <row r="83">
          <cell r="A83" t="str">
            <v>2105 -IM-18-00-00-00-00</v>
          </cell>
          <cell r="B83">
            <v>45897</v>
          </cell>
          <cell r="C83">
            <v>45897</v>
          </cell>
          <cell r="E83">
            <v>0</v>
          </cell>
          <cell r="F83">
            <v>0</v>
          </cell>
        </row>
        <row r="84">
          <cell r="A84" t="str">
            <v>2201 -IM-14-00-00-00-00</v>
          </cell>
          <cell r="B84">
            <v>976363</v>
          </cell>
          <cell r="C84">
            <v>860002</v>
          </cell>
          <cell r="E84">
            <v>0</v>
          </cell>
          <cell r="F84">
            <v>0</v>
          </cell>
        </row>
        <row r="85">
          <cell r="A85" t="str">
            <v>2203 -AD-PT-U0-01-00-00</v>
          </cell>
          <cell r="B85">
            <v>1653724.45</v>
          </cell>
          <cell r="C85">
            <v>0</v>
          </cell>
          <cell r="E85">
            <v>0</v>
          </cell>
          <cell r="F85">
            <v>0</v>
          </cell>
        </row>
        <row r="86">
          <cell r="A86" t="str">
            <v>2205 -AD-P0-03-00-00-00</v>
          </cell>
          <cell r="B86">
            <v>1841.1</v>
          </cell>
          <cell r="C86">
            <v>101818.5</v>
          </cell>
          <cell r="E86">
            <v>0</v>
          </cell>
          <cell r="F86">
            <v>0</v>
          </cell>
        </row>
        <row r="87">
          <cell r="A87" t="str">
            <v>2205 -IM-03-00-00-00-00</v>
          </cell>
          <cell r="B87">
            <v>72672.06</v>
          </cell>
          <cell r="C87">
            <v>80354.114216999995</v>
          </cell>
          <cell r="E87">
            <v>0</v>
          </cell>
          <cell r="F87">
            <v>0</v>
          </cell>
        </row>
        <row r="88">
          <cell r="A88" t="str">
            <v>2205 -IM-05-00-00-00-00</v>
          </cell>
          <cell r="B88">
            <v>66301.929999999993</v>
          </cell>
          <cell r="C88">
            <v>36111.25</v>
          </cell>
          <cell r="E88">
            <v>0</v>
          </cell>
          <cell r="F88">
            <v>0</v>
          </cell>
        </row>
        <row r="89">
          <cell r="A89" t="str">
            <v>2205 -IM-07-00-00-00-00</v>
          </cell>
          <cell r="B89">
            <v>28229</v>
          </cell>
          <cell r="C89">
            <v>61188</v>
          </cell>
          <cell r="E89">
            <v>0</v>
          </cell>
          <cell r="F89">
            <v>0</v>
          </cell>
        </row>
        <row r="90">
          <cell r="A90" t="str">
            <v>2205 -IM-08-00-00-00-00</v>
          </cell>
          <cell r="B90">
            <v>0</v>
          </cell>
          <cell r="C90">
            <v>15457.74</v>
          </cell>
          <cell r="E90">
            <v>0</v>
          </cell>
          <cell r="F90">
            <v>0</v>
          </cell>
        </row>
        <row r="91">
          <cell r="A91" t="str">
            <v>2205 -IM-09-00-00-00-00</v>
          </cell>
          <cell r="B91">
            <v>84872.8</v>
          </cell>
          <cell r="C91">
            <v>30837.69</v>
          </cell>
          <cell r="E91">
            <v>0</v>
          </cell>
          <cell r="F91">
            <v>0</v>
          </cell>
        </row>
        <row r="92">
          <cell r="A92" t="str">
            <v>2207 -IM-02-00-00-00-00</v>
          </cell>
          <cell r="B92">
            <v>0</v>
          </cell>
          <cell r="C92">
            <v>13969.9</v>
          </cell>
          <cell r="E92">
            <v>0</v>
          </cell>
          <cell r="F92">
            <v>0</v>
          </cell>
        </row>
        <row r="93">
          <cell r="A93" t="str">
            <v>3105 -DM-01-00-00-00-00</v>
          </cell>
          <cell r="B93">
            <v>0</v>
          </cell>
          <cell r="C93">
            <v>5847.55</v>
          </cell>
          <cell r="E93">
            <v>0</v>
          </cell>
          <cell r="F93">
            <v>0</v>
          </cell>
        </row>
        <row r="94">
          <cell r="A94" t="str">
            <v>3107 -DT-01-00-00-00-00</v>
          </cell>
          <cell r="B94">
            <v>0</v>
          </cell>
          <cell r="C94">
            <v>77946.5</v>
          </cell>
          <cell r="E94">
            <v>0</v>
          </cell>
          <cell r="F94">
            <v>0</v>
          </cell>
        </row>
        <row r="95">
          <cell r="A95" t="str">
            <v>3109 -DC-01-00-00-00-00</v>
          </cell>
          <cell r="B95">
            <v>0</v>
          </cell>
          <cell r="C95">
            <v>19427.439999999999</v>
          </cell>
          <cell r="E95">
            <v>0</v>
          </cell>
          <cell r="F95">
            <v>0</v>
          </cell>
        </row>
        <row r="96">
          <cell r="A96" t="str">
            <v>3111 -AA-01-00-00-00-00</v>
          </cell>
          <cell r="B96">
            <v>0</v>
          </cell>
          <cell r="C96">
            <v>2331.92</v>
          </cell>
          <cell r="E96">
            <v>0</v>
          </cell>
          <cell r="F96">
            <v>0</v>
          </cell>
        </row>
        <row r="97">
          <cell r="A97" t="str">
            <v>5101 -GG-AD-01-00-00-00</v>
          </cell>
          <cell r="B97">
            <v>10436.52</v>
          </cell>
          <cell r="C97">
            <v>0</v>
          </cell>
          <cell r="E97">
            <v>0</v>
          </cell>
          <cell r="F97">
            <v>0</v>
          </cell>
        </row>
        <row r="98">
          <cell r="A98" t="str">
            <v>5101 -GG-CC-01-00-00-00</v>
          </cell>
          <cell r="B98">
            <v>36138.959999999999</v>
          </cell>
          <cell r="C98">
            <v>0</v>
          </cell>
          <cell r="E98">
            <v>0</v>
          </cell>
          <cell r="F98">
            <v>0</v>
          </cell>
        </row>
        <row r="99">
          <cell r="A99" t="str">
            <v>5101 -GG-CC-03-00-00-00</v>
          </cell>
          <cell r="B99">
            <v>9781.2099999999991</v>
          </cell>
          <cell r="C99">
            <v>0</v>
          </cell>
          <cell r="E99">
            <v>0</v>
          </cell>
          <cell r="F99">
            <v>0</v>
          </cell>
        </row>
        <row r="100">
          <cell r="A100" t="str">
            <v>5101 -GG-CO-01-00-00-00</v>
          </cell>
          <cell r="B100">
            <v>54381.178775</v>
          </cell>
          <cell r="C100">
            <v>0</v>
          </cell>
          <cell r="E100">
            <v>98.67</v>
          </cell>
          <cell r="F100">
            <v>0</v>
          </cell>
        </row>
        <row r="101">
          <cell r="A101" t="str">
            <v>5101 -GG-CO-02-00-00-00</v>
          </cell>
          <cell r="B101">
            <v>605.21</v>
          </cell>
          <cell r="C101">
            <v>0</v>
          </cell>
          <cell r="E101">
            <v>0</v>
          </cell>
          <cell r="F101">
            <v>0</v>
          </cell>
        </row>
        <row r="102">
          <cell r="A102" t="str">
            <v>5101 -GG-CO-03-00-00-00</v>
          </cell>
          <cell r="B102">
            <v>8654.5300000000007</v>
          </cell>
          <cell r="C102">
            <v>0</v>
          </cell>
          <cell r="E102">
            <v>0</v>
          </cell>
          <cell r="F102">
            <v>0</v>
          </cell>
        </row>
        <row r="103">
          <cell r="A103" t="str">
            <v>5101 -GG-CO-04-00-00-00</v>
          </cell>
          <cell r="B103">
            <v>2097.39</v>
          </cell>
          <cell r="C103">
            <v>0</v>
          </cell>
          <cell r="E103">
            <v>0</v>
          </cell>
          <cell r="F103">
            <v>0</v>
          </cell>
        </row>
        <row r="104">
          <cell r="A104" t="str">
            <v>5101 -GG-DV-01-00-00-00</v>
          </cell>
          <cell r="B104">
            <v>1000</v>
          </cell>
          <cell r="C104">
            <v>0</v>
          </cell>
          <cell r="E104">
            <v>0</v>
          </cell>
          <cell r="F104">
            <v>0</v>
          </cell>
        </row>
        <row r="105">
          <cell r="A105" t="str">
            <v>5101 -GG-DV-03-00-00-00</v>
          </cell>
          <cell r="B105">
            <v>360</v>
          </cell>
          <cell r="C105">
            <v>0</v>
          </cell>
          <cell r="E105">
            <v>0</v>
          </cell>
          <cell r="F105">
            <v>0</v>
          </cell>
        </row>
        <row r="106">
          <cell r="A106" t="str">
            <v>5101 -GG-DV-04-00-00-00</v>
          </cell>
          <cell r="B106">
            <v>6410</v>
          </cell>
          <cell r="C106">
            <v>0</v>
          </cell>
          <cell r="E106">
            <v>0</v>
          </cell>
          <cell r="F106">
            <v>0</v>
          </cell>
        </row>
        <row r="107">
          <cell r="A107" t="str">
            <v>5101 -GG-DV-06-00-00-00</v>
          </cell>
          <cell r="B107">
            <v>18662.61</v>
          </cell>
          <cell r="C107">
            <v>0</v>
          </cell>
          <cell r="E107">
            <v>0</v>
          </cell>
          <cell r="F107">
            <v>0</v>
          </cell>
        </row>
        <row r="108">
          <cell r="A108" t="str">
            <v>5101 -GG-DV-07-00-00-00</v>
          </cell>
          <cell r="B108">
            <v>1385</v>
          </cell>
          <cell r="C108">
            <v>0</v>
          </cell>
          <cell r="E108">
            <v>0</v>
          </cell>
          <cell r="F108">
            <v>0</v>
          </cell>
        </row>
        <row r="109">
          <cell r="A109" t="str">
            <v>5101 -GG-GT-02-00-00-00</v>
          </cell>
          <cell r="B109">
            <v>14931.09</v>
          </cell>
          <cell r="C109">
            <v>0</v>
          </cell>
          <cell r="E109">
            <v>0</v>
          </cell>
          <cell r="F109">
            <v>0</v>
          </cell>
        </row>
        <row r="110">
          <cell r="A110" t="str">
            <v>5101 -GG-GV-01-00-00-00</v>
          </cell>
          <cell r="B110">
            <v>1674.4</v>
          </cell>
          <cell r="C110">
            <v>0</v>
          </cell>
          <cell r="E110">
            <v>0</v>
          </cell>
          <cell r="F110">
            <v>0</v>
          </cell>
        </row>
        <row r="111">
          <cell r="A111" t="str">
            <v>5101 -GG-GV-02-00-00-00</v>
          </cell>
          <cell r="B111">
            <v>49212.939059999997</v>
          </cell>
          <cell r="C111">
            <v>0</v>
          </cell>
          <cell r="E111">
            <v>3836.18</v>
          </cell>
          <cell r="F111">
            <v>0</v>
          </cell>
        </row>
        <row r="112">
          <cell r="A112" t="str">
            <v>5101 -GG-GV-04-00-00-00</v>
          </cell>
          <cell r="B112">
            <v>1995.97</v>
          </cell>
          <cell r="C112">
            <v>0</v>
          </cell>
          <cell r="E112">
            <v>0</v>
          </cell>
          <cell r="F112">
            <v>0</v>
          </cell>
        </row>
        <row r="113">
          <cell r="A113" t="str">
            <v>5101 -GG-HF-01-00-00-00</v>
          </cell>
          <cell r="B113">
            <v>169480</v>
          </cell>
          <cell r="C113">
            <v>0</v>
          </cell>
          <cell r="E113">
            <v>0</v>
          </cell>
          <cell r="F113">
            <v>0</v>
          </cell>
        </row>
        <row r="114">
          <cell r="A114" t="str">
            <v>5101 -GG-HM-01-00-00-00</v>
          </cell>
          <cell r="B114">
            <v>113383.3</v>
          </cell>
          <cell r="C114">
            <v>0</v>
          </cell>
          <cell r="E114">
            <v>8300</v>
          </cell>
          <cell r="F114">
            <v>0</v>
          </cell>
        </row>
        <row r="115">
          <cell r="A115" t="str">
            <v>5101 -GG-ND-01-00-00-00</v>
          </cell>
          <cell r="B115">
            <v>13488.003370999962</v>
          </cell>
          <cell r="C115">
            <v>7791.3318989999998</v>
          </cell>
          <cell r="E115">
            <v>391.92999999999665</v>
          </cell>
          <cell r="F115">
            <v>555.03</v>
          </cell>
        </row>
        <row r="116">
          <cell r="A116" t="str">
            <v>5101 -GG-PA-01-00-00-00</v>
          </cell>
          <cell r="B116">
            <v>9517.36</v>
          </cell>
          <cell r="C116">
            <v>0</v>
          </cell>
          <cell r="E116">
            <v>0</v>
          </cell>
          <cell r="F116">
            <v>0</v>
          </cell>
        </row>
        <row r="117">
          <cell r="A117" t="str">
            <v>5101 -GG-RM-02-00-00-00</v>
          </cell>
          <cell r="B117">
            <v>124313.65</v>
          </cell>
          <cell r="C117">
            <v>12000</v>
          </cell>
          <cell r="E117">
            <v>0</v>
          </cell>
          <cell r="F117">
            <v>0</v>
          </cell>
        </row>
        <row r="118">
          <cell r="A118" t="str">
            <v>5101 -GG-RM-03-00-00-00</v>
          </cell>
          <cell r="B118">
            <v>27894.55</v>
          </cell>
          <cell r="C118">
            <v>0</v>
          </cell>
          <cell r="E118">
            <v>0</v>
          </cell>
          <cell r="F118">
            <v>0</v>
          </cell>
        </row>
        <row r="119">
          <cell r="A119" t="str">
            <v>5101 -GG-RM-04-00-00-00</v>
          </cell>
          <cell r="B119">
            <v>18260.87</v>
          </cell>
          <cell r="C119">
            <v>0</v>
          </cell>
          <cell r="E119">
            <v>0</v>
          </cell>
          <cell r="F119">
            <v>0</v>
          </cell>
        </row>
        <row r="120">
          <cell r="A120" t="str">
            <v>5101 -GG-RM-05-00-00-00</v>
          </cell>
          <cell r="B120">
            <v>1008</v>
          </cell>
          <cell r="C120">
            <v>1008</v>
          </cell>
          <cell r="E120">
            <v>0</v>
          </cell>
          <cell r="F120">
            <v>0</v>
          </cell>
        </row>
        <row r="121">
          <cell r="A121" t="str">
            <v>5101 -GG-SP-01-00-00-00</v>
          </cell>
          <cell r="B121">
            <v>1233830.55</v>
          </cell>
          <cell r="C121">
            <v>0</v>
          </cell>
          <cell r="E121">
            <v>0</v>
          </cell>
          <cell r="F121">
            <v>0</v>
          </cell>
        </row>
        <row r="122">
          <cell r="A122" t="str">
            <v>5101 -GG-SP-02-00-00-00</v>
          </cell>
          <cell r="B122">
            <v>101818.5</v>
          </cell>
          <cell r="C122">
            <v>0</v>
          </cell>
          <cell r="E122">
            <v>0</v>
          </cell>
          <cell r="F122">
            <v>0</v>
          </cell>
        </row>
        <row r="123">
          <cell r="A123" t="str">
            <v>5101 -GG-SP-05-00-00-00</v>
          </cell>
          <cell r="B123">
            <v>96156</v>
          </cell>
          <cell r="C123">
            <v>0</v>
          </cell>
          <cell r="E123">
            <v>0</v>
          </cell>
          <cell r="F123">
            <v>0</v>
          </cell>
        </row>
        <row r="124">
          <cell r="A124" t="str">
            <v>5101 -GG-SP-07-00-00-00</v>
          </cell>
          <cell r="B124">
            <v>22750.09</v>
          </cell>
          <cell r="C124">
            <v>0</v>
          </cell>
          <cell r="E124">
            <v>0</v>
          </cell>
          <cell r="F124">
            <v>0</v>
          </cell>
        </row>
        <row r="125">
          <cell r="A125" t="str">
            <v>5101 -GG-SP-08-00-00-00</v>
          </cell>
          <cell r="B125">
            <v>52616.54</v>
          </cell>
          <cell r="C125">
            <v>0</v>
          </cell>
          <cell r="E125">
            <v>0</v>
          </cell>
          <cell r="F125">
            <v>0</v>
          </cell>
        </row>
        <row r="126">
          <cell r="A126" t="str">
            <v>5101 -GG-SP-09-00-00-00</v>
          </cell>
          <cell r="B126">
            <v>42607.11</v>
          </cell>
          <cell r="C126">
            <v>0</v>
          </cell>
          <cell r="E126">
            <v>0</v>
          </cell>
          <cell r="F126">
            <v>0</v>
          </cell>
        </row>
        <row r="127">
          <cell r="A127" t="str">
            <v>5101 -GG-SP-10-00-00-00</v>
          </cell>
          <cell r="B127">
            <v>20976.37</v>
          </cell>
          <cell r="C127">
            <v>0</v>
          </cell>
          <cell r="E127">
            <v>0</v>
          </cell>
          <cell r="F127">
            <v>0</v>
          </cell>
        </row>
        <row r="128">
          <cell r="A128" t="str">
            <v>5101 -GG-SP-11-00-00-00</v>
          </cell>
          <cell r="B128">
            <v>61188</v>
          </cell>
          <cell r="C128">
            <v>0</v>
          </cell>
          <cell r="E128">
            <v>0</v>
          </cell>
          <cell r="F128">
            <v>0</v>
          </cell>
        </row>
        <row r="129">
          <cell r="A129" t="str">
            <v>5101 -GG-SP-12-00-00-00</v>
          </cell>
          <cell r="B129">
            <v>15457.74</v>
          </cell>
          <cell r="C129">
            <v>0</v>
          </cell>
          <cell r="E129">
            <v>0</v>
          </cell>
          <cell r="F129">
            <v>0</v>
          </cell>
        </row>
        <row r="130">
          <cell r="A130" t="str">
            <v>5101 -GG-SP-13-00-00-00</v>
          </cell>
          <cell r="B130">
            <v>36111.25</v>
          </cell>
          <cell r="C130">
            <v>0</v>
          </cell>
          <cell r="E130">
            <v>0</v>
          </cell>
          <cell r="F130">
            <v>0</v>
          </cell>
        </row>
        <row r="131">
          <cell r="A131" t="str">
            <v>5101 -GG-SP-14-00-00-00</v>
          </cell>
          <cell r="B131">
            <v>64470.03</v>
          </cell>
          <cell r="C131">
            <v>0</v>
          </cell>
          <cell r="E131">
            <v>0</v>
          </cell>
          <cell r="F131">
            <v>0</v>
          </cell>
        </row>
        <row r="132">
          <cell r="A132" t="str">
            <v>5101 -GG-SP-15-00-00-00</v>
          </cell>
          <cell r="B132">
            <v>13652.17</v>
          </cell>
          <cell r="C132">
            <v>0</v>
          </cell>
          <cell r="E132">
            <v>0</v>
          </cell>
          <cell r="F132">
            <v>0</v>
          </cell>
        </row>
        <row r="133">
          <cell r="A133" t="str">
            <v>5101 -GG-SP-16-00-00-00</v>
          </cell>
          <cell r="B133">
            <v>21574.73</v>
          </cell>
          <cell r="C133">
            <v>9122.4</v>
          </cell>
          <cell r="E133">
            <v>0</v>
          </cell>
          <cell r="F133">
            <v>0</v>
          </cell>
        </row>
        <row r="134">
          <cell r="A134" t="str">
            <v>5101 -GG-SP-17-00-00-00</v>
          </cell>
          <cell r="B134">
            <v>59404.923999999999</v>
          </cell>
          <cell r="C134">
            <v>7885.7</v>
          </cell>
          <cell r="E134">
            <v>0</v>
          </cell>
          <cell r="F134">
            <v>0</v>
          </cell>
        </row>
        <row r="135">
          <cell r="A135" t="str">
            <v>5101 -GG-SP-22-00-00-00</v>
          </cell>
          <cell r="B135">
            <v>5155</v>
          </cell>
          <cell r="C135">
            <v>0</v>
          </cell>
          <cell r="E135">
            <v>0</v>
          </cell>
          <cell r="F135">
            <v>0</v>
          </cell>
        </row>
        <row r="136">
          <cell r="A136" t="str">
            <v>5101 -GG-VR-01-00-00-00</v>
          </cell>
          <cell r="B136">
            <v>248715.02622222219</v>
          </cell>
          <cell r="C136">
            <v>0</v>
          </cell>
          <cell r="E136">
            <v>0</v>
          </cell>
          <cell r="F136">
            <v>0</v>
          </cell>
        </row>
        <row r="137">
          <cell r="A137" t="str">
            <v>5101 -GG-VR-02-00-00-00</v>
          </cell>
          <cell r="B137">
            <v>112500</v>
          </cell>
          <cell r="C137">
            <v>0</v>
          </cell>
          <cell r="E137">
            <v>0</v>
          </cell>
          <cell r="F137">
            <v>0</v>
          </cell>
        </row>
        <row r="138">
          <cell r="A138" t="str">
            <v>5101 -GG-VR-03-00-00-00</v>
          </cell>
          <cell r="B138">
            <v>8342.66</v>
          </cell>
          <cell r="C138">
            <v>1376.36</v>
          </cell>
          <cell r="E138">
            <v>200</v>
          </cell>
          <cell r="F138">
            <v>0</v>
          </cell>
        </row>
        <row r="139">
          <cell r="A139" t="str">
            <v>5103 -DA-AM-01-00-00-00</v>
          </cell>
          <cell r="B139">
            <v>2331.92</v>
          </cell>
          <cell r="C139">
            <v>0</v>
          </cell>
          <cell r="E139">
            <v>0</v>
          </cell>
          <cell r="F139">
            <v>0</v>
          </cell>
        </row>
        <row r="140">
          <cell r="A140" t="str">
            <v>5103 -DA-DE-01-00-00-00</v>
          </cell>
          <cell r="B140">
            <v>5847.55</v>
          </cell>
          <cell r="C140">
            <v>0</v>
          </cell>
          <cell r="E140">
            <v>0</v>
          </cell>
          <cell r="F140">
            <v>0</v>
          </cell>
        </row>
        <row r="141">
          <cell r="A141" t="str">
            <v>5103 -DA-DE-02-00-00-00</v>
          </cell>
          <cell r="B141">
            <v>77946.5</v>
          </cell>
          <cell r="C141">
            <v>0</v>
          </cell>
          <cell r="E141">
            <v>0</v>
          </cell>
          <cell r="F141">
            <v>0</v>
          </cell>
        </row>
        <row r="142">
          <cell r="A142" t="str">
            <v>5103 -DA-DE-03-00-00-00</v>
          </cell>
          <cell r="B142">
            <v>19427.439999999999</v>
          </cell>
          <cell r="C142">
            <v>0</v>
          </cell>
          <cell r="E142">
            <v>0</v>
          </cell>
          <cell r="F142">
            <v>0</v>
          </cell>
        </row>
        <row r="143">
          <cell r="A143" t="str">
            <v>5105 -GF-02-00-00-00-00</v>
          </cell>
          <cell r="B143">
            <v>38729.937489999997</v>
          </cell>
          <cell r="C143">
            <v>0</v>
          </cell>
          <cell r="E143">
            <v>3371.4</v>
          </cell>
          <cell r="F143">
            <v>0</v>
          </cell>
        </row>
        <row r="144">
          <cell r="A144" t="str">
            <v>5105 -GF-04-00-00-00-00</v>
          </cell>
          <cell r="B144">
            <v>2696.92</v>
          </cell>
          <cell r="C144">
            <v>0</v>
          </cell>
          <cell r="E144">
            <v>0</v>
          </cell>
          <cell r="F144">
            <v>0</v>
          </cell>
        </row>
        <row r="145">
          <cell r="A145" t="str">
            <v>5109 -IP-03-00-00-00-00</v>
          </cell>
          <cell r="B145">
            <v>860002</v>
          </cell>
          <cell r="C145">
            <v>0</v>
          </cell>
        </row>
        <row r="146">
          <cell r="A146" t="str">
            <v>5115 -PE-SR-01-00-00-00</v>
          </cell>
          <cell r="B146">
            <v>20.260000000000002</v>
          </cell>
          <cell r="C146">
            <v>0</v>
          </cell>
          <cell r="E146">
            <v>0</v>
          </cell>
          <cell r="F146">
            <v>0</v>
          </cell>
        </row>
        <row r="147">
          <cell r="A147" t="str">
            <v>6101 -IC-01-00-00-00-00</v>
          </cell>
          <cell r="B147">
            <v>0</v>
          </cell>
          <cell r="C147">
            <v>4730158.12</v>
          </cell>
          <cell r="E147">
            <v>0</v>
          </cell>
          <cell r="F147">
            <v>0</v>
          </cell>
        </row>
        <row r="148">
          <cell r="A148" t="str">
            <v>6101 -IC-01-00-00-00-GT</v>
          </cell>
          <cell r="B148">
            <v>0</v>
          </cell>
          <cell r="C148">
            <v>194634.9</v>
          </cell>
          <cell r="E148">
            <v>0</v>
          </cell>
          <cell r="F148">
            <v>0</v>
          </cell>
        </row>
        <row r="149">
          <cell r="A149" t="str">
            <v>6101 -IC-02-00-00-00-00</v>
          </cell>
          <cell r="B149">
            <v>1379.45</v>
          </cell>
          <cell r="C149">
            <v>0</v>
          </cell>
          <cell r="E149">
            <v>0</v>
          </cell>
          <cell r="F149">
            <v>0</v>
          </cell>
        </row>
        <row r="150">
          <cell r="A150" t="str">
            <v>6101 -IC-02-00-00-00-GT</v>
          </cell>
          <cell r="B150">
            <v>0</v>
          </cell>
          <cell r="C150">
            <v>2503.92</v>
          </cell>
          <cell r="E150">
            <v>0</v>
          </cell>
          <cell r="F150">
            <v>0</v>
          </cell>
        </row>
        <row r="151">
          <cell r="A151" t="str">
            <v>6101 -IC-03-00-00-00-00</v>
          </cell>
          <cell r="B151">
            <v>0</v>
          </cell>
          <cell r="C151">
            <v>342600.28</v>
          </cell>
          <cell r="E151">
            <v>0</v>
          </cell>
          <cell r="F151">
            <v>0</v>
          </cell>
        </row>
        <row r="152">
          <cell r="A152" t="str">
            <v>6101 -IC-04-00-00-00-00</v>
          </cell>
          <cell r="B152">
            <v>0</v>
          </cell>
          <cell r="C152">
            <v>92006.54</v>
          </cell>
          <cell r="E152">
            <v>0</v>
          </cell>
          <cell r="F152">
            <v>0</v>
          </cell>
        </row>
        <row r="153">
          <cell r="A153" t="str">
            <v>6103 -PF-01-00-00-00-00</v>
          </cell>
          <cell r="B153">
            <v>10665.890869000001</v>
          </cell>
          <cell r="C153">
            <v>238661.47391</v>
          </cell>
          <cell r="E153">
            <v>959.05</v>
          </cell>
          <cell r="F153">
            <v>721.46</v>
          </cell>
        </row>
        <row r="154">
          <cell r="A154" t="str">
            <v>6103 -PF-02-00-00-00-00</v>
          </cell>
          <cell r="B154">
            <v>0</v>
          </cell>
          <cell r="C154">
            <v>15839.06</v>
          </cell>
          <cell r="E154">
            <v>0</v>
          </cell>
          <cell r="F154">
            <v>0</v>
          </cell>
        </row>
        <row r="155">
          <cell r="A155" t="str">
            <v>6105 -OI-02-00-00-00-00</v>
          </cell>
          <cell r="B155">
            <v>187.78</v>
          </cell>
          <cell r="C155">
            <v>436706.2</v>
          </cell>
          <cell r="E155">
            <v>0</v>
          </cell>
          <cell r="F155">
            <v>0</v>
          </cell>
        </row>
        <row r="156">
          <cell r="A156" t="str">
            <v>6111 -UC-SR-DO-00-00-00</v>
          </cell>
          <cell r="B156">
            <v>0</v>
          </cell>
          <cell r="C156">
            <v>557.70000000000005</v>
          </cell>
          <cell r="E156">
            <v>0</v>
          </cell>
          <cell r="F156">
            <v>0</v>
          </cell>
        </row>
        <row r="157">
          <cell r="A157" t="str">
            <v>6111 -UC-SR-P0-00-00-00</v>
          </cell>
          <cell r="B157">
            <v>0</v>
          </cell>
          <cell r="C157">
            <v>22542.04</v>
          </cell>
          <cell r="E157">
            <v>0</v>
          </cell>
          <cell r="F157">
            <v>0</v>
          </cell>
        </row>
        <row r="158">
          <cell r="A158" t="str">
            <v>1101D-IV-04-01-01-01-00</v>
          </cell>
          <cell r="B158">
            <v>6332.1906779999999</v>
          </cell>
          <cell r="C158">
            <v>6736.3478240000004</v>
          </cell>
          <cell r="E158">
            <v>554.74</v>
          </cell>
          <cell r="F158">
            <v>609.04</v>
          </cell>
        </row>
        <row r="159">
          <cell r="A159" t="str">
            <v>1101D-IV-05-01-01-01-00</v>
          </cell>
          <cell r="B159">
            <v>1844.0232320000002</v>
          </cell>
          <cell r="C159">
            <v>3929.5430450000003</v>
          </cell>
          <cell r="E159">
            <v>166.72</v>
          </cell>
          <cell r="F159">
            <v>350.01</v>
          </cell>
        </row>
        <row r="160">
          <cell r="A160" t="str">
            <v>1101D-IV-06-01-01-01-00</v>
          </cell>
          <cell r="B160">
            <v>2165280</v>
          </cell>
          <cell r="C160">
            <v>544235</v>
          </cell>
          <cell r="E160">
            <v>200000</v>
          </cell>
          <cell r="F160">
            <v>50000</v>
          </cell>
        </row>
        <row r="161">
          <cell r="A161" t="str">
            <v>1105D-BN-DL-PR-01-00-00</v>
          </cell>
          <cell r="B161">
            <v>120378114.33443102</v>
          </cell>
          <cell r="C161">
            <v>121435892.78093401</v>
          </cell>
          <cell r="E161">
            <v>10545904.589999998</v>
          </cell>
          <cell r="F161">
            <v>10652428.010000002</v>
          </cell>
        </row>
        <row r="162">
          <cell r="A162" t="str">
            <v>1105D-BP-DL-OP-01-00-00</v>
          </cell>
          <cell r="B162">
            <v>15264095.814878998</v>
          </cell>
          <cell r="C162">
            <v>4817094.5235449998</v>
          </cell>
          <cell r="E162">
            <v>1350782.67</v>
          </cell>
          <cell r="F162">
            <v>431510.22</v>
          </cell>
        </row>
        <row r="163">
          <cell r="A163" t="str">
            <v>1105D-BP-DL-OP-02-00-00</v>
          </cell>
          <cell r="B163">
            <v>748906.23178999999</v>
          </cell>
          <cell r="C163">
            <v>0</v>
          </cell>
          <cell r="E163">
            <v>68444.850000000006</v>
          </cell>
          <cell r="F163">
            <v>0</v>
          </cell>
        </row>
        <row r="164">
          <cell r="A164" t="str">
            <v>1109D-GC-01-01-01-DL-00</v>
          </cell>
          <cell r="B164">
            <v>177699.54128199999</v>
          </cell>
          <cell r="C164">
            <v>182322.82</v>
          </cell>
          <cell r="E164">
            <v>15495.82</v>
          </cell>
          <cell r="F164">
            <v>16000</v>
          </cell>
        </row>
        <row r="165">
          <cell r="A165" t="str">
            <v>1109D-GC-01-01-02-DL-00</v>
          </cell>
          <cell r="B165">
            <v>43468.710508000004</v>
          </cell>
          <cell r="C165">
            <v>136852.01050800001</v>
          </cell>
          <cell r="E165">
            <v>3836.18</v>
          </cell>
          <cell r="F165">
            <v>12136.18</v>
          </cell>
        </row>
        <row r="166">
          <cell r="A166" t="str">
            <v>1109D-PP-05-17-DL-00-00</v>
          </cell>
          <cell r="B166">
            <v>0</v>
          </cell>
          <cell r="C166">
            <v>22777.4</v>
          </cell>
          <cell r="E166">
            <v>0</v>
          </cell>
          <cell r="F166">
            <v>2000</v>
          </cell>
        </row>
        <row r="167">
          <cell r="A167" t="str">
            <v>1115D-PI-CF-D0-17-00-00</v>
          </cell>
          <cell r="B167">
            <v>0</v>
          </cell>
          <cell r="C167">
            <v>101985.207885</v>
          </cell>
          <cell r="E167">
            <v>0</v>
          </cell>
          <cell r="F167">
            <v>8934.5499999999993</v>
          </cell>
        </row>
        <row r="168">
          <cell r="A168" t="str">
            <v>1115D-PI-FR-D0-43-00-00</v>
          </cell>
          <cell r="B168">
            <v>0</v>
          </cell>
          <cell r="C168">
            <v>3586.6128869999998</v>
          </cell>
          <cell r="E168">
            <v>0</v>
          </cell>
          <cell r="F168">
            <v>314.20999999999998</v>
          </cell>
        </row>
        <row r="169">
          <cell r="A169" t="str">
            <v>1115D-PI-RF-D0-05-00-00</v>
          </cell>
          <cell r="B169">
            <v>2314.2162779999999</v>
          </cell>
          <cell r="C169">
            <v>161094.86207100001</v>
          </cell>
          <cell r="E169">
            <v>202.74</v>
          </cell>
          <cell r="F169">
            <v>14112.93</v>
          </cell>
        </row>
        <row r="170">
          <cell r="A170" t="str">
            <v>2101D-AD-D0-01-00-00-00</v>
          </cell>
          <cell r="B170">
            <v>2429498.4929800001</v>
          </cell>
          <cell r="C170">
            <v>2653068.675725</v>
          </cell>
          <cell r="E170">
            <v>212079.55</v>
          </cell>
          <cell r="F170">
            <v>222292.50900943519</v>
          </cell>
        </row>
        <row r="171">
          <cell r="A171" t="str">
            <v>2102D-RP-CC-D0-10-00-00</v>
          </cell>
          <cell r="B171">
            <v>29407.006727999997</v>
          </cell>
          <cell r="C171">
            <v>29407.006727999997</v>
          </cell>
          <cell r="E171">
            <v>2576.2399999999998</v>
          </cell>
          <cell r="F171">
            <v>2576.2399999999998</v>
          </cell>
        </row>
        <row r="172">
          <cell r="A172" t="str">
            <v>2102D-RP-CC-D0-17-00-00</v>
          </cell>
          <cell r="B172">
            <v>350965.26966599998</v>
          </cell>
          <cell r="C172">
            <v>350965.26966599998</v>
          </cell>
          <cell r="E172">
            <v>30746.78</v>
          </cell>
          <cell r="F172">
            <v>30746.78</v>
          </cell>
        </row>
        <row r="173">
          <cell r="A173" t="str">
            <v>2102D-RP-CC-D0-21-00-00</v>
          </cell>
          <cell r="B173">
            <v>7022.6658810000008</v>
          </cell>
          <cell r="C173">
            <v>4595.6723670000001</v>
          </cell>
          <cell r="E173">
            <v>615.23</v>
          </cell>
          <cell r="F173">
            <v>402.61</v>
          </cell>
        </row>
        <row r="174">
          <cell r="A174" t="str">
            <v>2102D-RP-CC-D0-24-00-00</v>
          </cell>
          <cell r="B174">
            <v>2331.9090630000001</v>
          </cell>
          <cell r="C174">
            <v>2331.9090630000001</v>
          </cell>
          <cell r="E174">
            <v>204.29</v>
          </cell>
          <cell r="F174">
            <v>204.29</v>
          </cell>
        </row>
        <row r="175">
          <cell r="A175" t="str">
            <v>2102D-RP-CC-D0-37-00-00</v>
          </cell>
          <cell r="B175">
            <v>4857882.8651099997</v>
          </cell>
          <cell r="C175">
            <v>4857882.8651099997</v>
          </cell>
          <cell r="E175">
            <v>425581.3</v>
          </cell>
          <cell r="F175">
            <v>425581.3</v>
          </cell>
        </row>
        <row r="176">
          <cell r="A176" t="str">
            <v>2102D-RP-CF-D0-07-00-00</v>
          </cell>
          <cell r="B176">
            <v>0</v>
          </cell>
          <cell r="C176">
            <v>35116.867961999997</v>
          </cell>
          <cell r="E176">
            <v>0</v>
          </cell>
          <cell r="F176">
            <v>3076.46</v>
          </cell>
        </row>
        <row r="177">
          <cell r="A177" t="str">
            <v>2102D-RP-CF-D0-08-00-00</v>
          </cell>
          <cell r="B177">
            <v>2997.2719259999999</v>
          </cell>
          <cell r="C177">
            <v>2997.2719259999999</v>
          </cell>
          <cell r="E177">
            <v>262.58</v>
          </cell>
          <cell r="F177">
            <v>262.58</v>
          </cell>
        </row>
        <row r="178">
          <cell r="A178" t="str">
            <v>2102D-RP-CF-D0-12-00-00</v>
          </cell>
          <cell r="B178">
            <v>5944420.4203890003</v>
          </cell>
          <cell r="C178">
            <v>5944420.4203890003</v>
          </cell>
          <cell r="E178">
            <v>520768.87</v>
          </cell>
          <cell r="F178">
            <v>520768.87</v>
          </cell>
        </row>
        <row r="179">
          <cell r="A179" t="str">
            <v>2102D-RP-CF-D0-15-00-00</v>
          </cell>
          <cell r="B179">
            <v>0</v>
          </cell>
          <cell r="C179">
            <v>1646.113887</v>
          </cell>
          <cell r="E179">
            <v>0</v>
          </cell>
          <cell r="F179">
            <v>144.21</v>
          </cell>
        </row>
        <row r="180">
          <cell r="A180" t="str">
            <v>2102D-RP-CF-D0-17-00-00</v>
          </cell>
          <cell r="B180">
            <v>336299.77725300001</v>
          </cell>
          <cell r="C180">
            <v>336299.77725300001</v>
          </cell>
          <cell r="E180">
            <v>29461.99</v>
          </cell>
          <cell r="F180">
            <v>29461.99</v>
          </cell>
        </row>
        <row r="181">
          <cell r="A181" t="str">
            <v>2102D-RP-CF-D0-21-00-00</v>
          </cell>
          <cell r="B181">
            <v>565436.29625999997</v>
          </cell>
          <cell r="C181">
            <v>282450.47341500001</v>
          </cell>
          <cell r="E181">
            <v>49535.8</v>
          </cell>
          <cell r="F181">
            <v>24744.45</v>
          </cell>
        </row>
        <row r="182">
          <cell r="A182" t="str">
            <v>2102D-RP-CF-D0-24-00-00</v>
          </cell>
          <cell r="B182">
            <v>2793116.3637959999</v>
          </cell>
          <cell r="C182">
            <v>539079.75396</v>
          </cell>
          <cell r="E182">
            <v>244694.68</v>
          </cell>
          <cell r="F182">
            <v>47226.8</v>
          </cell>
        </row>
        <row r="183">
          <cell r="A183" t="str">
            <v>2102D-RP-CF-D0-27-00-00</v>
          </cell>
          <cell r="B183">
            <v>0</v>
          </cell>
          <cell r="C183">
            <v>40350.736206000001</v>
          </cell>
          <cell r="E183">
            <v>0</v>
          </cell>
          <cell r="F183">
            <v>3534.98</v>
          </cell>
        </row>
        <row r="184">
          <cell r="A184" t="str">
            <v>2102D-RP-CF-D0-30-00-00</v>
          </cell>
          <cell r="B184">
            <v>3686.7198060000001</v>
          </cell>
          <cell r="C184">
            <v>3686.7198060000001</v>
          </cell>
          <cell r="E184">
            <v>322.98</v>
          </cell>
          <cell r="F184">
            <v>322.98</v>
          </cell>
        </row>
        <row r="185">
          <cell r="A185" t="str">
            <v>2102D-RP-CF-D0-30-00-GT</v>
          </cell>
          <cell r="B185">
            <v>2124.8464050000002</v>
          </cell>
          <cell r="C185">
            <v>5296.7632409999997</v>
          </cell>
          <cell r="E185">
            <v>186.15</v>
          </cell>
          <cell r="F185">
            <v>464.03</v>
          </cell>
        </row>
        <row r="186">
          <cell r="A186" t="str">
            <v>2102D-RP-CF-D0-31-00-00</v>
          </cell>
          <cell r="B186">
            <v>2548.9025099999999</v>
          </cell>
          <cell r="C186">
            <v>0</v>
          </cell>
          <cell r="E186">
            <v>223.3</v>
          </cell>
          <cell r="F186">
            <v>0</v>
          </cell>
        </row>
        <row r="187">
          <cell r="A187" t="str">
            <v>2102D-RP-CF-D0-37-00-00</v>
          </cell>
          <cell r="B187">
            <v>15153.813279</v>
          </cell>
          <cell r="C187">
            <v>15153.813279</v>
          </cell>
          <cell r="E187">
            <v>1327.57</v>
          </cell>
          <cell r="F187">
            <v>1327.57</v>
          </cell>
        </row>
        <row r="188">
          <cell r="A188" t="str">
            <v>2102D-RP-CF-D0-38-00-00</v>
          </cell>
          <cell r="B188">
            <v>1568541.8687399998</v>
          </cell>
          <cell r="C188">
            <v>395260.35545699997</v>
          </cell>
          <cell r="E188">
            <v>137414.20000000001</v>
          </cell>
          <cell r="F188">
            <v>34627.31</v>
          </cell>
        </row>
        <row r="189">
          <cell r="A189" t="str">
            <v>2102D-RP-CF-D0-43-00-00</v>
          </cell>
          <cell r="B189">
            <v>0</v>
          </cell>
          <cell r="C189">
            <v>3841.2748439999996</v>
          </cell>
          <cell r="E189">
            <v>0</v>
          </cell>
          <cell r="F189">
            <v>336.52</v>
          </cell>
        </row>
        <row r="190">
          <cell r="A190" t="str">
            <v>2102D-RP-CF-D0-59-00-00</v>
          </cell>
          <cell r="B190">
            <v>59209.646958000005</v>
          </cell>
          <cell r="C190">
            <v>59209.646958000005</v>
          </cell>
          <cell r="E190">
            <v>5187.1400000000003</v>
          </cell>
          <cell r="F190">
            <v>5187.1400000000003</v>
          </cell>
        </row>
        <row r="191">
          <cell r="A191" t="str">
            <v>2102D-RP-RA-DC-51-00-00</v>
          </cell>
          <cell r="B191">
            <v>0</v>
          </cell>
          <cell r="C191">
            <v>16335294.199586999</v>
          </cell>
          <cell r="E191">
            <v>0</v>
          </cell>
          <cell r="F191">
            <v>1431075.21</v>
          </cell>
        </row>
        <row r="192">
          <cell r="A192" t="str">
            <v>2102D-RP-RA-DF-50-00-00</v>
          </cell>
          <cell r="B192">
            <v>134056.29144599999</v>
          </cell>
          <cell r="C192">
            <v>63919.922913000002</v>
          </cell>
          <cell r="E192">
            <v>11744.18</v>
          </cell>
          <cell r="F192">
            <v>5599.79</v>
          </cell>
        </row>
        <row r="193">
          <cell r="A193" t="str">
            <v>2102 -RP-RA-DF-50-00-00</v>
          </cell>
          <cell r="B193">
            <v>0</v>
          </cell>
          <cell r="C193">
            <v>24808.79</v>
          </cell>
          <cell r="E193">
            <v>0</v>
          </cell>
          <cell r="F193">
            <v>0</v>
          </cell>
        </row>
        <row r="194">
          <cell r="A194" t="str">
            <v>2102D-RP-RA-DF-50-00-GT</v>
          </cell>
          <cell r="B194">
            <v>802222.49061900005</v>
          </cell>
          <cell r="C194">
            <v>2108357.9849970001</v>
          </cell>
          <cell r="E194">
            <v>70279.77</v>
          </cell>
          <cell r="F194">
            <v>184705.51</v>
          </cell>
        </row>
        <row r="195">
          <cell r="A195" t="str">
            <v>2102D-RP-RA-DI-51-00-00</v>
          </cell>
          <cell r="B195">
            <v>232079.91354899999</v>
          </cell>
          <cell r="C195">
            <v>291028.62046499999</v>
          </cell>
          <cell r="E195">
            <v>20331.669999999998</v>
          </cell>
          <cell r="F195">
            <v>25495.95</v>
          </cell>
        </row>
        <row r="196">
          <cell r="A196" t="str">
            <v>2102 -RP-RA-DI-51-00-00</v>
          </cell>
          <cell r="B196">
            <v>0</v>
          </cell>
          <cell r="C196">
            <v>15657.79</v>
          </cell>
          <cell r="E196">
            <v>0</v>
          </cell>
          <cell r="F196">
            <v>0</v>
          </cell>
        </row>
        <row r="197">
          <cell r="A197" t="str">
            <v>2102D-RP-RA-DX-52-00-00</v>
          </cell>
          <cell r="B197">
            <v>24635.205539999999</v>
          </cell>
          <cell r="C197">
            <v>3.081969</v>
          </cell>
          <cell r="E197">
            <v>2158.1999999999998</v>
          </cell>
          <cell r="F197">
            <v>0.27</v>
          </cell>
        </row>
        <row r="198">
          <cell r="A198" t="str">
            <v>2102D-RP-RC-D0-05-00-00</v>
          </cell>
          <cell r="B198">
            <v>1762202.1850289998</v>
          </cell>
          <cell r="C198">
            <v>1762202.1850289998</v>
          </cell>
          <cell r="E198">
            <v>154380.07</v>
          </cell>
          <cell r="F198">
            <v>154380.07</v>
          </cell>
        </row>
        <row r="199">
          <cell r="A199" t="str">
            <v>2102D-RP-RC-D0-15-00-00</v>
          </cell>
          <cell r="B199">
            <v>213683.18400000001</v>
          </cell>
          <cell r="C199">
            <v>213683.18400000001</v>
          </cell>
          <cell r="E199">
            <v>18720</v>
          </cell>
          <cell r="F199">
            <v>18720</v>
          </cell>
        </row>
        <row r="200">
          <cell r="A200" t="str">
            <v>2102D-RP-RC-D0-22-00-00</v>
          </cell>
          <cell r="B200">
            <v>809230.431537</v>
          </cell>
          <cell r="C200">
            <v>809230.431537</v>
          </cell>
          <cell r="E200">
            <v>70893.710000000006</v>
          </cell>
          <cell r="F200">
            <v>70893.710000000006</v>
          </cell>
        </row>
        <row r="201">
          <cell r="A201" t="str">
            <v>2102D-RP-RC-D0-34-00-00</v>
          </cell>
          <cell r="B201">
            <v>506046.86777699995</v>
          </cell>
          <cell r="C201">
            <v>506046.86777699995</v>
          </cell>
          <cell r="E201">
            <v>44332.91</v>
          </cell>
          <cell r="F201">
            <v>44332.91</v>
          </cell>
        </row>
        <row r="202">
          <cell r="A202" t="str">
            <v>2102D-RP-RC-D0-49-00-00</v>
          </cell>
          <cell r="B202">
            <v>601754.44724999997</v>
          </cell>
          <cell r="C202">
            <v>601754.44724999997</v>
          </cell>
          <cell r="E202">
            <v>52717.5</v>
          </cell>
          <cell r="F202">
            <v>52717.5</v>
          </cell>
        </row>
        <row r="203">
          <cell r="A203" t="str">
            <v>2102D-RP-RC-D0-55-00-00</v>
          </cell>
          <cell r="B203">
            <v>1438.9370819999999</v>
          </cell>
          <cell r="C203">
            <v>141404.61871800001</v>
          </cell>
          <cell r="E203">
            <v>126.06</v>
          </cell>
          <cell r="F203">
            <v>12387.94</v>
          </cell>
        </row>
        <row r="204">
          <cell r="A204" t="str">
            <v>2102D-RP-RC-D0-87-00-00</v>
          </cell>
          <cell r="B204">
            <v>511997.23673999996</v>
          </cell>
          <cell r="C204">
            <v>606267.02060099994</v>
          </cell>
          <cell r="E204">
            <v>44854.2</v>
          </cell>
          <cell r="F204">
            <v>53112.83</v>
          </cell>
        </row>
        <row r="205">
          <cell r="A205" t="str">
            <v>2102D-RP-RC-D0-94-00-00</v>
          </cell>
          <cell r="B205">
            <v>57094.274753999998</v>
          </cell>
          <cell r="C205">
            <v>0</v>
          </cell>
          <cell r="E205">
            <v>5001.82</v>
          </cell>
          <cell r="F205">
            <v>0</v>
          </cell>
        </row>
        <row r="206">
          <cell r="A206" t="str">
            <v>2102D-RP-RC-D0-96-00-00</v>
          </cell>
          <cell r="B206">
            <v>208934.66879999998</v>
          </cell>
          <cell r="C206">
            <v>208934.66879999998</v>
          </cell>
          <cell r="E206">
            <v>18304</v>
          </cell>
          <cell r="F206">
            <v>18304</v>
          </cell>
        </row>
        <row r="207">
          <cell r="A207" t="str">
            <v>2102D-RP-RC-D1-02-00-00</v>
          </cell>
          <cell r="B207">
            <v>352184.017185</v>
          </cell>
          <cell r="C207">
            <v>343548.56834100001</v>
          </cell>
          <cell r="E207">
            <v>30853.55</v>
          </cell>
          <cell r="F207">
            <v>30097.03</v>
          </cell>
        </row>
        <row r="208">
          <cell r="A208" t="str">
            <v>2102D-RP-RF-D0-01-00-00</v>
          </cell>
          <cell r="B208">
            <v>560015.22693599993</v>
          </cell>
          <cell r="C208">
            <v>560015.22693599993</v>
          </cell>
          <cell r="E208">
            <v>49060.88</v>
          </cell>
          <cell r="F208">
            <v>49060.88</v>
          </cell>
        </row>
        <row r="209">
          <cell r="A209" t="str">
            <v>2102D-RP-RF-D0-04-00-00</v>
          </cell>
          <cell r="B209">
            <v>69165.662445000009</v>
          </cell>
          <cell r="C209">
            <v>69165.662445000009</v>
          </cell>
          <cell r="E209">
            <v>6059.35</v>
          </cell>
          <cell r="F209">
            <v>6059.35</v>
          </cell>
        </row>
        <row r="210">
          <cell r="A210" t="str">
            <v>2102D-RP-RF-D0-04-00-GT</v>
          </cell>
          <cell r="B210">
            <v>128176.80777000001</v>
          </cell>
          <cell r="C210">
            <v>128176.80777000001</v>
          </cell>
          <cell r="E210">
            <v>11229.1</v>
          </cell>
          <cell r="F210">
            <v>11229.1</v>
          </cell>
        </row>
        <row r="211">
          <cell r="A211" t="str">
            <v>2102D-RP-RF-D0-05-00-00</v>
          </cell>
          <cell r="B211">
            <v>73412312.324274004</v>
          </cell>
          <cell r="C211">
            <v>72834441.082128018</v>
          </cell>
          <cell r="E211">
            <v>6431383.419999999</v>
          </cell>
          <cell r="F211">
            <v>6380758.2400000002</v>
          </cell>
        </row>
        <row r="212">
          <cell r="A212" t="str">
            <v>2102D-RP-RF-D0-05-00-GT</v>
          </cell>
          <cell r="B212">
            <v>18850.007286</v>
          </cell>
          <cell r="C212">
            <v>390933.61342200002</v>
          </cell>
          <cell r="E212">
            <v>1651.38</v>
          </cell>
          <cell r="F212">
            <v>34248.26</v>
          </cell>
        </row>
        <row r="213">
          <cell r="A213" t="str">
            <v>2102D-RP-RF-D0-12-00-00</v>
          </cell>
          <cell r="B213">
            <v>276750.42882299999</v>
          </cell>
          <cell r="C213">
            <v>0</v>
          </cell>
          <cell r="E213">
            <v>24245.09</v>
          </cell>
          <cell r="F213">
            <v>0</v>
          </cell>
        </row>
        <row r="214">
          <cell r="A214" t="str">
            <v>2102D-RP-RF-D0-14-00-00</v>
          </cell>
          <cell r="B214">
            <v>412055.03186099994</v>
          </cell>
          <cell r="C214">
            <v>0</v>
          </cell>
          <cell r="E214">
            <v>36098.629999999997</v>
          </cell>
          <cell r="F214">
            <v>0</v>
          </cell>
        </row>
        <row r="215">
          <cell r="A215" t="str">
            <v>2102D-RP-RF-D0-15-00-00</v>
          </cell>
          <cell r="B215">
            <v>4178.3509350000004</v>
          </cell>
          <cell r="C215">
            <v>4178.3509350000004</v>
          </cell>
          <cell r="E215">
            <v>366.05</v>
          </cell>
          <cell r="F215">
            <v>366.05</v>
          </cell>
        </row>
        <row r="216">
          <cell r="A216" t="str">
            <v>2102D-RP-RF-D0-15-00-GT</v>
          </cell>
          <cell r="B216">
            <v>38031.954048</v>
          </cell>
          <cell r="C216">
            <v>498.70824299999998</v>
          </cell>
          <cell r="E216">
            <v>3331.84</v>
          </cell>
          <cell r="F216">
            <v>43.69</v>
          </cell>
        </row>
        <row r="217">
          <cell r="A217" t="str">
            <v>2102D-RP-RF-D0-17-00-00</v>
          </cell>
          <cell r="B217">
            <v>116407.453041</v>
          </cell>
          <cell r="C217">
            <v>1471377.6594</v>
          </cell>
          <cell r="E217">
            <v>10198.030000000001</v>
          </cell>
          <cell r="F217">
            <v>128902</v>
          </cell>
        </row>
        <row r="218">
          <cell r="A218" t="str">
            <v>2102D-RP-RF-D0-22-00-00</v>
          </cell>
          <cell r="B218">
            <v>61130.969261999999</v>
          </cell>
          <cell r="C218">
            <v>61130.969261999999</v>
          </cell>
          <cell r="E218">
            <v>5355.46</v>
          </cell>
          <cell r="F218">
            <v>5355.46</v>
          </cell>
        </row>
        <row r="219">
          <cell r="A219" t="str">
            <v>2102D-RP-RF-D0-22-00-GT</v>
          </cell>
          <cell r="B219">
            <v>74006.294274</v>
          </cell>
          <cell r="C219">
            <v>74006.294274</v>
          </cell>
          <cell r="E219">
            <v>6483.42</v>
          </cell>
          <cell r="F219">
            <v>6483.42</v>
          </cell>
        </row>
        <row r="220">
          <cell r="A220" t="str">
            <v>2102D-RP-RF-D0-23-00-00</v>
          </cell>
          <cell r="B220">
            <v>5329.1809889999995</v>
          </cell>
          <cell r="C220">
            <v>1487.9061449999999</v>
          </cell>
          <cell r="E220">
            <v>466.87</v>
          </cell>
          <cell r="F220">
            <v>130.35</v>
          </cell>
        </row>
        <row r="221">
          <cell r="A221" t="str">
            <v>2102D-RP-RF-D0-38-00-00</v>
          </cell>
          <cell r="B221">
            <v>2282.94</v>
          </cell>
          <cell r="C221">
            <v>0</v>
          </cell>
          <cell r="E221">
            <v>200</v>
          </cell>
          <cell r="F221">
            <v>0</v>
          </cell>
        </row>
        <row r="222">
          <cell r="A222" t="str">
            <v>2102D-RP-RF-D0-49-00-00</v>
          </cell>
          <cell r="B222">
            <v>1878546.172338</v>
          </cell>
          <cell r="C222">
            <v>1878546.172338</v>
          </cell>
          <cell r="E222">
            <v>164572.54</v>
          </cell>
          <cell r="F222">
            <v>164572.54</v>
          </cell>
        </row>
        <row r="223">
          <cell r="A223" t="str">
            <v>2102D-RP-RF-D0-49-00-GT</v>
          </cell>
          <cell r="B223">
            <v>288811.77157799999</v>
          </cell>
          <cell r="C223">
            <v>288811.77157799999</v>
          </cell>
          <cell r="E223">
            <v>25301.74</v>
          </cell>
          <cell r="F223">
            <v>25301.74</v>
          </cell>
        </row>
        <row r="224">
          <cell r="A224" t="str">
            <v>2102D-RP-RF-D0-55-00-00</v>
          </cell>
          <cell r="B224">
            <v>11263.797666</v>
          </cell>
          <cell r="C224">
            <v>11263.797666</v>
          </cell>
          <cell r="E224">
            <v>986.78</v>
          </cell>
          <cell r="F224">
            <v>986.78</v>
          </cell>
        </row>
        <row r="225">
          <cell r="A225" t="str">
            <v>2102D-RP-RF-D0-62-00-00</v>
          </cell>
          <cell r="B225">
            <v>135334.16711099999</v>
          </cell>
          <cell r="C225">
            <v>135334.16711099999</v>
          </cell>
          <cell r="E225">
            <v>11856.13</v>
          </cell>
          <cell r="F225">
            <v>11856.13</v>
          </cell>
        </row>
        <row r="226">
          <cell r="A226" t="str">
            <v>2102D-RP-RF-D0-69-00-00</v>
          </cell>
          <cell r="B226">
            <v>11290.508064</v>
          </cell>
          <cell r="C226">
            <v>11290.508064</v>
          </cell>
          <cell r="E226">
            <v>989.12</v>
          </cell>
          <cell r="F226">
            <v>989.12</v>
          </cell>
        </row>
        <row r="227">
          <cell r="A227" t="str">
            <v>2102D-RP-RF-D0-74-00-00</v>
          </cell>
          <cell r="B227">
            <v>1922164.5947130001</v>
          </cell>
          <cell r="C227">
            <v>1922164.5947130001</v>
          </cell>
          <cell r="E227">
            <v>168393.79</v>
          </cell>
          <cell r="F227">
            <v>168393.79</v>
          </cell>
        </row>
        <row r="228">
          <cell r="A228" t="str">
            <v>2102D-RP-RF-D0-86-00-00</v>
          </cell>
          <cell r="B228">
            <v>369647.02427399997</v>
          </cell>
          <cell r="C228">
            <v>369647.02427399997</v>
          </cell>
          <cell r="E228">
            <v>32383.42</v>
          </cell>
          <cell r="F228">
            <v>32383.42</v>
          </cell>
        </row>
        <row r="229">
          <cell r="A229" t="str">
            <v>2102D-RP-RF-D0-87-00-GT</v>
          </cell>
          <cell r="B229">
            <v>235277.51345999999</v>
          </cell>
          <cell r="C229">
            <v>192827.84221800001</v>
          </cell>
          <cell r="E229">
            <v>20611.8</v>
          </cell>
          <cell r="F229">
            <v>16892.939999999999</v>
          </cell>
        </row>
        <row r="230">
          <cell r="A230" t="str">
            <v>2102D-RP-RF-D0-91-00-00</v>
          </cell>
          <cell r="B230">
            <v>3155544.5034959996</v>
          </cell>
          <cell r="C230">
            <v>361622.14773299999</v>
          </cell>
          <cell r="E230">
            <v>276445.68</v>
          </cell>
          <cell r="F230">
            <v>31680.39</v>
          </cell>
        </row>
        <row r="231">
          <cell r="A231" t="str">
            <v>2102D-RP-RF-D0-93-00-00</v>
          </cell>
          <cell r="B231">
            <v>196903.57500000001</v>
          </cell>
          <cell r="C231">
            <v>196903.57500000001</v>
          </cell>
          <cell r="E231">
            <v>17250</v>
          </cell>
          <cell r="F231">
            <v>17250</v>
          </cell>
        </row>
        <row r="232">
          <cell r="A232" t="str">
            <v>2102D-RP-RF-D0-95-00-00</v>
          </cell>
          <cell r="B232">
            <v>1261546.2517680002</v>
          </cell>
          <cell r="C232">
            <v>1261546.2517680002</v>
          </cell>
          <cell r="E232">
            <v>110519.44</v>
          </cell>
          <cell r="F232">
            <v>110519.44</v>
          </cell>
        </row>
        <row r="233">
          <cell r="A233" t="str">
            <v>2102D-RP-RF-D1-02-00-00</v>
          </cell>
          <cell r="B233">
            <v>159726.01124699999</v>
          </cell>
          <cell r="C233">
            <v>159624.42041699999</v>
          </cell>
          <cell r="E233">
            <v>13993.01</v>
          </cell>
          <cell r="F233">
            <v>13984.11</v>
          </cell>
        </row>
        <row r="234">
          <cell r="A234" t="str">
            <v>2102D-RP-RF-D1-02-00-GT</v>
          </cell>
          <cell r="B234">
            <v>69743.702852999995</v>
          </cell>
          <cell r="C234">
            <v>98494.47847799999</v>
          </cell>
          <cell r="E234">
            <v>6109.99</v>
          </cell>
          <cell r="F234">
            <v>8628.74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lines 8x11"/>
      <sheetName val="Gráfica km por suscr"/>
      <sheetName val="Antiguedad CC"/>
      <sheetName val="IngresosXClienteTELUM"/>
      <sheetName val="Activo Fijo "/>
      <sheetName val="Digital vs Analogo03 mens"/>
      <sheetName val="cierre y origen "/>
      <sheetName val="Cont. arrendamiento"/>
      <sheetName val="Pie Intercable Mty y LIN (2)"/>
      <sheetName val="Pie Intercable Mty y LIN"/>
      <sheetName val="paq. adicional cable"/>
      <sheetName val="status subs cable "/>
      <sheetName val="Intercable05"/>
      <sheetName val="Intercable04"/>
      <sheetName val="Intercable03"/>
      <sheetName val="Intercable GRANDE"/>
      <sheetName val="Linares grande"/>
      <sheetName val="lin prom03"/>
      <sheetName val="lin prom 04"/>
      <sheetName val="lin prom 05"/>
      <sheetName val="cable prom por sus 05"/>
      <sheetName val="cable prom sus 04"/>
      <sheetName val="cable prom sus 03"/>
      <sheetName val="cable grande"/>
      <sheetName val="empleados"/>
      <sheetName val="Partes relacionadas simon"/>
      <sheetName val="Partes relacionadas simon (2)"/>
      <sheetName val="Reserva"/>
      <sheetName val="Mta_act"/>
      <sheetName val="Mta_act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fitAndLoss"/>
      <sheetName val="BalanceSheet"/>
      <sheetName val="CashFlow"/>
      <sheetName val="EmplandMisc"/>
      <sheetName val="AdjOpening"/>
      <sheetName val="Validation"/>
      <sheetName val="H_Rollover"/>
      <sheetName val="H_Vari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B1">
            <v>2002</v>
          </cell>
        </row>
        <row r="3">
          <cell r="B3" t="str">
            <v>1908</v>
          </cell>
        </row>
        <row r="17">
          <cell r="A17" t="str">
            <v>1466</v>
          </cell>
          <cell r="B17">
            <v>1596</v>
          </cell>
        </row>
        <row r="18">
          <cell r="A18" t="str">
            <v>1777</v>
          </cell>
          <cell r="B18">
            <v>900</v>
          </cell>
        </row>
        <row r="19">
          <cell r="A19" t="str">
            <v>2068</v>
          </cell>
          <cell r="B19">
            <v>2880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Annual"/>
      <sheetName val="Historicals"/>
      <sheetName val="Initial Capital Budget"/>
      <sheetName val="10 Year Capital Budget"/>
      <sheetName val="Quarterly"/>
      <sheetName val="Sheet1"/>
      <sheetName val="Stabilized"/>
      <sheetName val="AIC"/>
      <sheetName val="10 Yr Proforma"/>
      <sheetName val="Fee Analysis"/>
      <sheetName val="LTL"/>
      <sheetName val="Loan Sizing"/>
      <sheetName val="Monthly IRR"/>
      <sheetName val="Fee Analysis I"/>
      <sheetName val="Fee Analysis III"/>
      <sheetName val="Budget Comp"/>
      <sheetName val="Budget Builder"/>
      <sheetName val="Quickprice"/>
      <sheetName val="Rent Roll"/>
      <sheetName val="Prepayment Penalty"/>
      <sheetName val="AIC Tables"/>
      <sheetName val="AIC Prelim"/>
      <sheetName val="ACF"/>
    </sheetNames>
    <sheetDataSet>
      <sheetData sheetId="0">
        <row r="3">
          <cell r="E3" t="str">
            <v>Eagle Crest</v>
          </cell>
        </row>
        <row r="123">
          <cell r="E123">
            <v>150</v>
          </cell>
        </row>
      </sheetData>
      <sheetData sheetId="1"/>
      <sheetData sheetId="2"/>
      <sheetData sheetId="3">
        <row r="2">
          <cell r="A2" t="str">
            <v>Eagle Crest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tel"/>
      <sheetName val="Debt"/>
      <sheetName val="IRR"/>
      <sheetName val="Summary"/>
      <sheetName val="Waterfall (2)"/>
      <sheetName val="Comparativo"/>
      <sheetName val="200317 Hyatt Caption Intl Drive"/>
    </sheetNames>
    <definedNames>
      <definedName name="Last_Row" refersTo="#¡REF!"/>
      <definedName name="TotalAcquisitionCost"/>
      <definedName name="TotalDevelopmentCos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v"/>
      <sheetName val="1999 ACTUAL"/>
      <sheetName val="return full lvg"/>
      <sheetName val="return "/>
      <sheetName val="summary"/>
      <sheetName val="bank summ"/>
      <sheetName val="GL5-8"/>
      <sheetName val="detail 2-00"/>
      <sheetName val="cf Lender"/>
      <sheetName val="Oaktree"/>
      <sheetName val="Loans"/>
      <sheetName val="Borrowing"/>
      <sheetName val="entriesall"/>
      <sheetName val="AVG"/>
      <sheetName val="apr-entry"/>
      <sheetName val="volume-rate (2)"/>
      <sheetName val="volume-r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tel"/>
      <sheetName val="Debt"/>
      <sheetName val="IRR"/>
      <sheetName val="Summary"/>
      <sheetName val="Waterfall (2)"/>
      <sheetName val="Comparativo"/>
      <sheetName val="200317 Hyatt Caption Intl Drive"/>
    </sheetNames>
    <definedNames>
      <definedName name="Last_Row" refersTo="#¡REF!"/>
      <definedName name="TotalAcquisitionCost"/>
      <definedName name="TotalDevelopmentCos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."/>
      <sheetName val="SENSIBILIDAD"/>
      <sheetName val="INTEG. VENTAS"/>
      <sheetName val="DatosLP"/>
      <sheetName val="Volumen"/>
      <sheetName val="Precio"/>
      <sheetName val="Costos"/>
      <sheetName val="Gastos Fijos"/>
      <sheetName val="DESGLOSE DE GASTOS"/>
      <sheetName val="Integración Costos y Gastos"/>
      <sheetName val="UM3"/>
      <sheetName val="ANEXO 1"/>
      <sheetName val="ANEXO 2"/>
      <sheetName val="ANEXO 3"/>
      <sheetName val="ANEXO4"/>
      <sheetName val="ANEXO 5"/>
      <sheetName val="ANEXO 6,7"/>
      <sheetName val="ANEXO8"/>
      <sheetName val="ANEXO9"/>
      <sheetName val="ANEXO 10"/>
      <sheetName val="ANEXO 11"/>
      <sheetName val="ANEXO12"/>
      <sheetName val="RESUMEN"/>
      <sheetName val="TRIMESTRAL"/>
      <sheetName val="EDO_RESUL_INDEXADO"/>
      <sheetName val="EFIN_DLLS"/>
      <sheetName val="EFIN_ING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PAG 1</v>
          </cell>
          <cell r="C1">
            <v>37351.542271643521</v>
          </cell>
          <cell r="K1" t="str">
            <v>ARCHIVO:</v>
          </cell>
          <cell r="L1" t="str">
            <v>UM3VEL</v>
          </cell>
        </row>
        <row r="2">
          <cell r="A2" t="str">
            <v>VELCON, S.A. DE C.V.</v>
          </cell>
        </row>
        <row r="3">
          <cell r="A3" t="str">
            <v>PRONOSTICO 1+3 DE ABRIL 2002</v>
          </cell>
          <cell r="D3" t="str">
            <v>( MILES DE PESOS)</v>
          </cell>
        </row>
        <row r="4">
          <cell r="B4" t="str">
            <v>A70015</v>
          </cell>
          <cell r="C4">
            <v>1</v>
          </cell>
        </row>
        <row r="5">
          <cell r="B5" t="str">
            <v>REAL</v>
          </cell>
        </row>
        <row r="6">
          <cell r="B6" t="str">
            <v>ACUM DIC 01</v>
          </cell>
          <cell r="C6" t="str">
            <v>ENE 02</v>
          </cell>
          <cell r="D6" t="str">
            <v>FEB 02</v>
          </cell>
          <cell r="E6" t="str">
            <v>MAR 02</v>
          </cell>
          <cell r="F6" t="str">
            <v>ABR 02</v>
          </cell>
          <cell r="G6" t="str">
            <v>MAY 02</v>
          </cell>
          <cell r="H6" t="str">
            <v>JUN 02</v>
          </cell>
          <cell r="I6" t="str">
            <v>JUL 02</v>
          </cell>
          <cell r="J6" t="str">
            <v>AGO 02</v>
          </cell>
          <cell r="K6" t="str">
            <v>SEP 02</v>
          </cell>
          <cell r="L6" t="str">
            <v>OCT 02</v>
          </cell>
          <cell r="M6" t="str">
            <v>NOV 02</v>
          </cell>
          <cell r="N6" t="str">
            <v>DIC 02</v>
          </cell>
          <cell r="O6" t="str">
            <v>ENERO 2000</v>
          </cell>
          <cell r="P6" t="str">
            <v>FEBRERO 2000</v>
          </cell>
          <cell r="Q6" t="str">
            <v>T. ANUAL 2002</v>
          </cell>
          <cell r="R6" t="str">
            <v>T. ANUAL 2003</v>
          </cell>
        </row>
        <row r="7">
          <cell r="B7" t="str">
            <v>-------------------</v>
          </cell>
          <cell r="C7" t="str">
            <v>REAL</v>
          </cell>
          <cell r="D7" t="str">
            <v>REAL</v>
          </cell>
          <cell r="E7" t="str">
            <v>REAL</v>
          </cell>
          <cell r="F7" t="str">
            <v>PRON</v>
          </cell>
          <cell r="G7" t="str">
            <v>PRON</v>
          </cell>
          <cell r="H7" t="str">
            <v>PRON</v>
          </cell>
          <cell r="I7" t="str">
            <v>PRON</v>
          </cell>
          <cell r="J7" t="str">
            <v>PRON</v>
          </cell>
          <cell r="K7" t="str">
            <v>PRON</v>
          </cell>
          <cell r="L7" t="str">
            <v>PRON</v>
          </cell>
          <cell r="M7" t="str">
            <v>PRON</v>
          </cell>
          <cell r="N7" t="str">
            <v>PRON</v>
          </cell>
          <cell r="O7" t="str">
            <v>-------------------</v>
          </cell>
          <cell r="P7" t="str">
            <v>-------------------</v>
          </cell>
          <cell r="Q7" t="str">
            <v>-------------------</v>
          </cell>
          <cell r="R7" t="str">
            <v>-------------------</v>
          </cell>
        </row>
        <row r="8">
          <cell r="A8" t="str">
            <v>ESTADO DE RESULTADOS</v>
          </cell>
        </row>
        <row r="9">
          <cell r="A9" t="str">
            <v>-----------------------------------------</v>
          </cell>
        </row>
        <row r="10">
          <cell r="A10" t="str">
            <v>VENTAS NETAS</v>
          </cell>
        </row>
        <row r="11">
          <cell r="A11" t="str">
            <v>-------------------------</v>
          </cell>
        </row>
        <row r="12">
          <cell r="A12" t="str">
            <v>EQUIPO ORIGINAL DOMESTICO</v>
          </cell>
          <cell r="B12">
            <v>275948</v>
          </cell>
          <cell r="C12">
            <v>23824.245330500657</v>
          </cell>
          <cell r="D12">
            <v>23386.983646032317</v>
          </cell>
          <cell r="E12">
            <v>22367.9</v>
          </cell>
          <cell r="F12">
            <v>23504.256359475596</v>
          </cell>
          <cell r="G12">
            <v>24309.723980915598</v>
          </cell>
          <cell r="H12">
            <v>24335.813409054474</v>
          </cell>
          <cell r="I12">
            <v>25797.843060271785</v>
          </cell>
          <cell r="J12">
            <v>36089.730482394334</v>
          </cell>
          <cell r="K12">
            <v>36032.548843880191</v>
          </cell>
          <cell r="L12">
            <v>38283.653711246261</v>
          </cell>
          <cell r="M12">
            <v>34507.506813644526</v>
          </cell>
          <cell r="N12">
            <v>27864.6963384433</v>
          </cell>
          <cell r="O12">
            <v>27864.6963384433</v>
          </cell>
          <cell r="P12">
            <v>27864.6963384433</v>
          </cell>
          <cell r="Q12">
            <v>340304.90197585907</v>
          </cell>
          <cell r="R12">
            <v>452667.27194440755</v>
          </cell>
        </row>
        <row r="13">
          <cell r="A13" t="str">
            <v>EQUIPO ORIGINAL EXP DIRECTA</v>
          </cell>
          <cell r="B13">
            <v>112144.5</v>
          </cell>
          <cell r="C13">
            <v>16148.083984263445</v>
          </cell>
          <cell r="D13">
            <v>16708.256569822883</v>
          </cell>
          <cell r="E13">
            <v>9291.7000000000007</v>
          </cell>
          <cell r="F13">
            <v>14602.315594486401</v>
          </cell>
          <cell r="G13">
            <v>11395.66214525848</v>
          </cell>
          <cell r="H13">
            <v>14706.308700292122</v>
          </cell>
          <cell r="I13">
            <v>19682.648407651297</v>
          </cell>
          <cell r="J13">
            <v>18007.269727089082</v>
          </cell>
          <cell r="K13">
            <v>20909.78415455592</v>
          </cell>
          <cell r="L13">
            <v>22056.798560110234</v>
          </cell>
          <cell r="M13">
            <v>19634.660494393233</v>
          </cell>
          <cell r="N13">
            <v>15406.525983811369</v>
          </cell>
          <cell r="O13">
            <v>15406.525983811369</v>
          </cell>
          <cell r="P13">
            <v>15406.525983811369</v>
          </cell>
          <cell r="Q13">
            <v>198550.01432173446</v>
          </cell>
          <cell r="R13">
            <v>320992.21215791442</v>
          </cell>
        </row>
        <row r="14">
          <cell r="A14" t="str">
            <v>EQUIPO ORIGINAL EXP INDIRECTA</v>
          </cell>
          <cell r="B14">
            <v>528886.80000000005</v>
          </cell>
          <cell r="C14">
            <v>41302.025032860431</v>
          </cell>
          <cell r="D14">
            <v>38303.208133781882</v>
          </cell>
          <cell r="E14">
            <v>39491.5</v>
          </cell>
          <cell r="F14">
            <v>39596.270617065689</v>
          </cell>
          <cell r="G14">
            <v>42110.743512681402</v>
          </cell>
          <cell r="H14">
            <v>35386.487324271693</v>
          </cell>
          <cell r="I14">
            <v>38594.309167029554</v>
          </cell>
          <cell r="J14">
            <v>33868.816486526441</v>
          </cell>
          <cell r="K14">
            <v>36504.985817887136</v>
          </cell>
          <cell r="L14">
            <v>43940.242187737735</v>
          </cell>
          <cell r="M14">
            <v>38968.94540252872</v>
          </cell>
          <cell r="N14">
            <v>31804.325648845501</v>
          </cell>
          <cell r="O14">
            <v>31804.325648845501</v>
          </cell>
          <cell r="P14">
            <v>31804.325648845501</v>
          </cell>
          <cell r="Q14">
            <v>459871.8593312162</v>
          </cell>
          <cell r="R14">
            <v>602722.8071049084</v>
          </cell>
        </row>
        <row r="15">
          <cell r="A15" t="str">
            <v>INTERCOMPANIAS</v>
          </cell>
          <cell r="B15">
            <v>124187.5</v>
          </cell>
          <cell r="C15">
            <v>9664.1955933437457</v>
          </cell>
          <cell r="D15">
            <v>8836.5315380296852</v>
          </cell>
          <cell r="E15">
            <v>7217.8</v>
          </cell>
          <cell r="F15">
            <v>10259.6123431533</v>
          </cell>
          <cell r="G15">
            <v>10675.403793784535</v>
          </cell>
          <cell r="H15">
            <v>11911.731769071999</v>
          </cell>
          <cell r="I15">
            <v>12003.270688472003</v>
          </cell>
          <cell r="J15">
            <v>11696.151519944</v>
          </cell>
          <cell r="K15">
            <v>12082.986974516001</v>
          </cell>
          <cell r="L15">
            <v>13160.084802335999</v>
          </cell>
          <cell r="M15">
            <v>13057.303075083999</v>
          </cell>
          <cell r="N15">
            <v>12894.907390792001</v>
          </cell>
          <cell r="O15">
            <v>12894.907390792001</v>
          </cell>
          <cell r="P15">
            <v>12894.907390792001</v>
          </cell>
          <cell r="Q15">
            <v>133459.97948852729</v>
          </cell>
          <cell r="R15">
            <v>145315.12890186103</v>
          </cell>
        </row>
        <row r="16">
          <cell r="A16" t="str">
            <v>MERCADO INDEPENDIENTE DOMESTICO</v>
          </cell>
          <cell r="B16">
            <v>15318.5</v>
          </cell>
          <cell r="C16">
            <v>2255.7870031784996</v>
          </cell>
          <cell r="D16">
            <v>1123.0962501855001</v>
          </cell>
          <cell r="E16">
            <v>1505.7</v>
          </cell>
          <cell r="F16">
            <v>1221.2633686350769</v>
          </cell>
          <cell r="G16">
            <v>1231.3436395407384</v>
          </cell>
          <cell r="H16">
            <v>1124.9577487555694</v>
          </cell>
          <cell r="I16">
            <v>1293.9929032357229</v>
          </cell>
          <cell r="J16">
            <v>1236.5090743060309</v>
          </cell>
          <cell r="K16">
            <v>1132.4427645053538</v>
          </cell>
          <cell r="L16">
            <v>1307.5226489431693</v>
          </cell>
          <cell r="M16">
            <v>1141.5782733784615</v>
          </cell>
          <cell r="N16">
            <v>908.69033707618473</v>
          </cell>
          <cell r="O16">
            <v>908.69033707618473</v>
          </cell>
          <cell r="P16">
            <v>908.69033707618473</v>
          </cell>
          <cell r="Q16">
            <v>15482.884011740311</v>
          </cell>
          <cell r="R16">
            <v>18786.355955192925</v>
          </cell>
        </row>
        <row r="17">
          <cell r="A17" t="str">
            <v>MERCADO INDEPENDIENTE EXP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</row>
        <row r="18">
          <cell r="A18" t="str">
            <v>OTRAS VENTAS</v>
          </cell>
          <cell r="B18">
            <v>1307.4000000000001</v>
          </cell>
          <cell r="C18">
            <v>103.86</v>
          </cell>
          <cell r="D18">
            <v>148.30000000000001</v>
          </cell>
          <cell r="E18">
            <v>95.7</v>
          </cell>
          <cell r="F18">
            <v>103.4</v>
          </cell>
          <cell r="G18">
            <v>162.67570000000001</v>
          </cell>
          <cell r="H18">
            <v>186.35320000000002</v>
          </cell>
          <cell r="I18">
            <v>166.91950000000003</v>
          </cell>
          <cell r="J18">
            <v>205.71430000000001</v>
          </cell>
          <cell r="K18">
            <v>192.81020000000004</v>
          </cell>
          <cell r="L18">
            <v>218.86150000000004</v>
          </cell>
          <cell r="M18">
            <v>202.42530000000002</v>
          </cell>
          <cell r="N18">
            <v>166.13520000000003</v>
          </cell>
          <cell r="O18">
            <v>0</v>
          </cell>
          <cell r="P18">
            <v>0</v>
          </cell>
          <cell r="Q18">
            <v>1953.1549000000002</v>
          </cell>
          <cell r="R18">
            <v>2011.7495470000003</v>
          </cell>
        </row>
        <row r="19">
          <cell r="A19" t="str">
            <v>DIVIDENDOS COBRADOS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-------------------</v>
          </cell>
          <cell r="C20" t="str">
            <v>-------------------</v>
          </cell>
          <cell r="D20" t="str">
            <v>-------------------</v>
          </cell>
          <cell r="E20" t="str">
            <v>-------------------</v>
          </cell>
          <cell r="F20" t="str">
            <v>-------------------</v>
          </cell>
          <cell r="G20" t="str">
            <v>-------------------</v>
          </cell>
          <cell r="H20" t="str">
            <v>-------------------</v>
          </cell>
          <cell r="I20" t="str">
            <v>-------------------</v>
          </cell>
          <cell r="J20" t="str">
            <v>-------------------</v>
          </cell>
          <cell r="K20" t="str">
            <v>-------------------</v>
          </cell>
          <cell r="L20" t="str">
            <v>-------------------</v>
          </cell>
          <cell r="M20" t="str">
            <v>-------------------</v>
          </cell>
          <cell r="N20" t="str">
            <v>-------------------</v>
          </cell>
          <cell r="O20" t="str">
            <v>-------------------</v>
          </cell>
          <cell r="P20" t="str">
            <v>-------------------</v>
          </cell>
          <cell r="Q20" t="str">
            <v>-------------------</v>
          </cell>
          <cell r="R20" t="str">
            <v>-------------------</v>
          </cell>
        </row>
        <row r="21">
          <cell r="A21" t="str">
            <v>TOTAL</v>
          </cell>
          <cell r="B21">
            <v>1057792.7</v>
          </cell>
          <cell r="C21">
            <v>93298.196944146766</v>
          </cell>
          <cell r="D21">
            <v>88506.376137852261</v>
          </cell>
          <cell r="E21">
            <v>79970.3</v>
          </cell>
          <cell r="F21">
            <v>89287.118282816067</v>
          </cell>
          <cell r="G21">
            <v>89885.552772180759</v>
          </cell>
          <cell r="H21">
            <v>87651.652151445844</v>
          </cell>
          <cell r="I21">
            <v>97538.983726660357</v>
          </cell>
          <cell r="J21">
            <v>101104.1915902599</v>
          </cell>
          <cell r="K21">
            <v>106855.55875534459</v>
          </cell>
          <cell r="L21">
            <v>118967.1634103734</v>
          </cell>
          <cell r="M21">
            <v>107512.41935902894</v>
          </cell>
          <cell r="N21">
            <v>89045.280898968354</v>
          </cell>
          <cell r="O21">
            <v>88879.14569896835</v>
          </cell>
          <cell r="P21">
            <v>88879.14569896835</v>
          </cell>
          <cell r="Q21">
            <v>1149622.7940290773</v>
          </cell>
          <cell r="R21">
            <v>1542495.5256112842</v>
          </cell>
        </row>
        <row r="23">
          <cell r="A23" t="str">
            <v>COSTO DIRECTO VENTAS</v>
          </cell>
          <cell r="B23">
            <v>474454.5</v>
          </cell>
          <cell r="C23">
            <v>39539.735062984888</v>
          </cell>
          <cell r="D23">
            <v>39639.577860728343</v>
          </cell>
          <cell r="E23">
            <v>35482</v>
          </cell>
          <cell r="F23">
            <v>39337.846010210822</v>
          </cell>
          <cell r="G23">
            <v>39719.670883276194</v>
          </cell>
          <cell r="H23">
            <v>39251.775844713004</v>
          </cell>
          <cell r="I23">
            <v>42510.6060767901</v>
          </cell>
          <cell r="J23">
            <v>46207.187164611612</v>
          </cell>
          <cell r="K23">
            <v>47037.929714735248</v>
          </cell>
          <cell r="L23">
            <v>52756.397138101587</v>
          </cell>
          <cell r="M23">
            <v>49068.882205084607</v>
          </cell>
          <cell r="N23">
            <v>40552.105876394795</v>
          </cell>
          <cell r="O23">
            <v>30483.196601756139</v>
          </cell>
          <cell r="P23">
            <v>30483.196601756139</v>
          </cell>
          <cell r="Q23">
            <v>511103.71383763116</v>
          </cell>
          <cell r="R23">
            <v>641155.889768027</v>
          </cell>
        </row>
        <row r="24">
          <cell r="A24" t="str">
            <v>COSTO DE DISTRIBUCION</v>
          </cell>
          <cell r="B24">
            <v>13758.2</v>
          </cell>
          <cell r="C24">
            <v>1161.0999999999999</v>
          </cell>
          <cell r="D24">
            <v>984.7</v>
          </cell>
          <cell r="E24">
            <v>1011.2</v>
          </cell>
          <cell r="F24">
            <v>1308.758</v>
          </cell>
          <cell r="G24">
            <v>1233.0800000000002</v>
          </cell>
          <cell r="H24">
            <v>1271.7530000000002</v>
          </cell>
          <cell r="I24">
            <v>1348.357</v>
          </cell>
          <cell r="J24">
            <v>1354.1289999999999</v>
          </cell>
          <cell r="K24">
            <v>1328.126</v>
          </cell>
          <cell r="L24">
            <v>1416.3629999999998</v>
          </cell>
          <cell r="M24">
            <v>1354.729</v>
          </cell>
          <cell r="N24">
            <v>1259.4320000000002</v>
          </cell>
          <cell r="O24">
            <v>1257.0822293541667</v>
          </cell>
          <cell r="P24">
            <v>1257.0822293541667</v>
          </cell>
          <cell r="Q24">
            <v>15031.727000000001</v>
          </cell>
          <cell r="R24">
            <v>15182.288799894044</v>
          </cell>
        </row>
        <row r="25">
          <cell r="B25" t="str">
            <v>-------------------</v>
          </cell>
          <cell r="C25" t="str">
            <v>-------------------</v>
          </cell>
          <cell r="D25" t="str">
            <v>-------------------</v>
          </cell>
          <cell r="E25" t="str">
            <v>-------------------</v>
          </cell>
          <cell r="F25" t="str">
            <v>-------------------</v>
          </cell>
          <cell r="G25" t="str">
            <v>-------------------</v>
          </cell>
          <cell r="H25" t="str">
            <v>-------------------</v>
          </cell>
          <cell r="I25" t="str">
            <v>-------------------</v>
          </cell>
          <cell r="J25" t="str">
            <v>-------------------</v>
          </cell>
          <cell r="K25" t="str">
            <v>-------------------</v>
          </cell>
          <cell r="L25" t="str">
            <v>-------------------</v>
          </cell>
          <cell r="M25" t="str">
            <v>-------------------</v>
          </cell>
          <cell r="N25" t="str">
            <v>-------------------</v>
          </cell>
          <cell r="O25" t="str">
            <v>-------------------</v>
          </cell>
          <cell r="P25" t="str">
            <v>-------------------</v>
          </cell>
          <cell r="Q25" t="str">
            <v>-------------------</v>
          </cell>
          <cell r="R25" t="str">
            <v>-------------------</v>
          </cell>
        </row>
        <row r="26">
          <cell r="A26" t="str">
            <v>COSTO TOTAL</v>
          </cell>
          <cell r="B26">
            <v>488212.7</v>
          </cell>
          <cell r="C26">
            <v>40700.835062984886</v>
          </cell>
          <cell r="D26">
            <v>40624.27786072834</v>
          </cell>
          <cell r="E26">
            <v>36493.199999999997</v>
          </cell>
          <cell r="F26">
            <v>40646.604010210824</v>
          </cell>
          <cell r="G26">
            <v>40952.750883276196</v>
          </cell>
          <cell r="H26">
            <v>40523.528844713001</v>
          </cell>
          <cell r="I26">
            <v>43858.963076790096</v>
          </cell>
          <cell r="J26">
            <v>47561.316164611613</v>
          </cell>
          <cell r="K26">
            <v>48366.055714735245</v>
          </cell>
          <cell r="L26">
            <v>54172.760138101585</v>
          </cell>
          <cell r="M26">
            <v>50423.611205084606</v>
          </cell>
          <cell r="N26">
            <v>41811.537876394796</v>
          </cell>
          <cell r="O26">
            <v>31740.278831110307</v>
          </cell>
          <cell r="P26">
            <v>31740.278831110307</v>
          </cell>
          <cell r="Q26">
            <v>526135.44083763112</v>
          </cell>
          <cell r="R26">
            <v>656338.17856792104</v>
          </cell>
        </row>
        <row r="28">
          <cell r="A28" t="str">
            <v>* COSTO A VENTAS *</v>
          </cell>
          <cell r="B28">
            <v>0.4615391087497579</v>
          </cell>
          <cell r="C28">
            <v>0.43624460489145955</v>
          </cell>
          <cell r="D28">
            <v>0.45899831891720866</v>
          </cell>
          <cell r="E28">
            <v>0.45633441415125359</v>
          </cell>
          <cell r="F28">
            <v>0.45523480645285364</v>
          </cell>
          <cell r="G28">
            <v>0.45560993530376237</v>
          </cell>
          <cell r="H28">
            <v>0.46232475772043452</v>
          </cell>
          <cell r="I28">
            <v>0.44965573149397203</v>
          </cell>
          <cell r="J28">
            <v>0.4704188364154186</v>
          </cell>
          <cell r="K28">
            <v>0.45263022605565778</v>
          </cell>
          <cell r="L28">
            <v>0.45535892917976362</v>
          </cell>
          <cell r="M28">
            <v>0.46900266504745908</v>
          </cell>
          <cell r="N28">
            <v>0.46955366364484352</v>
          </cell>
          <cell r="O28">
            <v>0.35711728079176086</v>
          </cell>
          <cell r="P28">
            <v>0.35711728079176086</v>
          </cell>
          <cell r="Q28">
            <v>0.45765919358095436</v>
          </cell>
          <cell r="R28">
            <v>0.42550410530871208</v>
          </cell>
        </row>
        <row r="30">
          <cell r="A30" t="str">
            <v>CONTRIBUCION MARGINAL</v>
          </cell>
          <cell r="B30">
            <v>569580</v>
          </cell>
          <cell r="C30">
            <v>52597.36188116188</v>
          </cell>
          <cell r="D30">
            <v>47882.098277123921</v>
          </cell>
          <cell r="E30">
            <v>43477.100000000006</v>
          </cell>
          <cell r="F30">
            <v>48640.514272605244</v>
          </cell>
          <cell r="G30">
            <v>48932.801888904563</v>
          </cell>
          <cell r="H30">
            <v>47128.123306732843</v>
          </cell>
          <cell r="I30">
            <v>53680.020649870261</v>
          </cell>
          <cell r="J30">
            <v>53542.875425648286</v>
          </cell>
          <cell r="K30">
            <v>58489.50304060935</v>
          </cell>
          <cell r="L30">
            <v>64794.403272271811</v>
          </cell>
          <cell r="M30">
            <v>57088.80815394433</v>
          </cell>
          <cell r="N30">
            <v>47233.743022573559</v>
          </cell>
          <cell r="O30">
            <v>57138.866867858043</v>
          </cell>
          <cell r="P30">
            <v>57138.866867858043</v>
          </cell>
          <cell r="Q30">
            <v>623487.35319144616</v>
          </cell>
          <cell r="R30">
            <v>886157.34704336314</v>
          </cell>
        </row>
        <row r="32">
          <cell r="A32" t="str">
            <v>GASTOS DE OPERACION</v>
          </cell>
        </row>
        <row r="33">
          <cell r="A33" t="str">
            <v>----------------------------------------</v>
          </cell>
        </row>
        <row r="34">
          <cell r="A34" t="str">
            <v>GASTOS DE PRODUCCION</v>
          </cell>
          <cell r="B34">
            <v>132269.9</v>
          </cell>
          <cell r="C34">
            <v>14173.506468706</v>
          </cell>
          <cell r="D34">
            <v>12437.604583509998</v>
          </cell>
          <cell r="E34">
            <v>9692.5</v>
          </cell>
          <cell r="F34">
            <v>10392.196295844267</v>
          </cell>
          <cell r="G34">
            <v>11301.633921652057</v>
          </cell>
          <cell r="H34">
            <v>10290.785646274613</v>
          </cell>
          <cell r="I34">
            <v>11939.505148936991</v>
          </cell>
          <cell r="J34">
            <v>10064.245308862122</v>
          </cell>
          <cell r="K34">
            <v>10438.206955853999</v>
          </cell>
          <cell r="L34">
            <v>12790.38506542944</v>
          </cell>
          <cell r="M34">
            <v>9872.6765643646359</v>
          </cell>
          <cell r="N34">
            <v>9621.5203358252893</v>
          </cell>
          <cell r="O34">
            <v>9621.5203358252893</v>
          </cell>
          <cell r="P34">
            <v>9621.5203358252893</v>
          </cell>
          <cell r="Q34">
            <v>133014.76629525941</v>
          </cell>
          <cell r="R34">
            <v>175982.75385224386</v>
          </cell>
        </row>
        <row r="35">
          <cell r="A35" t="str">
            <v>GASTOS DE VENTAS</v>
          </cell>
          <cell r="B35">
            <v>12630.1</v>
          </cell>
          <cell r="C35">
            <v>966.41955933437464</v>
          </cell>
          <cell r="D35">
            <v>1130.7936548112352</v>
          </cell>
          <cell r="E35">
            <v>747.6</v>
          </cell>
          <cell r="F35">
            <v>1193.27968147053</v>
          </cell>
          <cell r="G35">
            <v>1237.5330006815734</v>
          </cell>
          <cell r="H35">
            <v>1527.4201555159</v>
          </cell>
          <cell r="I35">
            <v>1604.5423176545753</v>
          </cell>
          <cell r="J35">
            <v>1551.104073780554</v>
          </cell>
          <cell r="K35">
            <v>1618.4293710109523</v>
          </cell>
          <cell r="L35">
            <v>1751.8838114064315</v>
          </cell>
          <cell r="M35">
            <v>1697.9924509264001</v>
          </cell>
          <cell r="N35">
            <v>1594.3120909454562</v>
          </cell>
          <cell r="O35">
            <v>0</v>
          </cell>
          <cell r="P35">
            <v>0</v>
          </cell>
          <cell r="Q35">
            <v>16621.310167537984</v>
          </cell>
          <cell r="R35">
            <v>20968.887179022069</v>
          </cell>
        </row>
        <row r="36">
          <cell r="A36" t="str">
            <v>GASTOS DE ADMINISTRACION</v>
          </cell>
          <cell r="B36">
            <v>96442.2</v>
          </cell>
          <cell r="C36">
            <v>8491.1529388829385</v>
          </cell>
          <cell r="D36">
            <v>7486.7959339623785</v>
          </cell>
          <cell r="E36">
            <v>6097.5</v>
          </cell>
          <cell r="F36">
            <v>7775.47657618631</v>
          </cell>
          <cell r="G36">
            <v>7751.4982659736079</v>
          </cell>
          <cell r="H36">
            <v>7584.8220868922408</v>
          </cell>
          <cell r="I36">
            <v>7808.8377183965313</v>
          </cell>
          <cell r="J36">
            <v>8126.1895756685235</v>
          </cell>
          <cell r="K36">
            <v>8816.3685856368847</v>
          </cell>
          <cell r="L36">
            <v>9083.2378187374597</v>
          </cell>
          <cell r="M36">
            <v>8846.9689377105733</v>
          </cell>
          <cell r="N36">
            <v>8439.8411685093579</v>
          </cell>
          <cell r="O36">
            <v>8436.5184645093577</v>
          </cell>
          <cell r="P36">
            <v>8436.5184645093577</v>
          </cell>
          <cell r="Q36">
            <v>96308.6896065568</v>
          </cell>
          <cell r="R36">
            <v>116728.3155782851</v>
          </cell>
        </row>
        <row r="37">
          <cell r="B37" t="str">
            <v>-------------------</v>
          </cell>
          <cell r="C37" t="str">
            <v>-------------------</v>
          </cell>
          <cell r="D37" t="str">
            <v>-------------------</v>
          </cell>
          <cell r="E37" t="str">
            <v>-------------------</v>
          </cell>
          <cell r="F37" t="str">
            <v>-------------------</v>
          </cell>
          <cell r="G37" t="str">
            <v>-------------------</v>
          </cell>
          <cell r="H37" t="str">
            <v>-------------------</v>
          </cell>
          <cell r="I37" t="str">
            <v>-------------------</v>
          </cell>
          <cell r="J37" t="str">
            <v>-------------------</v>
          </cell>
          <cell r="K37" t="str">
            <v>-------------------</v>
          </cell>
          <cell r="L37" t="str">
            <v>-------------------</v>
          </cell>
          <cell r="M37" t="str">
            <v>-------------------</v>
          </cell>
          <cell r="N37" t="str">
            <v>-------------------</v>
          </cell>
          <cell r="O37" t="str">
            <v>-------------------</v>
          </cell>
          <cell r="P37" t="str">
            <v>-------------------</v>
          </cell>
          <cell r="Q37" t="str">
            <v>-------------------</v>
          </cell>
          <cell r="R37" t="str">
            <v>-------------------</v>
          </cell>
        </row>
        <row r="38">
          <cell r="A38" t="str">
            <v>UTOPEDA</v>
          </cell>
          <cell r="B38">
            <v>328237.8</v>
          </cell>
          <cell r="C38">
            <v>28966.282914238567</v>
          </cell>
          <cell r="D38">
            <v>26826.904104840316</v>
          </cell>
          <cell r="E38">
            <v>26939.500000000007</v>
          </cell>
          <cell r="F38">
            <v>29279.561719104138</v>
          </cell>
          <cell r="G38">
            <v>28642.136700597326</v>
          </cell>
          <cell r="H38">
            <v>27725.095418050088</v>
          </cell>
          <cell r="I38">
            <v>32327.135464882162</v>
          </cell>
          <cell r="J38">
            <v>33801.336467337089</v>
          </cell>
          <cell r="K38">
            <v>37616.498128107516</v>
          </cell>
          <cell r="L38">
            <v>41168.896576698477</v>
          </cell>
          <cell r="M38">
            <v>36671.170200942717</v>
          </cell>
          <cell r="N38">
            <v>27578.069427293449</v>
          </cell>
          <cell r="O38">
            <v>39080.828067523398</v>
          </cell>
          <cell r="P38">
            <v>39080.828067523398</v>
          </cell>
          <cell r="Q38">
            <v>377542.58712209185</v>
          </cell>
          <cell r="R38">
            <v>572477.39043381205</v>
          </cell>
        </row>
        <row r="40">
          <cell r="A40" t="str">
            <v>DEPRECIACION</v>
          </cell>
          <cell r="B40">
            <v>79381.100000000006</v>
          </cell>
          <cell r="C40">
            <v>6960.5107460269637</v>
          </cell>
          <cell r="D40">
            <v>7162.6325270047046</v>
          </cell>
          <cell r="E40">
            <v>7286.5</v>
          </cell>
          <cell r="F40">
            <v>7149.942222222222</v>
          </cell>
          <cell r="G40">
            <v>7133.1994270131518</v>
          </cell>
          <cell r="H40">
            <v>7337.2065289304128</v>
          </cell>
          <cell r="I40">
            <v>7347.3893942427685</v>
          </cell>
          <cell r="J40">
            <v>7197.0313653856911</v>
          </cell>
          <cell r="K40">
            <v>6945.7629903742682</v>
          </cell>
          <cell r="L40">
            <v>6942.2829581339047</v>
          </cell>
          <cell r="M40">
            <v>6797.7702019106464</v>
          </cell>
          <cell r="N40">
            <v>6917.3564557590744</v>
          </cell>
          <cell r="O40">
            <v>6136.5799446754636</v>
          </cell>
          <cell r="P40">
            <v>6841.1485792709655</v>
          </cell>
          <cell r="Q40">
            <v>85177.584817003823</v>
          </cell>
          <cell r="R40">
            <v>94565.146274472208</v>
          </cell>
        </row>
        <row r="41">
          <cell r="B41" t="str">
            <v>-------------------</v>
          </cell>
          <cell r="C41" t="str">
            <v>-------------------</v>
          </cell>
          <cell r="D41" t="str">
            <v>-------------------</v>
          </cell>
          <cell r="E41" t="str">
            <v>-------------------</v>
          </cell>
          <cell r="F41" t="str">
            <v>-------------------</v>
          </cell>
          <cell r="G41" t="str">
            <v>-------------------</v>
          </cell>
          <cell r="H41" t="str">
            <v>-------------------</v>
          </cell>
          <cell r="I41" t="str">
            <v>-------------------</v>
          </cell>
          <cell r="J41" t="str">
            <v>-------------------</v>
          </cell>
          <cell r="K41" t="str">
            <v>-------------------</v>
          </cell>
          <cell r="L41" t="str">
            <v>-------------------</v>
          </cell>
          <cell r="M41" t="str">
            <v>-------------------</v>
          </cell>
          <cell r="N41" t="str">
            <v>-------------------</v>
          </cell>
          <cell r="O41" t="str">
            <v>-------------------</v>
          </cell>
          <cell r="P41" t="str">
            <v>-------------------</v>
          </cell>
          <cell r="Q41" t="str">
            <v>-------------------</v>
          </cell>
          <cell r="R41" t="str">
            <v>-------------------</v>
          </cell>
        </row>
        <row r="42">
          <cell r="A42" t="str">
            <v>UTILIDAD DE OPERACION</v>
          </cell>
          <cell r="B42">
            <v>248856.69999999998</v>
          </cell>
          <cell r="C42">
            <v>22005.772168211603</v>
          </cell>
          <cell r="D42">
            <v>19664.271577835611</v>
          </cell>
          <cell r="E42">
            <v>19653.000000000007</v>
          </cell>
          <cell r="F42">
            <v>22129.619496881918</v>
          </cell>
          <cell r="G42">
            <v>21508.937273584175</v>
          </cell>
          <cell r="H42">
            <v>20387.888889119677</v>
          </cell>
          <cell r="I42">
            <v>24979.746070639394</v>
          </cell>
          <cell r="J42">
            <v>26604.305101951399</v>
          </cell>
          <cell r="K42">
            <v>30670.735137733249</v>
          </cell>
          <cell r="L42">
            <v>34226.613618564574</v>
          </cell>
          <cell r="M42">
            <v>29873.39999903207</v>
          </cell>
          <cell r="N42">
            <v>20660.712971534376</v>
          </cell>
          <cell r="O42">
            <v>32944.248122847937</v>
          </cell>
          <cell r="P42">
            <v>32239.679488252434</v>
          </cell>
          <cell r="Q42">
            <v>292365.0023050881</v>
          </cell>
          <cell r="R42">
            <v>477912.24415933981</v>
          </cell>
        </row>
        <row r="43">
          <cell r="A43" t="str">
            <v>* % UTILIDAD DE OPERACION *</v>
          </cell>
          <cell r="B43">
            <v>0.23526036812316817</v>
          </cell>
          <cell r="C43">
            <v>0.23586492439275564</v>
          </cell>
          <cell r="D43">
            <v>0.22217915178458683</v>
          </cell>
          <cell r="E43">
            <v>0.24575373607451775</v>
          </cell>
          <cell r="F43">
            <v>0.24784784101539223</v>
          </cell>
          <cell r="G43">
            <v>0.23929248483457188</v>
          </cell>
          <cell r="H43">
            <v>0.23260130743335192</v>
          </cell>
          <cell r="I43">
            <v>0.25610012649549141</v>
          </cell>
          <cell r="J43">
            <v>0.26313750877678138</v>
          </cell>
          <cell r="K43">
            <v>0.28702985127761721</v>
          </cell>
          <cell r="L43">
            <v>0.28769798856597911</v>
          </cell>
          <cell r="M43">
            <v>0.27785999214911433</v>
          </cell>
          <cell r="N43">
            <v>0.23202479416035784</v>
          </cell>
          <cell r="O43">
            <v>0.37066342012815195</v>
          </cell>
          <cell r="P43">
            <v>0.36273615407429205</v>
          </cell>
          <cell r="Q43">
            <v>0.25431385305125859</v>
          </cell>
          <cell r="R43">
            <v>0.30983055459428011</v>
          </cell>
        </row>
        <row r="46">
          <cell r="A46" t="str">
            <v>COSTO INTEGRAL DE FINANCIAMIENTO</v>
          </cell>
        </row>
        <row r="47">
          <cell r="A47" t="str">
            <v>A CARGO (A FAVOR)</v>
          </cell>
        </row>
        <row r="48">
          <cell r="A48" t="str">
            <v>---------------------------------</v>
          </cell>
        </row>
        <row r="49">
          <cell r="A49" t="str">
            <v>INTERESES PAGADOS</v>
          </cell>
          <cell r="B49">
            <v>6149.2</v>
          </cell>
          <cell r="C49">
            <v>245.50239166666668</v>
          </cell>
          <cell r="D49">
            <v>221.74610000000007</v>
          </cell>
          <cell r="E49">
            <v>245.5</v>
          </cell>
          <cell r="F49">
            <v>502.23946666666671</v>
          </cell>
          <cell r="G49">
            <v>503.47797500000001</v>
          </cell>
          <cell r="H49">
            <v>505.35466666666667</v>
          </cell>
          <cell r="I49">
            <v>862.95426249999991</v>
          </cell>
          <cell r="J49">
            <v>1173.0944992358461</v>
          </cell>
          <cell r="K49">
            <v>1063.6582360042219</v>
          </cell>
          <cell r="L49">
            <v>997.90283096837152</v>
          </cell>
          <cell r="M49">
            <v>916.55097512718578</v>
          </cell>
          <cell r="N49">
            <v>697.90780544200391</v>
          </cell>
          <cell r="O49">
            <v>634.95509360886933</v>
          </cell>
          <cell r="P49">
            <v>640.80721428729214</v>
          </cell>
          <cell r="Q49">
            <v>7935.8892092776296</v>
          </cell>
          <cell r="R49">
            <v>9759.5385887851771</v>
          </cell>
        </row>
        <row r="50">
          <cell r="A50" t="str">
            <v>INTERESES GANADOS</v>
          </cell>
          <cell r="B50">
            <v>4900.3</v>
          </cell>
          <cell r="C50">
            <v>260.09790351764093</v>
          </cell>
          <cell r="D50">
            <v>248.71243115537789</v>
          </cell>
          <cell r="E50">
            <v>282.39999999999998</v>
          </cell>
          <cell r="F50">
            <v>1250.4277133153219</v>
          </cell>
          <cell r="G50">
            <v>838.94820205944313</v>
          </cell>
          <cell r="H50">
            <v>670.24954887119748</v>
          </cell>
          <cell r="I50">
            <v>467.3521492792255</v>
          </cell>
          <cell r="J50">
            <v>255.6292183859521</v>
          </cell>
          <cell r="K50">
            <v>264.47909883387763</v>
          </cell>
          <cell r="L50">
            <v>258.90722369565037</v>
          </cell>
          <cell r="M50">
            <v>256.79751643342263</v>
          </cell>
          <cell r="N50">
            <v>256.98836678487737</v>
          </cell>
          <cell r="O50">
            <v>2477.8280679657314</v>
          </cell>
          <cell r="P50">
            <v>4729.1197817253124</v>
          </cell>
          <cell r="Q50">
            <v>5310.9893723319865</v>
          </cell>
          <cell r="R50">
            <v>18739.77357057613</v>
          </cell>
        </row>
        <row r="51">
          <cell r="A51" t="str">
            <v>INTERESES INTERCOMPANIAS, NETO</v>
          </cell>
          <cell r="B51">
            <v>-884.5</v>
          </cell>
          <cell r="C51">
            <v>19.899999999999999</v>
          </cell>
          <cell r="D51">
            <v>-39.4</v>
          </cell>
          <cell r="E51">
            <v>-46.6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-66.099999999999994</v>
          </cell>
          <cell r="R51">
            <v>0</v>
          </cell>
        </row>
        <row r="52">
          <cell r="A52" t="str">
            <v>RESULTADO CAMBIARIO, NETO</v>
          </cell>
          <cell r="B52">
            <v>1801</v>
          </cell>
          <cell r="C52">
            <v>-353.71169044378348</v>
          </cell>
          <cell r="D52">
            <v>162.30195978158554</v>
          </cell>
          <cell r="E52">
            <v>1531.2</v>
          </cell>
          <cell r="F52">
            <v>-1106.5033950748798</v>
          </cell>
          <cell r="G52">
            <v>-210.07063221620876</v>
          </cell>
          <cell r="H52">
            <v>258.3378426382842</v>
          </cell>
          <cell r="I52">
            <v>146.06663143417194</v>
          </cell>
          <cell r="J52">
            <v>273.60130936591776</v>
          </cell>
          <cell r="K52">
            <v>463.70608864798214</v>
          </cell>
          <cell r="L52">
            <v>418.18090672495089</v>
          </cell>
          <cell r="M52">
            <v>-49.241982453030232</v>
          </cell>
          <cell r="N52">
            <v>3.3629371606853695</v>
          </cell>
          <cell r="O52">
            <v>16535.778928546955</v>
          </cell>
          <cell r="P52">
            <v>1226.3447868587109</v>
          </cell>
          <cell r="Q52">
            <v>1537.2299755656754</v>
          </cell>
          <cell r="R52">
            <v>-7928.1222678348322</v>
          </cell>
        </row>
        <row r="53">
          <cell r="A53" t="str">
            <v>RESULTADO POSICION MONETARIA</v>
          </cell>
          <cell r="B53">
            <v>156.30000000000001</v>
          </cell>
          <cell r="C53">
            <v>-948.3</v>
          </cell>
          <cell r="D53">
            <v>-213.36</v>
          </cell>
          <cell r="E53">
            <v>-235.9</v>
          </cell>
          <cell r="F53">
            <v>-442.98599999999999</v>
          </cell>
          <cell r="G53">
            <v>-303.9847974654374</v>
          </cell>
          <cell r="H53">
            <v>-255.84031687489863</v>
          </cell>
          <cell r="I53">
            <v>-96.177867474971137</v>
          </cell>
          <cell r="J53">
            <v>296.11948263829873</v>
          </cell>
          <cell r="K53">
            <v>539.64660538186672</v>
          </cell>
          <cell r="L53">
            <v>211.70352555358565</v>
          </cell>
          <cell r="M53">
            <v>206.011855909209</v>
          </cell>
          <cell r="N53">
            <v>264.26163178477606</v>
          </cell>
          <cell r="O53">
            <v>140.69828291211888</v>
          </cell>
          <cell r="P53">
            <v>-218.09269892084563</v>
          </cell>
          <cell r="Q53">
            <v>-978.8058805475705</v>
          </cell>
          <cell r="R53">
            <v>1997.915617352088</v>
          </cell>
        </row>
        <row r="54">
          <cell r="A54" t="str">
            <v>GASTOS FINANCIEROS OTROS</v>
          </cell>
          <cell r="B54">
            <v>4314.2</v>
          </cell>
          <cell r="C54">
            <v>379.1</v>
          </cell>
          <cell r="D54">
            <v>286.95</v>
          </cell>
          <cell r="E54">
            <v>370.5</v>
          </cell>
          <cell r="F54">
            <v>560.30630199350799</v>
          </cell>
          <cell r="G54">
            <v>568.86990266602152</v>
          </cell>
          <cell r="H54">
            <v>518.59287224350055</v>
          </cell>
          <cell r="I54">
            <v>549.42899539665211</v>
          </cell>
          <cell r="J54">
            <v>540.29666363835349</v>
          </cell>
          <cell r="K54">
            <v>554.37330960466193</v>
          </cell>
          <cell r="L54">
            <v>546.32873009237142</v>
          </cell>
          <cell r="M54">
            <v>527.52576458132501</v>
          </cell>
          <cell r="N54">
            <v>501.98722408035042</v>
          </cell>
          <cell r="O54">
            <v>0</v>
          </cell>
          <cell r="P54">
            <v>0</v>
          </cell>
          <cell r="Q54">
            <v>5904.2597642967448</v>
          </cell>
          <cell r="R54">
            <v>7380</v>
          </cell>
        </row>
        <row r="55">
          <cell r="B55" t="str">
            <v>-------------------</v>
          </cell>
          <cell r="C55" t="str">
            <v>-------------------</v>
          </cell>
          <cell r="D55" t="str">
            <v>-------------------</v>
          </cell>
          <cell r="E55" t="str">
            <v>-------------------</v>
          </cell>
          <cell r="F55" t="str">
            <v>-------------------</v>
          </cell>
          <cell r="G55" t="str">
            <v>-------------------</v>
          </cell>
          <cell r="H55" t="str">
            <v>-------------------</v>
          </cell>
          <cell r="I55" t="str">
            <v>-------------------</v>
          </cell>
          <cell r="J55" t="str">
            <v>-------------------</v>
          </cell>
          <cell r="K55" t="str">
            <v>-------------------</v>
          </cell>
          <cell r="L55" t="str">
            <v>-------------------</v>
          </cell>
          <cell r="M55" t="str">
            <v>-------------------</v>
          </cell>
          <cell r="N55" t="str">
            <v>-------------------</v>
          </cell>
          <cell r="O55" t="str">
            <v>-------------------</v>
          </cell>
          <cell r="P55" t="str">
            <v>-------------------</v>
          </cell>
          <cell r="Q55" t="str">
            <v>-------------------</v>
          </cell>
          <cell r="R55" t="str">
            <v>-------------------</v>
          </cell>
        </row>
        <row r="56">
          <cell r="A56" t="str">
            <v>CIF NETO</v>
          </cell>
          <cell r="B56">
            <v>6323.2999999999993</v>
          </cell>
          <cell r="C56">
            <v>978.9927977052422</v>
          </cell>
          <cell r="D56">
            <v>596.24562862620769</v>
          </cell>
          <cell r="E56">
            <v>2054.1000000000004</v>
          </cell>
          <cell r="F56">
            <v>-851.3993397300269</v>
          </cell>
          <cell r="G56">
            <v>327.31384085580703</v>
          </cell>
          <cell r="H56">
            <v>867.87614955215258</v>
          </cell>
          <cell r="I56">
            <v>1187.2756075265695</v>
          </cell>
          <cell r="J56">
            <v>1435.2437712158667</v>
          </cell>
          <cell r="K56">
            <v>1277.6119300411217</v>
          </cell>
          <cell r="L56">
            <v>1491.8017185364577</v>
          </cell>
          <cell r="M56">
            <v>932.02538491284895</v>
          </cell>
          <cell r="N56">
            <v>682.00796811338626</v>
          </cell>
          <cell r="O56">
            <v>14552.207671277974</v>
          </cell>
          <cell r="P56">
            <v>-2643.8750816584638</v>
          </cell>
          <cell r="Q56">
            <v>10979.095457355634</v>
          </cell>
          <cell r="R56">
            <v>-11526.272866977873</v>
          </cell>
        </row>
        <row r="58">
          <cell r="A58" t="str">
            <v>OTROS GASTOS (PRODUCTOS)</v>
          </cell>
          <cell r="B58">
            <v>-6273.7</v>
          </cell>
          <cell r="C58">
            <v>-79.559480250000007</v>
          </cell>
          <cell r="D58">
            <v>-97.788334876562544</v>
          </cell>
          <cell r="E58">
            <v>-121.5</v>
          </cell>
          <cell r="F58">
            <v>-483.70784380129999</v>
          </cell>
          <cell r="G58">
            <v>-268.02551706300795</v>
          </cell>
          <cell r="H58">
            <v>-263.84535633486649</v>
          </cell>
          <cell r="I58">
            <v>-240.49438981195948</v>
          </cell>
          <cell r="J58">
            <v>-241.99747974828415</v>
          </cell>
          <cell r="K58">
            <v>-243.50996399671095</v>
          </cell>
          <cell r="L58">
            <v>-213.7819012716904</v>
          </cell>
          <cell r="M58">
            <v>-215.1180381546385</v>
          </cell>
          <cell r="N58">
            <v>-216.46252589310495</v>
          </cell>
          <cell r="O58">
            <v>0</v>
          </cell>
          <cell r="P58">
            <v>0</v>
          </cell>
          <cell r="Q58">
            <v>-2685.790831202125</v>
          </cell>
          <cell r="R58">
            <v>-1186.6976115047846</v>
          </cell>
        </row>
        <row r="59">
          <cell r="B59" t="str">
            <v>-------------------</v>
          </cell>
          <cell r="C59" t="str">
            <v>-------------------</v>
          </cell>
          <cell r="D59" t="str">
            <v>-------------------</v>
          </cell>
          <cell r="E59" t="str">
            <v>-------------------</v>
          </cell>
          <cell r="F59" t="str">
            <v>-------------------</v>
          </cell>
          <cell r="G59" t="str">
            <v>-------------------</v>
          </cell>
          <cell r="H59" t="str">
            <v>-------------------</v>
          </cell>
          <cell r="I59" t="str">
            <v>-------------------</v>
          </cell>
          <cell r="J59" t="str">
            <v>-------------------</v>
          </cell>
          <cell r="K59" t="str">
            <v>-------------------</v>
          </cell>
          <cell r="L59" t="str">
            <v>-------------------</v>
          </cell>
          <cell r="M59" t="str">
            <v>-------------------</v>
          </cell>
          <cell r="N59" t="str">
            <v>-------------------</v>
          </cell>
          <cell r="O59" t="str">
            <v>-------------------</v>
          </cell>
          <cell r="P59" t="str">
            <v>-------------------</v>
          </cell>
          <cell r="Q59" t="str">
            <v>-------------------</v>
          </cell>
          <cell r="R59" t="str">
            <v>-------------------</v>
          </cell>
        </row>
        <row r="60">
          <cell r="A60" t="str">
            <v>RESULTADO ANTES DE IMPUESTOS</v>
          </cell>
          <cell r="B60">
            <v>248807.1</v>
          </cell>
          <cell r="C60">
            <v>21106.338850756361</v>
          </cell>
          <cell r="D60">
            <v>19165.814284085965</v>
          </cell>
          <cell r="E60">
            <v>17720.400000000009</v>
          </cell>
          <cell r="F60">
            <v>23464.726680413245</v>
          </cell>
          <cell r="G60">
            <v>21449.648949791375</v>
          </cell>
          <cell r="H60">
            <v>19783.858095902389</v>
          </cell>
          <cell r="I60">
            <v>24032.964852924786</v>
          </cell>
          <cell r="J60">
            <v>25411.058810483813</v>
          </cell>
          <cell r="K60">
            <v>29636.633171688838</v>
          </cell>
          <cell r="L60">
            <v>32948.593801299809</v>
          </cell>
          <cell r="M60">
            <v>29156.492652273861</v>
          </cell>
          <cell r="N60">
            <v>20195.167529314094</v>
          </cell>
          <cell r="O60">
            <v>18392.040451569963</v>
          </cell>
          <cell r="P60">
            <v>34883.554569910899</v>
          </cell>
          <cell r="Q60">
            <v>284071.69767893461</v>
          </cell>
          <cell r="R60">
            <v>490625.21463782241</v>
          </cell>
        </row>
        <row r="61">
          <cell r="Q61">
            <v>0.10107363053518498</v>
          </cell>
          <cell r="R61">
            <v>171718.82512323782</v>
          </cell>
        </row>
        <row r="62">
          <cell r="A62" t="str">
            <v>IMPUESTO SOBRE LA RENTA</v>
          </cell>
          <cell r="B62">
            <v>102418</v>
          </cell>
          <cell r="C62">
            <v>7092.3</v>
          </cell>
          <cell r="D62">
            <v>6983.3</v>
          </cell>
          <cell r="E62">
            <v>4644.3</v>
          </cell>
          <cell r="F62">
            <v>7119.5075662287927</v>
          </cell>
          <cell r="G62">
            <v>6176.9749628117752</v>
          </cell>
          <cell r="H62">
            <v>5244.9602088202155</v>
          </cell>
          <cell r="I62">
            <v>11565.645534715513</v>
          </cell>
          <cell r="J62">
            <v>5829.0998468091639</v>
          </cell>
          <cell r="K62">
            <v>7793.4929398765889</v>
          </cell>
          <cell r="L62">
            <v>13864.815339131746</v>
          </cell>
          <cell r="M62">
            <v>9393.2484733409947</v>
          </cell>
          <cell r="N62">
            <v>9138.5605654145475</v>
          </cell>
          <cell r="O62">
            <v>9053.9830451271682</v>
          </cell>
          <cell r="P62">
            <v>14361.942752819426</v>
          </cell>
          <cell r="Q62">
            <v>94846.205437149343</v>
          </cell>
          <cell r="R62">
            <v>148626.49932109565</v>
          </cell>
        </row>
        <row r="63">
          <cell r="A63" t="str">
            <v>ISR DIFERIDO</v>
          </cell>
          <cell r="B63">
            <v>-29607.599999999999</v>
          </cell>
          <cell r="C63">
            <v>-630.6</v>
          </cell>
          <cell r="D63">
            <v>221.4</v>
          </cell>
          <cell r="E63">
            <v>2202.6999999999998</v>
          </cell>
          <cell r="F63">
            <v>1093.1467719158427</v>
          </cell>
          <cell r="G63">
            <v>1330.4021696152058</v>
          </cell>
          <cell r="H63">
            <v>1679.3901247456206</v>
          </cell>
          <cell r="I63">
            <v>-3154.1078361918389</v>
          </cell>
          <cell r="J63">
            <v>3064.7707368601696</v>
          </cell>
          <cell r="K63">
            <v>2579.3286702145033</v>
          </cell>
          <cell r="L63">
            <v>-2332.8075086768149</v>
          </cell>
          <cell r="M63">
            <v>811.52395495485507</v>
          </cell>
          <cell r="N63">
            <v>-2070.2519301546145</v>
          </cell>
          <cell r="O63">
            <v>-2616.7688870776819</v>
          </cell>
          <cell r="P63">
            <v>-2152.6986533506133</v>
          </cell>
          <cell r="Q63">
            <v>4794.8951532829287</v>
          </cell>
          <cell r="R63">
            <v>23092.325802142179</v>
          </cell>
        </row>
        <row r="64">
          <cell r="A64" t="str">
            <v>IMPUESTO AL ACTIVO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</row>
        <row r="65">
          <cell r="A65" t="str">
            <v>PART UTIL A TRABAJADORES</v>
          </cell>
          <cell r="B65">
            <v>27539.3</v>
          </cell>
          <cell r="C65">
            <v>2152.8000000000002</v>
          </cell>
          <cell r="D65">
            <v>2139.6999999999998</v>
          </cell>
          <cell r="E65">
            <v>1371.8</v>
          </cell>
          <cell r="F65">
            <v>2223.8663742212002</v>
          </cell>
          <cell r="G65">
            <v>1922.1189648617037</v>
          </cell>
          <cell r="H65">
            <v>1617.5575039611667</v>
          </cell>
          <cell r="I65">
            <v>3417.2048444726843</v>
          </cell>
          <cell r="J65">
            <v>1814.0833766341984</v>
          </cell>
          <cell r="K65">
            <v>2348.6752067033231</v>
          </cell>
          <cell r="L65">
            <v>4131.558816568031</v>
          </cell>
          <cell r="M65">
            <v>2842.6753913399625</v>
          </cell>
          <cell r="N65">
            <v>2730.1173379411266</v>
          </cell>
          <cell r="O65">
            <v>2739.2694199824882</v>
          </cell>
          <cell r="P65">
            <v>4194.2795848102733</v>
          </cell>
          <cell r="Q65">
            <v>29228.397303124453</v>
          </cell>
          <cell r="R65">
            <v>53800.478728433933</v>
          </cell>
        </row>
        <row r="66">
          <cell r="A66" t="str">
            <v>PTU DIFERIDO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</row>
        <row r="67">
          <cell r="A67" t="str">
            <v>UTILIDAD OTROS ACCIONISTAS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-------------------</v>
          </cell>
          <cell r="C68" t="str">
            <v>-------------------</v>
          </cell>
          <cell r="D68" t="str">
            <v>-------------------</v>
          </cell>
          <cell r="E68" t="str">
            <v>-------------------</v>
          </cell>
          <cell r="F68" t="str">
            <v>-------------------</v>
          </cell>
          <cell r="G68" t="str">
            <v>-------------------</v>
          </cell>
          <cell r="H68" t="str">
            <v>-------------------</v>
          </cell>
          <cell r="I68" t="str">
            <v>-------------------</v>
          </cell>
          <cell r="J68" t="str">
            <v>-------------------</v>
          </cell>
          <cell r="K68" t="str">
            <v>-------------------</v>
          </cell>
          <cell r="L68" t="str">
            <v>-------------------</v>
          </cell>
          <cell r="M68" t="str">
            <v>-------------------</v>
          </cell>
          <cell r="N68" t="str">
            <v>-------------------</v>
          </cell>
          <cell r="O68" t="str">
            <v>-------------------</v>
          </cell>
          <cell r="P68" t="str">
            <v>-------------------</v>
          </cell>
          <cell r="Q68" t="str">
            <v>-------------------</v>
          </cell>
          <cell r="R68" t="str">
            <v>-------------------</v>
          </cell>
        </row>
        <row r="69">
          <cell r="A69" t="str">
            <v>RESULTADO NETO</v>
          </cell>
          <cell r="B69">
            <v>148457.40000000002</v>
          </cell>
          <cell r="C69">
            <v>12491.838850756361</v>
          </cell>
          <cell r="D69">
            <v>9821.4142840859677</v>
          </cell>
          <cell r="E69">
            <v>9501.6000000000095</v>
          </cell>
          <cell r="F69">
            <v>13028.205968047409</v>
          </cell>
          <cell r="G69">
            <v>12020.152852502692</v>
          </cell>
          <cell r="H69">
            <v>11241.950258375387</v>
          </cell>
          <cell r="I69">
            <v>12204.222309928427</v>
          </cell>
          <cell r="J69">
            <v>14703.104850180282</v>
          </cell>
          <cell r="K69">
            <v>16915.136354894421</v>
          </cell>
          <cell r="L69">
            <v>17285.027154276846</v>
          </cell>
          <cell r="M69">
            <v>16109.044832638047</v>
          </cell>
          <cell r="N69">
            <v>10396.741556113035</v>
          </cell>
          <cell r="O69">
            <v>9215.5568735379893</v>
          </cell>
          <cell r="P69">
            <v>18480.030885631812</v>
          </cell>
          <cell r="Q69">
            <v>155202.19978537789</v>
          </cell>
          <cell r="R69">
            <v>265105.91078615061</v>
          </cell>
        </row>
        <row r="71">
          <cell r="B71" t="str">
            <v>=============</v>
          </cell>
          <cell r="C71" t="str">
            <v>=============</v>
          </cell>
          <cell r="D71" t="str">
            <v>=============</v>
          </cell>
          <cell r="E71" t="str">
            <v>=============</v>
          </cell>
          <cell r="F71" t="str">
            <v>=============</v>
          </cell>
          <cell r="G71" t="str">
            <v>=============</v>
          </cell>
          <cell r="H71" t="str">
            <v>=============</v>
          </cell>
          <cell r="I71" t="str">
            <v>=============</v>
          </cell>
          <cell r="J71" t="str">
            <v>=============</v>
          </cell>
          <cell r="K71" t="str">
            <v>=============</v>
          </cell>
          <cell r="L71" t="str">
            <v>=============</v>
          </cell>
          <cell r="M71" t="str">
            <v>=============</v>
          </cell>
          <cell r="N71" t="str">
            <v>=============</v>
          </cell>
          <cell r="O71" t="str">
            <v>=============</v>
          </cell>
          <cell r="P71" t="str">
            <v>=============</v>
          </cell>
          <cell r="Q71" t="str">
            <v>=============</v>
          </cell>
          <cell r="R71" t="str">
            <v>=============</v>
          </cell>
        </row>
        <row r="72">
          <cell r="A72" t="str">
            <v>* % RESULTADO NETO *</v>
          </cell>
          <cell r="B72">
            <v>0.14034640246619212</v>
          </cell>
          <cell r="C72">
            <v>0.13389153552704386</v>
          </cell>
          <cell r="D72">
            <v>0.11096843767265668</v>
          </cell>
          <cell r="E72">
            <v>0.11881410973824044</v>
          </cell>
          <cell r="F72">
            <v>0.14591361238449532</v>
          </cell>
          <cell r="G72">
            <v>0.13372730635554242</v>
          </cell>
          <cell r="H72">
            <v>0.1282571404239064</v>
          </cell>
          <cell r="I72">
            <v>0.12512148316132848</v>
          </cell>
          <cell r="J72">
            <v>0.14542527484683176</v>
          </cell>
          <cell r="K72">
            <v>0.1582990772957647</v>
          </cell>
          <cell r="L72">
            <v>0.1452924206879902</v>
          </cell>
          <cell r="M72">
            <v>0.14983426964696245</v>
          </cell>
          <cell r="N72">
            <v>0.11675791744549921</v>
          </cell>
          <cell r="O72">
            <v>0.10368637998334132</v>
          </cell>
          <cell r="P72">
            <v>0.20792313810287125</v>
          </cell>
          <cell r="Q72">
            <v>0.13500271618783891</v>
          </cell>
          <cell r="R72">
            <v>0.17186818787113842</v>
          </cell>
        </row>
        <row r="79">
          <cell r="A79" t="str">
            <v>PAG 2</v>
          </cell>
          <cell r="C79">
            <v>37351.542271643521</v>
          </cell>
          <cell r="K79" t="str">
            <v>ARCHIVO:</v>
          </cell>
          <cell r="L79" t="str">
            <v>UM3VEL</v>
          </cell>
        </row>
        <row r="80">
          <cell r="A80" t="str">
            <v>VELCON, S.A. DE C.V.</v>
          </cell>
        </row>
        <row r="81">
          <cell r="A81" t="str">
            <v>PRONOSTICO 1+3 DE ABRIL 2002</v>
          </cell>
          <cell r="D81" t="str">
            <v>( MILES DE PESOS)</v>
          </cell>
        </row>
        <row r="83">
          <cell r="A83" t="str">
            <v>B A L A N C E</v>
          </cell>
        </row>
        <row r="85">
          <cell r="B85" t="str">
            <v>REAL DIC 2001</v>
          </cell>
          <cell r="C85" t="str">
            <v>ENE 02</v>
          </cell>
          <cell r="D85" t="str">
            <v>FEB 02</v>
          </cell>
          <cell r="E85" t="str">
            <v>MAR 02</v>
          </cell>
          <cell r="F85" t="str">
            <v>ABR 02</v>
          </cell>
          <cell r="G85" t="str">
            <v>MAY 02</v>
          </cell>
          <cell r="H85" t="str">
            <v>JUN 02</v>
          </cell>
          <cell r="I85" t="str">
            <v>JUL 02</v>
          </cell>
          <cell r="J85" t="str">
            <v>AGO 02</v>
          </cell>
          <cell r="K85" t="str">
            <v>SEP 02</v>
          </cell>
          <cell r="L85" t="str">
            <v>OCT 02</v>
          </cell>
          <cell r="M85" t="str">
            <v>NOV 02</v>
          </cell>
          <cell r="N85" t="str">
            <v>DIC 02</v>
          </cell>
          <cell r="O85" t="str">
            <v>ENERO 2000</v>
          </cell>
          <cell r="P85" t="str">
            <v>FEBRERO 2000</v>
          </cell>
          <cell r="R85" t="str">
            <v>DIC 03</v>
          </cell>
        </row>
        <row r="86">
          <cell r="B86" t="str">
            <v>-------------------</v>
          </cell>
          <cell r="C86" t="str">
            <v>-------------------</v>
          </cell>
          <cell r="D86" t="str">
            <v>-------------------</v>
          </cell>
          <cell r="E86" t="str">
            <v>-------------------</v>
          </cell>
          <cell r="F86" t="str">
            <v>-------------------</v>
          </cell>
          <cell r="G86" t="str">
            <v>-------------------</v>
          </cell>
          <cell r="H86" t="str">
            <v>-------------------</v>
          </cell>
          <cell r="I86" t="str">
            <v>-------------------</v>
          </cell>
          <cell r="J86" t="str">
            <v>-------------------</v>
          </cell>
          <cell r="K86" t="str">
            <v>-------------------</v>
          </cell>
          <cell r="L86" t="str">
            <v>-------------------</v>
          </cell>
          <cell r="M86" t="str">
            <v>-------------------</v>
          </cell>
          <cell r="N86" t="str">
            <v>-------------------</v>
          </cell>
          <cell r="O86" t="str">
            <v>-------------------</v>
          </cell>
          <cell r="P86" t="str">
            <v>-------------------</v>
          </cell>
          <cell r="R86" t="str">
            <v>-------------------</v>
          </cell>
        </row>
        <row r="87">
          <cell r="A87" t="str">
            <v>A C T I V O:</v>
          </cell>
        </row>
        <row r="88">
          <cell r="A88" t="str">
            <v>------------------</v>
          </cell>
        </row>
        <row r="89">
          <cell r="A89" t="str">
            <v>CIRCULANTE</v>
          </cell>
        </row>
        <row r="90">
          <cell r="A90" t="str">
            <v>--------------------</v>
          </cell>
        </row>
        <row r="91">
          <cell r="A91" t="str">
            <v>CAJA Y BANCOS</v>
          </cell>
          <cell r="B91">
            <v>194.7</v>
          </cell>
          <cell r="C91">
            <v>1329.3</v>
          </cell>
          <cell r="D91">
            <v>392.2</v>
          </cell>
          <cell r="E91">
            <v>5328.4</v>
          </cell>
          <cell r="F91">
            <v>14881.186380469346</v>
          </cell>
          <cell r="G91">
            <v>14980.925462030127</v>
          </cell>
          <cell r="H91">
            <v>14608.608691907641</v>
          </cell>
          <cell r="I91">
            <v>16256.497287776727</v>
          </cell>
          <cell r="J91">
            <v>16850.69859837665</v>
          </cell>
          <cell r="K91">
            <v>17809.259792557434</v>
          </cell>
          <cell r="L91">
            <v>19827.860568395568</v>
          </cell>
          <cell r="M91">
            <v>17918.736559838158</v>
          </cell>
          <cell r="N91">
            <v>14840.880149828059</v>
          </cell>
          <cell r="O91">
            <v>14813.190949828057</v>
          </cell>
          <cell r="P91">
            <v>14813.190949828057</v>
          </cell>
          <cell r="R91">
            <v>21130.075693305262</v>
          </cell>
        </row>
        <row r="92">
          <cell r="A92" t="str">
            <v>INVERSIONES REALIZABLES</v>
          </cell>
          <cell r="B92">
            <v>189186.30000000028</v>
          </cell>
          <cell r="C92">
            <v>142653.66797266062</v>
          </cell>
          <cell r="D92">
            <v>143606.73990833317</v>
          </cell>
          <cell r="E92">
            <v>212044.3</v>
          </cell>
          <cell r="F92">
            <v>153938.28978671529</v>
          </cell>
          <cell r="G92">
            <v>100932.05007944466</v>
          </cell>
          <cell r="H92">
            <v>107976.90021807142</v>
          </cell>
          <cell r="I92">
            <v>39607.989027999807</v>
          </cell>
          <cell r="J92">
            <v>42193.36085550487</v>
          </cell>
          <cell r="K92">
            <v>42439.950771335978</v>
          </cell>
          <cell r="L92">
            <v>42680.232361480594</v>
          </cell>
          <cell r="M92">
            <v>42918.939782993635</v>
          </cell>
          <cell r="N92">
            <v>42743.849145298824</v>
          </cell>
          <cell r="O92">
            <v>513030.67077224841</v>
          </cell>
          <cell r="P92">
            <v>547706.47653062548</v>
          </cell>
          <cell r="R92">
            <v>307532.29236079706</v>
          </cell>
        </row>
        <row r="93">
          <cell r="A93" t="str">
            <v>FILIALES CON COSTO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R93">
            <v>0</v>
          </cell>
        </row>
        <row r="94">
          <cell r="B94" t="str">
            <v>-------------------</v>
          </cell>
          <cell r="C94" t="str">
            <v>-------------------</v>
          </cell>
          <cell r="D94" t="str">
            <v>-------------------</v>
          </cell>
          <cell r="E94" t="str">
            <v>-------------------</v>
          </cell>
          <cell r="F94" t="str">
            <v>-------------------</v>
          </cell>
          <cell r="G94" t="str">
            <v>-------------------</v>
          </cell>
          <cell r="H94" t="str">
            <v>-------------------</v>
          </cell>
          <cell r="I94" t="str">
            <v>-------------------</v>
          </cell>
          <cell r="J94" t="str">
            <v>-------------------</v>
          </cell>
          <cell r="K94" t="str">
            <v>-------------------</v>
          </cell>
          <cell r="L94" t="str">
            <v>-------------------</v>
          </cell>
          <cell r="M94" t="str">
            <v>-------------------</v>
          </cell>
          <cell r="N94" t="str">
            <v>-------------------</v>
          </cell>
          <cell r="O94" t="str">
            <v>-------------------</v>
          </cell>
          <cell r="P94" t="str">
            <v>-------------------</v>
          </cell>
          <cell r="R94" t="str">
            <v>-------------------</v>
          </cell>
        </row>
        <row r="95">
          <cell r="A95" t="str">
            <v>TOTAL EFECTIVO</v>
          </cell>
          <cell r="B95">
            <v>189381.00000000029</v>
          </cell>
          <cell r="C95">
            <v>143982.96797266061</v>
          </cell>
          <cell r="D95">
            <v>143998.93990833318</v>
          </cell>
          <cell r="E95">
            <v>217372.69999999998</v>
          </cell>
          <cell r="F95">
            <v>168819.47616718465</v>
          </cell>
          <cell r="G95">
            <v>115912.97554147478</v>
          </cell>
          <cell r="H95">
            <v>122585.50890997905</v>
          </cell>
          <cell r="I95">
            <v>55864.486315776536</v>
          </cell>
          <cell r="J95">
            <v>59044.05945388152</v>
          </cell>
          <cell r="K95">
            <v>60249.210563893415</v>
          </cell>
          <cell r="L95">
            <v>62508.092929876162</v>
          </cell>
          <cell r="M95">
            <v>60837.676342831794</v>
          </cell>
          <cell r="N95">
            <v>57584.729295126883</v>
          </cell>
          <cell r="O95">
            <v>527843.86172207643</v>
          </cell>
          <cell r="P95">
            <v>562519.6674804535</v>
          </cell>
          <cell r="R95">
            <v>328662.36805410229</v>
          </cell>
        </row>
        <row r="97">
          <cell r="A97" t="str">
            <v>CUENTAS POR COBRAR:</v>
          </cell>
        </row>
        <row r="98">
          <cell r="A98" t="str">
            <v>CTAS Y DOCTOS POR COBRAR</v>
          </cell>
          <cell r="B98">
            <v>54882.400000000001</v>
          </cell>
          <cell r="C98">
            <v>117200.4</v>
          </cell>
          <cell r="D98">
            <v>140660.9</v>
          </cell>
          <cell r="E98">
            <v>72456.600000000006</v>
          </cell>
          <cell r="F98">
            <v>125402.50368827707</v>
          </cell>
          <cell r="G98">
            <v>129297.15469750951</v>
          </cell>
          <cell r="H98">
            <v>123721.76743159936</v>
          </cell>
          <cell r="I98">
            <v>134546.22515671415</v>
          </cell>
          <cell r="J98">
            <v>145530.90840936714</v>
          </cell>
          <cell r="K98">
            <v>152371.95119687112</v>
          </cell>
          <cell r="L98">
            <v>168446.50072008022</v>
          </cell>
          <cell r="M98">
            <v>160907.83521430666</v>
          </cell>
          <cell r="N98">
            <v>134959.26778540754</v>
          </cell>
          <cell r="O98">
            <v>129597.1595245951</v>
          </cell>
          <cell r="P98">
            <v>131440.17106423492</v>
          </cell>
          <cell r="R98">
            <v>202689.29095923813</v>
          </cell>
        </row>
        <row r="99">
          <cell r="A99" t="str">
            <v>RESERVA CUENTAS INCOBRABLES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273.10000000000002</v>
          </cell>
          <cell r="P99">
            <v>273.10000000000002</v>
          </cell>
          <cell r="R99">
            <v>0</v>
          </cell>
        </row>
        <row r="100">
          <cell r="B100" t="str">
            <v>-------------------</v>
          </cell>
          <cell r="C100" t="str">
            <v>-------------------</v>
          </cell>
          <cell r="D100" t="str">
            <v>-------------------</v>
          </cell>
          <cell r="E100" t="str">
            <v>-------------------</v>
          </cell>
          <cell r="F100" t="str">
            <v>-------------------</v>
          </cell>
          <cell r="G100" t="str">
            <v>-------------------</v>
          </cell>
          <cell r="H100" t="str">
            <v>-------------------</v>
          </cell>
          <cell r="I100" t="str">
            <v>-------------------</v>
          </cell>
          <cell r="J100" t="str">
            <v>-------------------</v>
          </cell>
          <cell r="K100" t="str">
            <v>-------------------</v>
          </cell>
          <cell r="L100" t="str">
            <v>-------------------</v>
          </cell>
          <cell r="M100" t="str">
            <v>-------------------</v>
          </cell>
          <cell r="N100" t="str">
            <v>-------------------</v>
          </cell>
          <cell r="O100" t="str">
            <v>-------------------</v>
          </cell>
          <cell r="P100" t="str">
            <v>-------------------</v>
          </cell>
          <cell r="R100" t="str">
            <v>-------------------</v>
          </cell>
        </row>
        <row r="101">
          <cell r="A101" t="str">
            <v>NETO</v>
          </cell>
          <cell r="B101">
            <v>54882.400000000001</v>
          </cell>
          <cell r="C101">
            <v>117200.4</v>
          </cell>
          <cell r="D101">
            <v>140660.9</v>
          </cell>
          <cell r="E101">
            <v>72456.600000000006</v>
          </cell>
          <cell r="F101">
            <v>125402.50368827707</v>
          </cell>
          <cell r="G101">
            <v>129297.15469750951</v>
          </cell>
          <cell r="H101">
            <v>123721.76743159936</v>
          </cell>
          <cell r="I101">
            <v>134546.22515671415</v>
          </cell>
          <cell r="J101">
            <v>145530.90840936714</v>
          </cell>
          <cell r="K101">
            <v>152371.95119687112</v>
          </cell>
          <cell r="L101">
            <v>168446.50072008022</v>
          </cell>
          <cell r="M101">
            <v>160907.83521430666</v>
          </cell>
          <cell r="N101">
            <v>134959.26778540754</v>
          </cell>
          <cell r="O101">
            <v>129324.0595245951</v>
          </cell>
          <cell r="P101">
            <v>131167.07106423491</v>
          </cell>
          <cell r="R101">
            <v>202689.29095923813</v>
          </cell>
        </row>
        <row r="103">
          <cell r="A103" t="str">
            <v>FILIALES</v>
          </cell>
          <cell r="B103">
            <v>16887.3</v>
          </cell>
          <cell r="C103">
            <v>15385.3</v>
          </cell>
          <cell r="D103">
            <v>14619.4</v>
          </cell>
          <cell r="E103">
            <v>12422</v>
          </cell>
          <cell r="F103">
            <v>15948.789194626293</v>
          </cell>
          <cell r="G103">
            <v>18175.991460165362</v>
          </cell>
          <cell r="H103">
            <v>19836.848715858901</v>
          </cell>
          <cell r="I103">
            <v>20653.007058959203</v>
          </cell>
          <cell r="J103">
            <v>20352.454893807</v>
          </cell>
          <cell r="K103">
            <v>20620.722144661198</v>
          </cell>
          <cell r="L103">
            <v>22081.815033033097</v>
          </cell>
          <cell r="M103">
            <v>22582.947297689796</v>
          </cell>
          <cell r="N103">
            <v>22337.092767584101</v>
          </cell>
          <cell r="O103">
            <v>22243.715249116198</v>
          </cell>
          <cell r="P103">
            <v>22243.715249116198</v>
          </cell>
          <cell r="R103">
            <v>20889.049779642522</v>
          </cell>
        </row>
        <row r="104">
          <cell r="A104" t="str">
            <v>DEUDORES DIVERSOS</v>
          </cell>
          <cell r="B104">
            <v>7340.3</v>
          </cell>
          <cell r="C104">
            <v>7318.5</v>
          </cell>
          <cell r="D104">
            <v>7311.1</v>
          </cell>
          <cell r="E104">
            <v>7634.3</v>
          </cell>
          <cell r="F104">
            <v>7348</v>
          </cell>
          <cell r="G104">
            <v>7405</v>
          </cell>
          <cell r="H104">
            <v>5335</v>
          </cell>
          <cell r="I104">
            <v>5135</v>
          </cell>
          <cell r="J104">
            <v>4980</v>
          </cell>
          <cell r="K104">
            <v>4635</v>
          </cell>
          <cell r="L104">
            <v>4485</v>
          </cell>
          <cell r="M104">
            <v>4394</v>
          </cell>
          <cell r="N104">
            <v>4675.7</v>
          </cell>
          <cell r="O104">
            <v>0</v>
          </cell>
          <cell r="P104">
            <v>0</v>
          </cell>
          <cell r="R104">
            <v>5975.7</v>
          </cell>
        </row>
        <row r="105">
          <cell r="B105" t="str">
            <v>-------------------</v>
          </cell>
          <cell r="C105" t="str">
            <v>-------------------</v>
          </cell>
          <cell r="D105" t="str">
            <v>-------------------</v>
          </cell>
          <cell r="E105" t="str">
            <v>-------------------</v>
          </cell>
          <cell r="F105" t="str">
            <v>-------------------</v>
          </cell>
          <cell r="G105" t="str">
            <v>-------------------</v>
          </cell>
          <cell r="H105" t="str">
            <v>-------------------</v>
          </cell>
          <cell r="I105" t="str">
            <v>-------------------</v>
          </cell>
          <cell r="J105" t="str">
            <v>-------------------</v>
          </cell>
          <cell r="K105" t="str">
            <v>-------------------</v>
          </cell>
          <cell r="L105" t="str">
            <v>-------------------</v>
          </cell>
          <cell r="M105" t="str">
            <v>-------------------</v>
          </cell>
          <cell r="N105" t="str">
            <v>-------------------</v>
          </cell>
          <cell r="O105" t="str">
            <v>-------------------</v>
          </cell>
          <cell r="P105" t="str">
            <v>-------------------</v>
          </cell>
          <cell r="R105" t="str">
            <v>-------------------</v>
          </cell>
        </row>
        <row r="106">
          <cell r="A106" t="str">
            <v>TOTAL</v>
          </cell>
          <cell r="B106">
            <v>24227.599999999999</v>
          </cell>
          <cell r="C106">
            <v>22703.8</v>
          </cell>
          <cell r="D106">
            <v>21930.5</v>
          </cell>
          <cell r="E106">
            <v>20056.3</v>
          </cell>
          <cell r="F106">
            <v>23296.789194626293</v>
          </cell>
          <cell r="G106">
            <v>25580.991460165362</v>
          </cell>
          <cell r="H106">
            <v>25171.848715858901</v>
          </cell>
          <cell r="I106">
            <v>25788.007058959203</v>
          </cell>
          <cell r="J106">
            <v>25332.454893807</v>
          </cell>
          <cell r="K106">
            <v>25255.722144661198</v>
          </cell>
          <cell r="L106">
            <v>26566.815033033097</v>
          </cell>
          <cell r="M106">
            <v>26976.947297689796</v>
          </cell>
          <cell r="N106">
            <v>27012.792767584102</v>
          </cell>
          <cell r="O106">
            <v>22243.715249116198</v>
          </cell>
          <cell r="P106">
            <v>22243.715249116198</v>
          </cell>
          <cell r="R106">
            <v>26864.749779642523</v>
          </cell>
        </row>
        <row r="108">
          <cell r="A108" t="str">
            <v>INVENTARIOS:</v>
          </cell>
        </row>
        <row r="109">
          <cell r="A109" t="str">
            <v>ARTICULOS TERMINADOS</v>
          </cell>
          <cell r="B109">
            <v>3446.5</v>
          </cell>
          <cell r="C109">
            <v>3595.1</v>
          </cell>
          <cell r="D109">
            <v>3355.3</v>
          </cell>
          <cell r="E109">
            <v>3895.7</v>
          </cell>
          <cell r="F109">
            <v>3593.6845084868933</v>
          </cell>
          <cell r="G109">
            <v>3551.3511478549863</v>
          </cell>
          <cell r="H109">
            <v>3846.1976926619614</v>
          </cell>
          <cell r="I109">
            <v>3520.5475934942183</v>
          </cell>
          <cell r="J109">
            <v>2687.8816979848716</v>
          </cell>
          <cell r="K109">
            <v>3265.8722037872412</v>
          </cell>
          <cell r="L109">
            <v>3271.258813672307</v>
          </cell>
          <cell r="M109">
            <v>2703.4737250929861</v>
          </cell>
          <cell r="N109">
            <v>2685.42446253566</v>
          </cell>
          <cell r="O109">
            <v>2032.2131067837424</v>
          </cell>
          <cell r="P109">
            <v>2032.2131067837424</v>
          </cell>
          <cell r="R109">
            <v>3964.13350825917</v>
          </cell>
        </row>
        <row r="110">
          <cell r="A110" t="str">
            <v>ARTICULOS EN PROCESO</v>
          </cell>
          <cell r="B110">
            <v>35478.5</v>
          </cell>
          <cell r="C110">
            <v>28415.3</v>
          </cell>
          <cell r="D110">
            <v>24778.5</v>
          </cell>
          <cell r="E110">
            <v>24950.1</v>
          </cell>
          <cell r="F110">
            <v>24588.36768964717</v>
          </cell>
          <cell r="G110">
            <v>24327.77838006043</v>
          </cell>
          <cell r="H110">
            <v>26316.089476108158</v>
          </cell>
          <cell r="I110">
            <v>26404.106951206635</v>
          </cell>
          <cell r="J110">
            <v>29118.718394836105</v>
          </cell>
          <cell r="K110">
            <v>28890.407956579438</v>
          </cell>
          <cell r="L110">
            <v>29207.667979217029</v>
          </cell>
          <cell r="M110">
            <v>33793.421563662327</v>
          </cell>
          <cell r="N110">
            <v>30483.196601756139</v>
          </cell>
          <cell r="O110">
            <v>24038.177891670555</v>
          </cell>
          <cell r="P110">
            <v>24038.177891670555</v>
          </cell>
          <cell r="R110">
            <v>46890.036354837044</v>
          </cell>
        </row>
        <row r="111">
          <cell r="A111" t="str">
            <v>MATERIAS  PRIMAS</v>
          </cell>
          <cell r="B111">
            <v>49488.4</v>
          </cell>
          <cell r="C111">
            <v>47636.6</v>
          </cell>
          <cell r="D111">
            <v>38667.599999999999</v>
          </cell>
          <cell r="E111">
            <v>33865.599999999999</v>
          </cell>
          <cell r="F111">
            <v>39719.670883276194</v>
          </cell>
          <cell r="G111">
            <v>39251.775844713004</v>
          </cell>
          <cell r="H111">
            <v>36437.662351534367</v>
          </cell>
          <cell r="I111">
            <v>39606.160426809955</v>
          </cell>
          <cell r="J111">
            <v>40318.225469773068</v>
          </cell>
          <cell r="K111">
            <v>50244.187750572935</v>
          </cell>
          <cell r="L111">
            <v>39722.428451735163</v>
          </cell>
          <cell r="M111">
            <v>40552.105876394795</v>
          </cell>
          <cell r="N111">
            <v>44000.565227221072</v>
          </cell>
          <cell r="O111">
            <v>47902.166088473939</v>
          </cell>
          <cell r="P111">
            <v>47902.166088473932</v>
          </cell>
          <cell r="R111">
            <v>93440.289837537595</v>
          </cell>
        </row>
        <row r="112">
          <cell r="A112" t="str">
            <v>MERCANCIAS EN TRANSITO</v>
          </cell>
          <cell r="B112">
            <v>10876.8</v>
          </cell>
          <cell r="C112">
            <v>6546.5</v>
          </cell>
          <cell r="D112">
            <v>7377.3</v>
          </cell>
          <cell r="E112">
            <v>8640.2000000000007</v>
          </cell>
          <cell r="F112">
            <v>11348.477395221769</v>
          </cell>
          <cell r="G112">
            <v>9906.4005703323292</v>
          </cell>
          <cell r="H112">
            <v>10728.867247951786</v>
          </cell>
          <cell r="I112">
            <v>10561.642780482654</v>
          </cell>
          <cell r="J112">
            <v>12319.45778243066</v>
          </cell>
          <cell r="K112">
            <v>6280.5234688216169</v>
          </cell>
          <cell r="L112">
            <v>15421.648693026589</v>
          </cell>
          <cell r="M112">
            <v>13517.368625464933</v>
          </cell>
          <cell r="N112">
            <v>13935.175589374234</v>
          </cell>
          <cell r="O112">
            <v>18580.234119165649</v>
          </cell>
          <cell r="P112">
            <v>18580.234119165649</v>
          </cell>
          <cell r="R112">
            <v>23218.49626266085</v>
          </cell>
        </row>
        <row r="113">
          <cell r="A113" t="str">
            <v>OTROS INVENTARIOS</v>
          </cell>
          <cell r="B113">
            <v>24361</v>
          </cell>
          <cell r="C113">
            <v>23408.6</v>
          </cell>
          <cell r="D113">
            <v>23627.5</v>
          </cell>
          <cell r="E113">
            <v>22895.9</v>
          </cell>
          <cell r="F113">
            <v>19292.411571877008</v>
          </cell>
          <cell r="G113">
            <v>17943.66895758309</v>
          </cell>
          <cell r="H113">
            <v>17813.968260750138</v>
          </cell>
          <cell r="I113">
            <v>18702.909090438035</v>
          </cell>
          <cell r="J113">
            <v>18143.201461397883</v>
          </cell>
          <cell r="K113">
            <v>19846.454161476315</v>
          </cell>
          <cell r="L113">
            <v>18692.907506698899</v>
          </cell>
          <cell r="M113">
            <v>17572.579213104411</v>
          </cell>
          <cell r="N113">
            <v>15241.598300878069</v>
          </cell>
          <cell r="O113">
            <v>10886.85592919862</v>
          </cell>
          <cell r="P113">
            <v>10886.85592919862</v>
          </cell>
          <cell r="R113">
            <v>21236.429508531273</v>
          </cell>
        </row>
        <row r="114">
          <cell r="A114" t="str">
            <v>RESERVA PARA INVENTARIOS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R114">
            <v>0</v>
          </cell>
        </row>
        <row r="115">
          <cell r="B115" t="str">
            <v>-------------------</v>
          </cell>
          <cell r="C115" t="str">
            <v>-------------------</v>
          </cell>
          <cell r="D115" t="str">
            <v>-------------------</v>
          </cell>
          <cell r="E115" t="str">
            <v>-------------------</v>
          </cell>
          <cell r="F115" t="str">
            <v>-------------------</v>
          </cell>
          <cell r="G115" t="str">
            <v>-------------------</v>
          </cell>
          <cell r="H115" t="str">
            <v>-------------------</v>
          </cell>
          <cell r="I115" t="str">
            <v>-------------------</v>
          </cell>
          <cell r="J115" t="str">
            <v>-------------------</v>
          </cell>
          <cell r="K115" t="str">
            <v>-------------------</v>
          </cell>
          <cell r="L115" t="str">
            <v>-------------------</v>
          </cell>
          <cell r="M115" t="str">
            <v>-------------------</v>
          </cell>
          <cell r="N115" t="str">
            <v>-------------------</v>
          </cell>
          <cell r="O115" t="str">
            <v>-------------------</v>
          </cell>
          <cell r="P115" t="str">
            <v>-------------------</v>
          </cell>
          <cell r="R115" t="str">
            <v>-------------------</v>
          </cell>
        </row>
        <row r="116">
          <cell r="A116" t="str">
            <v>TOTAL</v>
          </cell>
          <cell r="B116">
            <v>123651.2</v>
          </cell>
          <cell r="C116">
            <v>109602.1</v>
          </cell>
          <cell r="D116">
            <v>97806.2</v>
          </cell>
          <cell r="E116">
            <v>94247.5</v>
          </cell>
          <cell r="F116">
            <v>98542.612048509021</v>
          </cell>
          <cell r="G116">
            <v>94980.974900543835</v>
          </cell>
          <cell r="H116">
            <v>95142.785029006394</v>
          </cell>
          <cell r="I116">
            <v>98795.366842431511</v>
          </cell>
          <cell r="J116">
            <v>102587.4848064226</v>
          </cell>
          <cell r="K116">
            <v>108527.44554123755</v>
          </cell>
          <cell r="L116">
            <v>106315.91144434999</v>
          </cell>
          <cell r="M116">
            <v>108138.94900371946</v>
          </cell>
          <cell r="N116">
            <v>106345.96018176519</v>
          </cell>
          <cell r="O116">
            <v>103439.6471352925</v>
          </cell>
          <cell r="P116">
            <v>103439.64713529249</v>
          </cell>
          <cell r="R116">
            <v>188749.38547182592</v>
          </cell>
        </row>
        <row r="118">
          <cell r="A118" t="str">
            <v>PAGOS ANTICIPADOS</v>
          </cell>
          <cell r="B118">
            <v>1984.4</v>
          </cell>
          <cell r="C118">
            <v>1688.3</v>
          </cell>
          <cell r="D118">
            <v>2247.8000000000002</v>
          </cell>
          <cell r="E118">
            <v>2001.3</v>
          </cell>
          <cell r="F118">
            <v>2204.4</v>
          </cell>
          <cell r="G118">
            <v>2221.5</v>
          </cell>
          <cell r="H118">
            <v>1600.5</v>
          </cell>
          <cell r="I118">
            <v>1540.5</v>
          </cell>
          <cell r="J118">
            <v>1494</v>
          </cell>
          <cell r="K118">
            <v>1390.5</v>
          </cell>
          <cell r="L118">
            <v>1345.5</v>
          </cell>
          <cell r="M118">
            <v>1318.2</v>
          </cell>
          <cell r="N118">
            <v>1402.7099999999998</v>
          </cell>
          <cell r="O118">
            <v>0</v>
          </cell>
          <cell r="P118">
            <v>0</v>
          </cell>
          <cell r="R118">
            <v>2270.7660000000001</v>
          </cell>
        </row>
        <row r="119">
          <cell r="B119" t="str">
            <v>-------------------</v>
          </cell>
          <cell r="C119" t="str">
            <v>-------------------</v>
          </cell>
          <cell r="D119" t="str">
            <v>-------------------</v>
          </cell>
          <cell r="E119" t="str">
            <v>-------------------</v>
          </cell>
          <cell r="F119" t="str">
            <v>-------------------</v>
          </cell>
          <cell r="G119" t="str">
            <v>-------------------</v>
          </cell>
          <cell r="H119" t="str">
            <v>-------------------</v>
          </cell>
          <cell r="I119" t="str">
            <v>-------------------</v>
          </cell>
          <cell r="J119" t="str">
            <v>-------------------</v>
          </cell>
          <cell r="K119" t="str">
            <v>-------------------</v>
          </cell>
          <cell r="L119" t="str">
            <v>-------------------</v>
          </cell>
          <cell r="M119" t="str">
            <v>-------------------</v>
          </cell>
          <cell r="N119" t="str">
            <v>-------------------</v>
          </cell>
          <cell r="O119" t="str">
            <v>-------------------</v>
          </cell>
          <cell r="P119" t="str">
            <v>-------------------</v>
          </cell>
          <cell r="R119" t="str">
            <v>-------------------</v>
          </cell>
        </row>
        <row r="120">
          <cell r="A120" t="str">
            <v>TOTAL ACTIVO CIRCULANTE</v>
          </cell>
          <cell r="B120">
            <v>394126.60000000033</v>
          </cell>
          <cell r="C120">
            <v>395177.56797266059</v>
          </cell>
          <cell r="D120">
            <v>406644.33990833315</v>
          </cell>
          <cell r="E120">
            <v>406134.39999999997</v>
          </cell>
          <cell r="F120">
            <v>418265.78109859704</v>
          </cell>
          <cell r="G120">
            <v>367993.59659969353</v>
          </cell>
          <cell r="H120">
            <v>368222.41008644365</v>
          </cell>
          <cell r="I120">
            <v>316534.58537388139</v>
          </cell>
          <cell r="J120">
            <v>333988.90756347828</v>
          </cell>
          <cell r="K120">
            <v>347794.82944666332</v>
          </cell>
          <cell r="L120">
            <v>365182.82012733945</v>
          </cell>
          <cell r="M120">
            <v>358179.60785854777</v>
          </cell>
          <cell r="N120">
            <v>327305.46002988372</v>
          </cell>
          <cell r="O120">
            <v>782851.2836310803</v>
          </cell>
          <cell r="P120">
            <v>819370.10092909716</v>
          </cell>
          <cell r="R120">
            <v>749236.56026480894</v>
          </cell>
        </row>
        <row r="122">
          <cell r="A122" t="str">
            <v>INVERSIONES EN ACCIONES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101.8</v>
          </cell>
          <cell r="P122">
            <v>101.8</v>
          </cell>
          <cell r="R122">
            <v>0</v>
          </cell>
        </row>
        <row r="124">
          <cell r="A124" t="str">
            <v>PROPIEDADES PLANTA Y EQUIPO:</v>
          </cell>
        </row>
        <row r="125">
          <cell r="A125" t="str">
            <v>ACTIVO FIJO AL COSTO</v>
          </cell>
          <cell r="B125">
            <v>551571.5</v>
          </cell>
          <cell r="C125">
            <v>551571.5</v>
          </cell>
          <cell r="D125">
            <v>551571.5</v>
          </cell>
          <cell r="E125">
            <v>551571.5</v>
          </cell>
          <cell r="F125">
            <v>551571.5</v>
          </cell>
          <cell r="G125">
            <v>587300.78</v>
          </cell>
          <cell r="H125">
            <v>593582.68371999997</v>
          </cell>
          <cell r="I125">
            <v>593582.68371999997</v>
          </cell>
          <cell r="J125">
            <v>620848.20781589998</v>
          </cell>
          <cell r="K125">
            <v>632395.73721667996</v>
          </cell>
          <cell r="L125">
            <v>632395.73721667996</v>
          </cell>
          <cell r="M125">
            <v>647054.91066627996</v>
          </cell>
          <cell r="N125">
            <v>649953.28548243002</v>
          </cell>
          <cell r="O125">
            <v>649953.28548243002</v>
          </cell>
          <cell r="P125">
            <v>649953.28548243002</v>
          </cell>
          <cell r="R125">
            <v>823007.04571783007</v>
          </cell>
        </row>
        <row r="126">
          <cell r="A126" t="str">
            <v>REVALUACION</v>
          </cell>
          <cell r="B126">
            <v>690033.7</v>
          </cell>
          <cell r="C126">
            <v>674611.28326152964</v>
          </cell>
          <cell r="D126">
            <v>668333.18158551317</v>
          </cell>
          <cell r="E126">
            <v>673936.5</v>
          </cell>
          <cell r="F126">
            <v>675010.34344164224</v>
          </cell>
          <cell r="G126">
            <v>675834.17664324446</v>
          </cell>
          <cell r="H126">
            <v>677094.83787977276</v>
          </cell>
          <cell r="I126">
            <v>677774.71112515754</v>
          </cell>
          <cell r="J126">
            <v>678567.29918539361</v>
          </cell>
          <cell r="K126">
            <v>680358.35955805285</v>
          </cell>
          <cell r="L126">
            <v>682215.51600586984</v>
          </cell>
          <cell r="M126">
            <v>682149.19462355645</v>
          </cell>
          <cell r="N126">
            <v>682556.80919852247</v>
          </cell>
          <cell r="O126">
            <v>760813.03458039335</v>
          </cell>
          <cell r="P126">
            <v>766456.50066123076</v>
          </cell>
          <cell r="R126">
            <v>662428.64052883198</v>
          </cell>
        </row>
        <row r="127">
          <cell r="A127" t="str">
            <v>DEPRECIACION ACUMULADA</v>
          </cell>
          <cell r="B127">
            <v>634398.9</v>
          </cell>
          <cell r="C127">
            <v>634846.70241269364</v>
          </cell>
          <cell r="D127">
            <v>638814.43493969832</v>
          </cell>
          <cell r="E127">
            <v>647111.9</v>
          </cell>
          <cell r="F127">
            <v>653538.52333333332</v>
          </cell>
          <cell r="G127">
            <v>659948.40387145756</v>
          </cell>
          <cell r="H127">
            <v>666562.29151149909</v>
          </cell>
          <cell r="I127">
            <v>673186.36201685295</v>
          </cell>
          <cell r="J127">
            <v>679660.07449334976</v>
          </cell>
          <cell r="K127">
            <v>685882.51859483507</v>
          </cell>
          <cell r="L127">
            <v>692101.4826640801</v>
          </cell>
          <cell r="M127">
            <v>698175.93397710181</v>
          </cell>
          <cell r="N127">
            <v>704369.77154397196</v>
          </cell>
          <cell r="O127">
            <v>710506.3514886474</v>
          </cell>
          <cell r="P127">
            <v>717347.50006791833</v>
          </cell>
          <cell r="R127">
            <v>790416.39115177759</v>
          </cell>
        </row>
        <row r="128">
          <cell r="B128" t="str">
            <v>-------------------</v>
          </cell>
          <cell r="C128" t="str">
            <v>-------------------</v>
          </cell>
          <cell r="D128" t="str">
            <v>-------------------</v>
          </cell>
          <cell r="E128" t="str">
            <v>-------------------</v>
          </cell>
          <cell r="F128" t="str">
            <v>-------------------</v>
          </cell>
          <cell r="G128" t="str">
            <v>-------------------</v>
          </cell>
          <cell r="H128" t="str">
            <v>-------------------</v>
          </cell>
          <cell r="I128" t="str">
            <v>-------------------</v>
          </cell>
          <cell r="J128" t="str">
            <v>-------------------</v>
          </cell>
          <cell r="K128" t="str">
            <v>-------------------</v>
          </cell>
          <cell r="L128" t="str">
            <v>-------------------</v>
          </cell>
          <cell r="M128" t="str">
            <v>-------------------</v>
          </cell>
          <cell r="N128" t="str">
            <v>-------------------</v>
          </cell>
          <cell r="O128" t="str">
            <v>-------------------</v>
          </cell>
          <cell r="P128" t="str">
            <v>-------------------</v>
          </cell>
          <cell r="R128" t="str">
            <v>-------------------</v>
          </cell>
        </row>
        <row r="129">
          <cell r="A129" t="str">
            <v>NETO</v>
          </cell>
          <cell r="B129">
            <v>607206.29999999993</v>
          </cell>
          <cell r="C129">
            <v>591336.08084883599</v>
          </cell>
          <cell r="D129">
            <v>581090.24664581474</v>
          </cell>
          <cell r="E129">
            <v>578396.1</v>
          </cell>
          <cell r="F129">
            <v>573043.32010830904</v>
          </cell>
          <cell r="G129">
            <v>603186.55277178693</v>
          </cell>
          <cell r="H129">
            <v>604115.23008827376</v>
          </cell>
          <cell r="I129">
            <v>598171.03282830445</v>
          </cell>
          <cell r="J129">
            <v>619755.43250794383</v>
          </cell>
          <cell r="K129">
            <v>626871.57817989762</v>
          </cell>
          <cell r="L129">
            <v>622509.7705584697</v>
          </cell>
          <cell r="M129">
            <v>631028.1713127346</v>
          </cell>
          <cell r="N129">
            <v>628140.32313698041</v>
          </cell>
          <cell r="O129">
            <v>700259.96857417596</v>
          </cell>
          <cell r="P129">
            <v>699062.28607574245</v>
          </cell>
          <cell r="R129">
            <v>695019.29509488435</v>
          </cell>
        </row>
        <row r="131">
          <cell r="A131" t="str">
            <v>CONSTRUCCIONES EN PROCESO</v>
          </cell>
          <cell r="B131">
            <v>121736.7</v>
          </cell>
          <cell r="C131">
            <v>136053.54055000001</v>
          </cell>
          <cell r="D131">
            <v>146739.75416499999</v>
          </cell>
          <cell r="E131">
            <v>148715.4</v>
          </cell>
          <cell r="F131">
            <v>161804.12331579998</v>
          </cell>
          <cell r="G131">
            <v>180587.8961217</v>
          </cell>
          <cell r="H131">
            <v>196264.95747983002</v>
          </cell>
          <cell r="I131">
            <v>206557.04983068001</v>
          </cell>
          <cell r="J131">
            <v>185876.76349138003</v>
          </cell>
          <cell r="K131">
            <v>178432.73041340002</v>
          </cell>
          <cell r="L131">
            <v>183944.17713538001</v>
          </cell>
          <cell r="M131">
            <v>177070.35671078</v>
          </cell>
          <cell r="N131">
            <v>175762.63276783001</v>
          </cell>
          <cell r="O131">
            <v>0</v>
          </cell>
          <cell r="P131">
            <v>0</v>
          </cell>
          <cell r="R131">
            <v>2778.6450648600294</v>
          </cell>
        </row>
        <row r="132">
          <cell r="B132" t="str">
            <v>-------------------</v>
          </cell>
          <cell r="C132" t="str">
            <v>-------------------</v>
          </cell>
          <cell r="D132" t="str">
            <v>-------------------</v>
          </cell>
          <cell r="E132" t="str">
            <v>-------------------</v>
          </cell>
          <cell r="F132" t="str">
            <v>-------------------</v>
          </cell>
          <cell r="G132" t="str">
            <v>-------------------</v>
          </cell>
          <cell r="H132" t="str">
            <v>-------------------</v>
          </cell>
          <cell r="I132" t="str">
            <v>-------------------</v>
          </cell>
          <cell r="J132" t="str">
            <v>-------------------</v>
          </cell>
          <cell r="K132" t="str">
            <v>-------------------</v>
          </cell>
          <cell r="L132" t="str">
            <v>-------------------</v>
          </cell>
          <cell r="M132" t="str">
            <v>-------------------</v>
          </cell>
          <cell r="N132" t="str">
            <v>-------------------</v>
          </cell>
          <cell r="O132" t="str">
            <v>-------------------</v>
          </cell>
          <cell r="P132" t="str">
            <v>-------------------</v>
          </cell>
          <cell r="R132" t="str">
            <v>-------------------</v>
          </cell>
        </row>
        <row r="133">
          <cell r="A133" t="str">
            <v>TOTAL ACTIVO FIJO</v>
          </cell>
          <cell r="B133">
            <v>728942.99999999988</v>
          </cell>
          <cell r="C133">
            <v>727389.62139883603</v>
          </cell>
          <cell r="D133">
            <v>727830.00081081479</v>
          </cell>
          <cell r="E133">
            <v>727111.5</v>
          </cell>
          <cell r="F133">
            <v>734847.44342410902</v>
          </cell>
          <cell r="G133">
            <v>783774.44889348699</v>
          </cell>
          <cell r="H133">
            <v>800380.18756810378</v>
          </cell>
          <cell r="I133">
            <v>804728.08265898447</v>
          </cell>
          <cell r="J133">
            <v>805632.19599932386</v>
          </cell>
          <cell r="K133">
            <v>805304.30859329761</v>
          </cell>
          <cell r="L133">
            <v>806453.94769384968</v>
          </cell>
          <cell r="M133">
            <v>808098.52802351466</v>
          </cell>
          <cell r="N133">
            <v>803902.95590481046</v>
          </cell>
          <cell r="O133">
            <v>700259.96857417596</v>
          </cell>
          <cell r="P133">
            <v>699062.28607574245</v>
          </cell>
          <cell r="R133">
            <v>697797.94015974435</v>
          </cell>
        </row>
        <row r="134">
          <cell r="A134" t="str">
            <v xml:space="preserve">METODO DE PARTICIPACION 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R134">
            <v>0</v>
          </cell>
        </row>
        <row r="135">
          <cell r="A135" t="str">
            <v>OTROS ACTIVOS</v>
          </cell>
          <cell r="B135">
            <v>108834</v>
          </cell>
          <cell r="C135">
            <v>108636.50689691666</v>
          </cell>
          <cell r="D135">
            <v>108860.6351403349</v>
          </cell>
          <cell r="E135">
            <v>109267.9</v>
          </cell>
          <cell r="F135">
            <v>73302.079356209462</v>
          </cell>
          <cell r="G135">
            <v>68514.980997824401</v>
          </cell>
          <cell r="H135">
            <v>63723.694323505231</v>
          </cell>
          <cell r="I135">
            <v>62909.055975527139</v>
          </cell>
          <cell r="J135">
            <v>62095.920005929744</v>
          </cell>
          <cell r="K135">
            <v>56284.295804577916</v>
          </cell>
          <cell r="L135">
            <v>55442.942820023192</v>
          </cell>
          <cell r="M135">
            <v>54602.925247370556</v>
          </cell>
          <cell r="N135">
            <v>53764.051432944412</v>
          </cell>
          <cell r="O135">
            <v>0</v>
          </cell>
          <cell r="P135">
            <v>0</v>
          </cell>
          <cell r="R135">
            <v>58504.108925406552</v>
          </cell>
        </row>
        <row r="136">
          <cell r="B136" t="str">
            <v>-------------------</v>
          </cell>
          <cell r="C136" t="str">
            <v>-------------------</v>
          </cell>
          <cell r="D136" t="str">
            <v>-------------------</v>
          </cell>
          <cell r="E136" t="str">
            <v>-------------------</v>
          </cell>
          <cell r="F136" t="str">
            <v>-------------------</v>
          </cell>
          <cell r="G136" t="str">
            <v>-------------------</v>
          </cell>
          <cell r="H136" t="str">
            <v>-------------------</v>
          </cell>
          <cell r="I136" t="str">
            <v>-------------------</v>
          </cell>
          <cell r="J136" t="str">
            <v>-------------------</v>
          </cell>
          <cell r="K136" t="str">
            <v>-------------------</v>
          </cell>
          <cell r="L136" t="str">
            <v>-------------------</v>
          </cell>
          <cell r="M136" t="str">
            <v>-------------------</v>
          </cell>
          <cell r="N136" t="str">
            <v>-------------------</v>
          </cell>
          <cell r="O136" t="str">
            <v>-------------------</v>
          </cell>
          <cell r="P136" t="str">
            <v>-------------------</v>
          </cell>
          <cell r="R136" t="str">
            <v>-------------------</v>
          </cell>
        </row>
        <row r="137">
          <cell r="A137" t="str">
            <v>SUMA DEL ACTIVO</v>
          </cell>
          <cell r="B137">
            <v>1231903.6000000001</v>
          </cell>
          <cell r="C137">
            <v>1231203.6962684132</v>
          </cell>
          <cell r="D137">
            <v>1243334.975859483</v>
          </cell>
          <cell r="E137">
            <v>1242513.7999999998</v>
          </cell>
          <cell r="F137">
            <v>1226415.3038789155</v>
          </cell>
          <cell r="G137">
            <v>1220283.0264910047</v>
          </cell>
          <cell r="H137">
            <v>1232326.2919780528</v>
          </cell>
          <cell r="I137">
            <v>1184171.724008393</v>
          </cell>
          <cell r="J137">
            <v>1201717.0235687317</v>
          </cell>
          <cell r="K137">
            <v>1209383.4338445389</v>
          </cell>
          <cell r="L137">
            <v>1227079.7106412123</v>
          </cell>
          <cell r="M137">
            <v>1220881.0611294329</v>
          </cell>
          <cell r="N137">
            <v>1184972.4673676386</v>
          </cell>
          <cell r="O137">
            <v>1483213.0522052562</v>
          </cell>
          <cell r="P137">
            <v>1518534.1870048395</v>
          </cell>
          <cell r="R137">
            <v>1505538.6093499598</v>
          </cell>
        </row>
        <row r="138">
          <cell r="B138" t="str">
            <v>=============</v>
          </cell>
          <cell r="C138" t="str">
            <v>=============</v>
          </cell>
          <cell r="D138" t="str">
            <v>=============</v>
          </cell>
          <cell r="E138" t="str">
            <v>=============</v>
          </cell>
          <cell r="F138" t="str">
            <v>=============</v>
          </cell>
          <cell r="G138" t="str">
            <v>=============</v>
          </cell>
          <cell r="H138" t="str">
            <v>=============</v>
          </cell>
          <cell r="I138" t="str">
            <v>=============</v>
          </cell>
          <cell r="J138" t="str">
            <v>=============</v>
          </cell>
          <cell r="K138" t="str">
            <v>=============</v>
          </cell>
          <cell r="L138" t="str">
            <v>=============</v>
          </cell>
          <cell r="M138" t="str">
            <v>=============</v>
          </cell>
          <cell r="N138" t="str">
            <v>=============</v>
          </cell>
          <cell r="O138" t="str">
            <v>=============</v>
          </cell>
          <cell r="P138" t="str">
            <v>=============</v>
          </cell>
          <cell r="R138" t="str">
            <v>=============</v>
          </cell>
        </row>
        <row r="145">
          <cell r="A145" t="str">
            <v>PAG 3</v>
          </cell>
          <cell r="K145" t="str">
            <v>ARCHIVO:</v>
          </cell>
          <cell r="L145" t="str">
            <v>UM3VEL</v>
          </cell>
        </row>
        <row r="146">
          <cell r="A146" t="str">
            <v>VELCON, S.A. DE C.V.</v>
          </cell>
        </row>
        <row r="147">
          <cell r="A147" t="str">
            <v>PRONOSTICO 1+3 DE ABRIL 2002</v>
          </cell>
          <cell r="C147">
            <v>37351.542271643521</v>
          </cell>
          <cell r="D147" t="str">
            <v>( MILES DE PESOS)</v>
          </cell>
        </row>
        <row r="149">
          <cell r="A149" t="str">
            <v>B A L A N C E</v>
          </cell>
        </row>
        <row r="151">
          <cell r="B151" t="str">
            <v>REAL DIC 2001</v>
          </cell>
          <cell r="C151" t="str">
            <v>ENE 02</v>
          </cell>
          <cell r="D151" t="str">
            <v>FEB 02</v>
          </cell>
          <cell r="E151" t="str">
            <v>MAR 02</v>
          </cell>
          <cell r="F151" t="str">
            <v>ABR 02</v>
          </cell>
          <cell r="G151" t="str">
            <v>MAY 02</v>
          </cell>
          <cell r="H151" t="str">
            <v>JUN 02</v>
          </cell>
          <cell r="I151" t="str">
            <v>JUL 02</v>
          </cell>
          <cell r="J151" t="str">
            <v>AGO 02</v>
          </cell>
          <cell r="K151" t="str">
            <v>SEP 02</v>
          </cell>
          <cell r="L151" t="str">
            <v>OCT 02</v>
          </cell>
          <cell r="M151" t="str">
            <v>NOV 02</v>
          </cell>
          <cell r="N151" t="str">
            <v>DIC 02</v>
          </cell>
          <cell r="O151" t="str">
            <v>ENERO 2000</v>
          </cell>
          <cell r="P151" t="str">
            <v>FEBRERO 2000</v>
          </cell>
          <cell r="R151" t="str">
            <v>DIC 03</v>
          </cell>
        </row>
        <row r="152">
          <cell r="B152" t="str">
            <v>-------------------</v>
          </cell>
          <cell r="C152" t="str">
            <v>-------------------</v>
          </cell>
          <cell r="D152" t="str">
            <v>-------------------</v>
          </cell>
          <cell r="E152" t="str">
            <v>-------------------</v>
          </cell>
          <cell r="F152" t="str">
            <v>-------------------</v>
          </cell>
          <cell r="G152" t="str">
            <v>-------------------</v>
          </cell>
          <cell r="H152" t="str">
            <v>-------------------</v>
          </cell>
          <cell r="I152" t="str">
            <v>-------------------</v>
          </cell>
          <cell r="J152" t="str">
            <v>-------------------</v>
          </cell>
          <cell r="K152" t="str">
            <v>-------------------</v>
          </cell>
          <cell r="L152" t="str">
            <v>-------------------</v>
          </cell>
          <cell r="M152" t="str">
            <v>-------------------</v>
          </cell>
          <cell r="N152" t="str">
            <v>-------------------</v>
          </cell>
          <cell r="O152" t="str">
            <v>-------------------</v>
          </cell>
          <cell r="P152" t="str">
            <v>-------------------</v>
          </cell>
          <cell r="R152" t="str">
            <v>-------------------</v>
          </cell>
        </row>
        <row r="153">
          <cell r="A153" t="str">
            <v>P A S I V O:</v>
          </cell>
        </row>
        <row r="154">
          <cell r="A154" t="str">
            <v>------------------</v>
          </cell>
        </row>
        <row r="155">
          <cell r="A155" t="str">
            <v>CIRCULANTE</v>
          </cell>
        </row>
        <row r="156">
          <cell r="A156" t="str">
            <v>---------------------</v>
          </cell>
        </row>
        <row r="157">
          <cell r="A157" t="str">
            <v>DOCUMENTOS POR PAGAR:</v>
          </cell>
        </row>
        <row r="158">
          <cell r="A158" t="str">
            <v>CREDITOS BANCARIOS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R158">
            <v>0</v>
          </cell>
        </row>
        <row r="159">
          <cell r="A159" t="str">
            <v>CREDITOS BANCARIOS ME</v>
          </cell>
          <cell r="B159">
            <v>109268</v>
          </cell>
          <cell r="C159">
            <v>107926.34</v>
          </cell>
          <cell r="D159">
            <v>107737.54000000001</v>
          </cell>
          <cell r="E159">
            <v>106908</v>
          </cell>
          <cell r="F159">
            <v>109579.52</v>
          </cell>
          <cell r="G159">
            <v>109849.74</v>
          </cell>
          <cell r="H159">
            <v>110259.2</v>
          </cell>
          <cell r="I159">
            <v>266074.92</v>
          </cell>
          <cell r="J159">
            <v>245261.05074236644</v>
          </cell>
          <cell r="K159">
            <v>217746.29785546658</v>
          </cell>
          <cell r="L159">
            <v>216544.91902946291</v>
          </cell>
          <cell r="M159">
            <v>183587.40320956786</v>
          </cell>
          <cell r="N159">
            <v>120919.28391461902</v>
          </cell>
          <cell r="O159">
            <v>138535.65678738969</v>
          </cell>
          <cell r="P159">
            <v>139812.48311722736</v>
          </cell>
          <cell r="R159">
            <v>132789.93830312006</v>
          </cell>
        </row>
        <row r="160">
          <cell r="A160" t="str">
            <v>FILIALES CON COSTO</v>
          </cell>
          <cell r="B160">
            <v>0</v>
          </cell>
          <cell r="C160">
            <v>0</v>
          </cell>
          <cell r="D160">
            <v>0</v>
          </cell>
          <cell r="E160">
            <v>3.7</v>
          </cell>
          <cell r="F160">
            <v>0</v>
          </cell>
          <cell r="G160">
            <v>0</v>
          </cell>
          <cell r="H160">
            <v>0</v>
          </cell>
          <cell r="I160">
            <v>-0.01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R160">
            <v>0</v>
          </cell>
        </row>
        <row r="161">
          <cell r="B161" t="str">
            <v>-------------------</v>
          </cell>
          <cell r="C161" t="str">
            <v>-------------------</v>
          </cell>
          <cell r="D161" t="str">
            <v>-------------------</v>
          </cell>
          <cell r="E161" t="str">
            <v>-------------------</v>
          </cell>
          <cell r="F161" t="str">
            <v>-------------------</v>
          </cell>
          <cell r="G161" t="str">
            <v>-------------------</v>
          </cell>
          <cell r="H161" t="str">
            <v>-------------------</v>
          </cell>
          <cell r="I161" t="str">
            <v>-------------------</v>
          </cell>
          <cell r="J161" t="str">
            <v>-------------------</v>
          </cell>
          <cell r="K161" t="str">
            <v>-------------------</v>
          </cell>
          <cell r="L161" t="str">
            <v>-------------------</v>
          </cell>
          <cell r="M161" t="str">
            <v>-------------------</v>
          </cell>
          <cell r="N161" t="str">
            <v>-------------------</v>
          </cell>
          <cell r="O161" t="str">
            <v>-------------------</v>
          </cell>
          <cell r="P161" t="str">
            <v>-------------------</v>
          </cell>
          <cell r="R161" t="str">
            <v>-------------------</v>
          </cell>
        </row>
        <row r="162">
          <cell r="A162" t="str">
            <v>TOTAL</v>
          </cell>
          <cell r="B162">
            <v>109268</v>
          </cell>
          <cell r="C162">
            <v>107926.34</v>
          </cell>
          <cell r="D162">
            <v>107737.54000000001</v>
          </cell>
          <cell r="E162">
            <v>106911.7</v>
          </cell>
          <cell r="F162">
            <v>109579.52</v>
          </cell>
          <cell r="G162">
            <v>109849.74</v>
          </cell>
          <cell r="H162">
            <v>110259.2</v>
          </cell>
          <cell r="I162">
            <v>266074.90999999997</v>
          </cell>
          <cell r="J162">
            <v>245261.05074236644</v>
          </cell>
          <cell r="K162">
            <v>217746.29785546658</v>
          </cell>
          <cell r="L162">
            <v>216544.91902946291</v>
          </cell>
          <cell r="M162">
            <v>183587.40320956786</v>
          </cell>
          <cell r="N162">
            <v>120919.28391461902</v>
          </cell>
          <cell r="O162">
            <v>138535.65678738969</v>
          </cell>
          <cell r="P162">
            <v>139812.48311722736</v>
          </cell>
          <cell r="R162">
            <v>132789.93830312006</v>
          </cell>
        </row>
        <row r="164">
          <cell r="A164" t="str">
            <v>PASIVO SIN COSTO:</v>
          </cell>
        </row>
        <row r="165">
          <cell r="A165" t="str">
            <v>-------------------------------</v>
          </cell>
        </row>
        <row r="166">
          <cell r="A166" t="str">
            <v>PROVEEDORES</v>
          </cell>
          <cell r="B166">
            <v>58401</v>
          </cell>
          <cell r="C166">
            <v>47241.196827316686</v>
          </cell>
          <cell r="D166">
            <v>43281.062132820814</v>
          </cell>
          <cell r="E166">
            <v>48558.5</v>
          </cell>
          <cell r="F166">
            <v>37759.341156173541</v>
          </cell>
          <cell r="G166">
            <v>35527.261575006953</v>
          </cell>
          <cell r="H166">
            <v>34861.960739747541</v>
          </cell>
          <cell r="I166">
            <v>41024.364689609843</v>
          </cell>
          <cell r="J166">
            <v>48024.788457735754</v>
          </cell>
          <cell r="K166">
            <v>54400.570631697861</v>
          </cell>
          <cell r="L166">
            <v>53468.283562516626</v>
          </cell>
          <cell r="M166">
            <v>54188.696441676257</v>
          </cell>
          <cell r="N166">
            <v>53804.111138716013</v>
          </cell>
          <cell r="O166">
            <v>45348.234952804472</v>
          </cell>
          <cell r="P166">
            <v>45643.616074921469</v>
          </cell>
          <cell r="R166">
            <v>123138.77483819445</v>
          </cell>
        </row>
        <row r="167">
          <cell r="A167" t="str">
            <v>FILIALES</v>
          </cell>
          <cell r="B167">
            <v>2815.9</v>
          </cell>
          <cell r="C167">
            <v>2649.0000000000005</v>
          </cell>
          <cell r="D167">
            <v>3066.5979203809525</v>
          </cell>
          <cell r="E167">
            <v>4382.1000000000004</v>
          </cell>
          <cell r="F167">
            <v>3665.2</v>
          </cell>
          <cell r="G167">
            <v>1899.6194980108767</v>
          </cell>
          <cell r="H167">
            <v>2219.9983173434825</v>
          </cell>
          <cell r="I167">
            <v>2211.1344007591815</v>
          </cell>
          <cell r="J167">
            <v>6839.1656537615054</v>
          </cell>
          <cell r="K167">
            <v>12919.93399300447</v>
          </cell>
          <cell r="L167">
            <v>4050.129959784761</v>
          </cell>
          <cell r="M167">
            <v>6179.3685144982555</v>
          </cell>
          <cell r="N167">
            <v>5570.5026761877007</v>
          </cell>
          <cell r="O167">
            <v>5910.8369791595715</v>
          </cell>
          <cell r="P167">
            <v>5910.8369791595696</v>
          </cell>
          <cell r="R167">
            <v>10785.679169818624</v>
          </cell>
        </row>
        <row r="168">
          <cell r="A168" t="str">
            <v>ACREEDORES DIVERSOS</v>
          </cell>
          <cell r="B168">
            <v>32114.6</v>
          </cell>
          <cell r="C168">
            <v>35859.161995482813</v>
          </cell>
          <cell r="D168">
            <v>36722.051021230902</v>
          </cell>
          <cell r="E168">
            <v>9023.7999999999993</v>
          </cell>
          <cell r="F168">
            <v>10119.206738719155</v>
          </cell>
          <cell r="G168">
            <v>11385.503351142896</v>
          </cell>
          <cell r="H168">
            <v>12271.231301202419</v>
          </cell>
          <cell r="I168">
            <v>16906.757179287797</v>
          </cell>
          <cell r="J168">
            <v>21905.908177889643</v>
          </cell>
          <cell r="K168">
            <v>22083.48214277122</v>
          </cell>
          <cell r="L168">
            <v>23000.318259338856</v>
          </cell>
          <cell r="M168">
            <v>24369.481721379892</v>
          </cell>
          <cell r="N168">
            <v>25229.496254707701</v>
          </cell>
          <cell r="O168">
            <v>24589.896976714579</v>
          </cell>
          <cell r="P168">
            <v>24589.896976714579</v>
          </cell>
          <cell r="R168">
            <v>35563.091284926835</v>
          </cell>
        </row>
        <row r="169">
          <cell r="A169" t="str">
            <v>IMPTOS Y GASTOS POR PAGAR</v>
          </cell>
          <cell r="B169">
            <v>10936.5</v>
          </cell>
          <cell r="C169">
            <v>11591.367988340793</v>
          </cell>
          <cell r="D169">
            <v>18576.298308827609</v>
          </cell>
          <cell r="E169">
            <v>26066.6</v>
          </cell>
          <cell r="F169">
            <v>9226.3355558909934</v>
          </cell>
          <cell r="G169">
            <v>14831.116207409827</v>
          </cell>
          <cell r="H169">
            <v>10518.198258173501</v>
          </cell>
          <cell r="I169">
            <v>5202.0791320885528</v>
          </cell>
          <cell r="J169">
            <v>7414.3073832857272</v>
          </cell>
          <cell r="K169">
            <v>5698.9631336183784</v>
          </cell>
          <cell r="L169">
            <v>5948.3581705186698</v>
          </cell>
          <cell r="M169">
            <v>7525.8693551320257</v>
          </cell>
          <cell r="N169">
            <v>13356.792134845253</v>
          </cell>
          <cell r="O169">
            <v>14516.927130831498</v>
          </cell>
          <cell r="P169">
            <v>14516.927130831498</v>
          </cell>
          <cell r="R169">
            <v>20995.077987486926</v>
          </cell>
        </row>
        <row r="170">
          <cell r="A170" t="str">
            <v>DIVIDENDOS POR PAGAR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R170">
            <v>0</v>
          </cell>
        </row>
        <row r="171">
          <cell r="A171" t="str">
            <v>IMPUESTO SOBRE LA RENTA</v>
          </cell>
          <cell r="B171">
            <v>45628.3</v>
          </cell>
          <cell r="C171">
            <v>47942.9</v>
          </cell>
          <cell r="D171">
            <v>47473.042563258772</v>
          </cell>
          <cell r="E171">
            <v>45346.6</v>
          </cell>
          <cell r="F171">
            <v>34739.540362152788</v>
          </cell>
          <cell r="G171">
            <v>35879.114918519233</v>
          </cell>
          <cell r="H171">
            <v>34506.314091296532</v>
          </cell>
          <cell r="I171">
            <v>39624.700016400522</v>
          </cell>
          <cell r="J171">
            <v>38342.278133283915</v>
          </cell>
          <cell r="K171">
            <v>38786.788179593314</v>
          </cell>
          <cell r="L171">
            <v>44867.753477883292</v>
          </cell>
          <cell r="M171">
            <v>45616.063875872089</v>
          </cell>
          <cell r="N171">
            <v>54754.624441286636</v>
          </cell>
          <cell r="O171">
            <v>49561.258065678659</v>
          </cell>
          <cell r="P171">
            <v>56927.014816457711</v>
          </cell>
          <cell r="R171">
            <v>88167.280404944046</v>
          </cell>
        </row>
        <row r="172">
          <cell r="A172" t="str">
            <v>PTU A LOS TRABAJADORES</v>
          </cell>
          <cell r="B172">
            <v>27539.3</v>
          </cell>
          <cell r="C172">
            <v>29692.099011653332</v>
          </cell>
          <cell r="D172">
            <v>31831.780859274746</v>
          </cell>
          <cell r="E172">
            <v>33203.5</v>
          </cell>
          <cell r="F172">
            <v>35943.705860642258</v>
          </cell>
          <cell r="G172">
            <v>10326.524825503966</v>
          </cell>
          <cell r="H172">
            <v>11944.082329465133</v>
          </cell>
          <cell r="I172">
            <v>15361.287173937817</v>
          </cell>
          <cell r="J172">
            <v>17175.370550572014</v>
          </cell>
          <cell r="K172">
            <v>19524.045757275337</v>
          </cell>
          <cell r="L172">
            <v>23655.604573843368</v>
          </cell>
          <cell r="M172">
            <v>26498.27996518333</v>
          </cell>
          <cell r="N172">
            <v>29228.397303124457</v>
          </cell>
          <cell r="O172">
            <v>31967.666723106944</v>
          </cell>
          <cell r="P172">
            <v>36161.94630791722</v>
          </cell>
          <cell r="R172">
            <v>53800.47872843394</v>
          </cell>
        </row>
        <row r="173">
          <cell r="B173" t="str">
            <v>-------------------</v>
          </cell>
          <cell r="C173" t="str">
            <v>-------------------</v>
          </cell>
          <cell r="D173" t="str">
            <v>-------------------</v>
          </cell>
          <cell r="E173" t="str">
            <v>-------------------</v>
          </cell>
          <cell r="F173" t="str">
            <v>-------------------</v>
          </cell>
          <cell r="G173" t="str">
            <v>-------------------</v>
          </cell>
          <cell r="H173" t="str">
            <v>-------------------</v>
          </cell>
          <cell r="I173" t="str">
            <v>-------------------</v>
          </cell>
          <cell r="J173" t="str">
            <v>-------------------</v>
          </cell>
          <cell r="K173" t="str">
            <v>-------------------</v>
          </cell>
          <cell r="L173" t="str">
            <v>-------------------</v>
          </cell>
          <cell r="M173" t="str">
            <v>-------------------</v>
          </cell>
          <cell r="N173" t="str">
            <v>-------------------</v>
          </cell>
          <cell r="O173" t="str">
            <v>-------------------</v>
          </cell>
          <cell r="P173" t="str">
            <v>-------------------</v>
          </cell>
          <cell r="R173" t="str">
            <v>-------------------</v>
          </cell>
        </row>
        <row r="174">
          <cell r="A174" t="str">
            <v>TOTAL</v>
          </cell>
          <cell r="B174">
            <v>177435.59999999998</v>
          </cell>
          <cell r="C174">
            <v>174975.72582279361</v>
          </cell>
          <cell r="D174">
            <v>180950.83280579379</v>
          </cell>
          <cell r="E174">
            <v>166581.1</v>
          </cell>
          <cell r="F174">
            <v>131453.32967357873</v>
          </cell>
          <cell r="G174">
            <v>109849.14037559375</v>
          </cell>
          <cell r="H174">
            <v>106321.7850372286</v>
          </cell>
          <cell r="I174">
            <v>120330.32259208371</v>
          </cell>
          <cell r="J174">
            <v>139701.81835652859</v>
          </cell>
          <cell r="K174">
            <v>153413.78383796057</v>
          </cell>
          <cell r="L174">
            <v>154990.44800388557</v>
          </cell>
          <cell r="M174">
            <v>164377.75987374186</v>
          </cell>
          <cell r="N174">
            <v>181943.92394886774</v>
          </cell>
          <cell r="O174">
            <v>171894.82082829572</v>
          </cell>
          <cell r="P174">
            <v>183750.23828600204</v>
          </cell>
          <cell r="R174">
            <v>332450.38241380482</v>
          </cell>
        </row>
        <row r="176">
          <cell r="A176" t="str">
            <v>TOTAL PASIVO CIRCULANTE</v>
          </cell>
          <cell r="B176">
            <v>286703.59999999998</v>
          </cell>
          <cell r="C176">
            <v>282902.06582279364</v>
          </cell>
          <cell r="D176">
            <v>288688.37280579377</v>
          </cell>
          <cell r="E176">
            <v>273492.8</v>
          </cell>
          <cell r="F176">
            <v>241032.84967357875</v>
          </cell>
          <cell r="G176">
            <v>219698.88037559376</v>
          </cell>
          <cell r="H176">
            <v>216580.98503722862</v>
          </cell>
          <cell r="I176">
            <v>386405.23259208369</v>
          </cell>
          <cell r="J176">
            <v>384962.869098895</v>
          </cell>
          <cell r="K176">
            <v>371160.08169342717</v>
          </cell>
          <cell r="L176">
            <v>371535.36703334848</v>
          </cell>
          <cell r="M176">
            <v>347965.16308330972</v>
          </cell>
          <cell r="N176">
            <v>302863.20786348678</v>
          </cell>
          <cell r="O176">
            <v>310430.47761568544</v>
          </cell>
          <cell r="P176">
            <v>323562.7214032294</v>
          </cell>
          <cell r="R176">
            <v>465240.32071692485</v>
          </cell>
        </row>
        <row r="178">
          <cell r="A178" t="str">
            <v>DEUDA A LARGO PLAZO:</v>
          </cell>
        </row>
        <row r="179">
          <cell r="A179" t="str">
            <v>CREDITOS BANCARIOS LP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R179">
            <v>0</v>
          </cell>
        </row>
        <row r="180">
          <cell r="A180" t="str">
            <v>CREDITOS BANCARIOS LP ME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R180">
            <v>0</v>
          </cell>
        </row>
        <row r="181">
          <cell r="B181" t="str">
            <v>-------------------</v>
          </cell>
          <cell r="C181" t="str">
            <v>-------------------</v>
          </cell>
          <cell r="D181" t="str">
            <v>-------------------</v>
          </cell>
          <cell r="E181" t="str">
            <v>-------------------</v>
          </cell>
          <cell r="F181" t="str">
            <v>-------------------</v>
          </cell>
          <cell r="G181" t="str">
            <v>-------------------</v>
          </cell>
          <cell r="H181" t="str">
            <v>-------------------</v>
          </cell>
          <cell r="I181" t="str">
            <v>-------------------</v>
          </cell>
          <cell r="J181" t="str">
            <v>-------------------</v>
          </cell>
          <cell r="K181" t="str">
            <v>-------------------</v>
          </cell>
          <cell r="L181" t="str">
            <v>-------------------</v>
          </cell>
          <cell r="M181" t="str">
            <v>-------------------</v>
          </cell>
          <cell r="N181" t="str">
            <v>-------------------</v>
          </cell>
          <cell r="O181" t="str">
            <v>-------------------</v>
          </cell>
          <cell r="P181" t="str">
            <v>-------------------</v>
          </cell>
          <cell r="R181" t="str">
            <v>-------------------</v>
          </cell>
        </row>
        <row r="182">
          <cell r="A182" t="str">
            <v>TOTAL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R182">
            <v>0</v>
          </cell>
        </row>
        <row r="183">
          <cell r="B183" t="str">
            <v>-------------------</v>
          </cell>
          <cell r="C183" t="str">
            <v>-------------------</v>
          </cell>
          <cell r="D183" t="str">
            <v>-------------------</v>
          </cell>
          <cell r="E183" t="str">
            <v>-------------------</v>
          </cell>
          <cell r="F183" t="str">
            <v>-------------------</v>
          </cell>
          <cell r="G183" t="str">
            <v>-------------------</v>
          </cell>
          <cell r="H183" t="str">
            <v>-------------------</v>
          </cell>
          <cell r="I183" t="str">
            <v>-------------------</v>
          </cell>
          <cell r="J183" t="str">
            <v>-------------------</v>
          </cell>
          <cell r="K183" t="str">
            <v>-------------------</v>
          </cell>
          <cell r="L183" t="str">
            <v>-------------------</v>
          </cell>
          <cell r="M183" t="str">
            <v>-------------------</v>
          </cell>
          <cell r="N183" t="str">
            <v>-------------------</v>
          </cell>
          <cell r="O183" t="str">
            <v>-------------------</v>
          </cell>
          <cell r="P183" t="str">
            <v>-------------------</v>
          </cell>
          <cell r="R183" t="str">
            <v>-------------------</v>
          </cell>
        </row>
        <row r="184">
          <cell r="A184" t="str">
            <v>OTROS PASIVOS LP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R184">
            <v>0</v>
          </cell>
        </row>
        <row r="185">
          <cell r="A185" t="str">
            <v>IMPUESTO SOBRE LA RENTA DIFERIDO</v>
          </cell>
          <cell r="B185">
            <v>221408</v>
          </cell>
          <cell r="C185">
            <v>220777.4</v>
          </cell>
          <cell r="D185">
            <v>220998.8</v>
          </cell>
          <cell r="E185">
            <v>223201.4</v>
          </cell>
          <cell r="F185">
            <v>224294.54677191583</v>
          </cell>
          <cell r="G185">
            <v>225624.94894153104</v>
          </cell>
          <cell r="H185">
            <v>227304.33906627665</v>
          </cell>
          <cell r="I185">
            <v>224150.23123008481</v>
          </cell>
          <cell r="J185">
            <v>227215.00196694498</v>
          </cell>
          <cell r="K185">
            <v>229794.3306371595</v>
          </cell>
          <cell r="L185">
            <v>227461.52312848269</v>
          </cell>
          <cell r="M185">
            <v>228273.04708343753</v>
          </cell>
          <cell r="N185">
            <v>226202.7951532829</v>
          </cell>
          <cell r="O185">
            <v>223586.02626620521</v>
          </cell>
          <cell r="P185">
            <v>221433.3276128546</v>
          </cell>
          <cell r="R185">
            <v>249295.12095542508</v>
          </cell>
        </row>
        <row r="186">
          <cell r="A186" t="str">
            <v>PARTICIPACION DE UTILIDADES DIFERIDO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R186">
            <v>0</v>
          </cell>
        </row>
        <row r="188">
          <cell r="A188" t="str">
            <v>SUMA DEL PASIVO</v>
          </cell>
          <cell r="B188">
            <v>508111.6</v>
          </cell>
          <cell r="C188">
            <v>503679.46582279366</v>
          </cell>
          <cell r="D188">
            <v>509687.17280579376</v>
          </cell>
          <cell r="E188">
            <v>496694.19999999995</v>
          </cell>
          <cell r="F188">
            <v>465327.39644549461</v>
          </cell>
          <cell r="G188">
            <v>445323.82931712479</v>
          </cell>
          <cell r="H188">
            <v>443885.32410350523</v>
          </cell>
          <cell r="I188">
            <v>610555.46382216853</v>
          </cell>
          <cell r="J188">
            <v>612177.87106584001</v>
          </cell>
          <cell r="K188">
            <v>600954.4123305867</v>
          </cell>
          <cell r="L188">
            <v>598996.89016183116</v>
          </cell>
          <cell r="M188">
            <v>576238.21016674722</v>
          </cell>
          <cell r="N188">
            <v>529066.00301676965</v>
          </cell>
          <cell r="O188">
            <v>534016.50388189068</v>
          </cell>
          <cell r="P188">
            <v>544996.04901608406</v>
          </cell>
          <cell r="R188">
            <v>714535.44167234993</v>
          </cell>
        </row>
        <row r="189">
          <cell r="B189" t="str">
            <v>=============</v>
          </cell>
          <cell r="C189" t="str">
            <v>=============</v>
          </cell>
          <cell r="D189" t="str">
            <v>=============</v>
          </cell>
          <cell r="E189" t="str">
            <v>=============</v>
          </cell>
          <cell r="F189" t="str">
            <v>=============</v>
          </cell>
          <cell r="G189" t="str">
            <v>=============</v>
          </cell>
          <cell r="H189" t="str">
            <v>=============</v>
          </cell>
          <cell r="I189" t="str">
            <v>=============</v>
          </cell>
          <cell r="J189" t="str">
            <v>=============</v>
          </cell>
          <cell r="K189" t="str">
            <v>=============</v>
          </cell>
          <cell r="L189" t="str">
            <v>=============</v>
          </cell>
          <cell r="M189" t="str">
            <v>=============</v>
          </cell>
          <cell r="N189" t="str">
            <v>=============</v>
          </cell>
          <cell r="O189" t="str">
            <v>=============</v>
          </cell>
          <cell r="P189" t="str">
            <v>=============</v>
          </cell>
          <cell r="R189" t="str">
            <v>=============</v>
          </cell>
        </row>
        <row r="191">
          <cell r="A191" t="str">
            <v>CAPITAL CONTABLE:</v>
          </cell>
        </row>
        <row r="192">
          <cell r="A192" t="str">
            <v>--------------------------------</v>
          </cell>
        </row>
        <row r="193">
          <cell r="A193" t="str">
            <v>CAPITAL SOCIAL</v>
          </cell>
          <cell r="B193">
            <v>713</v>
          </cell>
          <cell r="C193">
            <v>713</v>
          </cell>
          <cell r="D193">
            <v>713</v>
          </cell>
          <cell r="E193">
            <v>713</v>
          </cell>
          <cell r="F193">
            <v>713</v>
          </cell>
          <cell r="G193">
            <v>713</v>
          </cell>
          <cell r="H193">
            <v>713</v>
          </cell>
          <cell r="I193">
            <v>713</v>
          </cell>
          <cell r="J193">
            <v>713</v>
          </cell>
          <cell r="K193">
            <v>713</v>
          </cell>
          <cell r="L193">
            <v>713</v>
          </cell>
          <cell r="M193">
            <v>713</v>
          </cell>
          <cell r="N193">
            <v>713</v>
          </cell>
          <cell r="O193">
            <v>713</v>
          </cell>
          <cell r="P193">
            <v>713</v>
          </cell>
          <cell r="R193">
            <v>713</v>
          </cell>
        </row>
        <row r="194">
          <cell r="A194" t="str">
            <v>PRIMA SOBRE ACCIONES</v>
          </cell>
          <cell r="B194">
            <v>41600.300000000003</v>
          </cell>
          <cell r="C194">
            <v>41600.300000000003</v>
          </cell>
          <cell r="D194">
            <v>41600.300000000003</v>
          </cell>
          <cell r="E194">
            <v>41600.300000000003</v>
          </cell>
          <cell r="F194">
            <v>41600.300000000003</v>
          </cell>
          <cell r="G194">
            <v>41600.300000000003</v>
          </cell>
          <cell r="H194">
            <v>41600.300000000003</v>
          </cell>
          <cell r="I194">
            <v>41600.300000000003</v>
          </cell>
          <cell r="J194">
            <v>41600.300000000003</v>
          </cell>
          <cell r="K194">
            <v>41600.300000000003</v>
          </cell>
          <cell r="L194">
            <v>41600.300000000003</v>
          </cell>
          <cell r="M194">
            <v>41600.300000000003</v>
          </cell>
          <cell r="N194">
            <v>41600.300000000003</v>
          </cell>
          <cell r="O194">
            <v>0</v>
          </cell>
          <cell r="P194">
            <v>0</v>
          </cell>
          <cell r="R194">
            <v>41600.300000000003</v>
          </cell>
        </row>
        <row r="195">
          <cell r="A195" t="str">
            <v>RESULTADO ACUM POR ACTUALIZAC</v>
          </cell>
          <cell r="B195">
            <v>358281</v>
          </cell>
          <cell r="C195">
            <v>346072.69159486302</v>
          </cell>
          <cell r="D195">
            <v>342374.84991884656</v>
          </cell>
          <cell r="E195">
            <v>345045</v>
          </cell>
          <cell r="F195">
            <v>347285.14833053114</v>
          </cell>
          <cell r="G195">
            <v>349136.28521848767</v>
          </cell>
          <cell r="H195">
            <v>351376.10566077975</v>
          </cell>
          <cell r="I195">
            <v>352875.47566252836</v>
          </cell>
          <cell r="J195">
            <v>354095.26312901505</v>
          </cell>
          <cell r="K195">
            <v>356069.99578518129</v>
          </cell>
          <cell r="L195">
            <v>358438.76759633358</v>
          </cell>
          <cell r="M195">
            <v>358889.75324699987</v>
          </cell>
          <cell r="N195">
            <v>359756.62507906999</v>
          </cell>
          <cell r="O195">
            <v>437872.15217802871</v>
          </cell>
          <cell r="P195">
            <v>443733.710957787</v>
          </cell>
          <cell r="R195">
            <v>346149.06745869404</v>
          </cell>
        </row>
        <row r="196">
          <cell r="A196" t="str">
            <v>RESULTADO DE EJERCICIOS ANTERIORES</v>
          </cell>
          <cell r="B196">
            <v>422299.6</v>
          </cell>
          <cell r="C196">
            <v>574205.69999999995</v>
          </cell>
          <cell r="D196">
            <v>574205.69999999995</v>
          </cell>
          <cell r="E196">
            <v>574205.69999999995</v>
          </cell>
          <cell r="F196">
            <v>574205.69999999995</v>
          </cell>
          <cell r="G196">
            <v>574205.69999999995</v>
          </cell>
          <cell r="H196">
            <v>574205.69999999995</v>
          </cell>
          <cell r="I196">
            <v>345677.39999999991</v>
          </cell>
          <cell r="J196">
            <v>345677.39999999991</v>
          </cell>
          <cell r="K196">
            <v>345677.39999999991</v>
          </cell>
          <cell r="L196">
            <v>345677.39999999991</v>
          </cell>
          <cell r="M196">
            <v>345677.39999999991</v>
          </cell>
          <cell r="N196">
            <v>345677.39999999991</v>
          </cell>
          <cell r="O196">
            <v>501395.83927179885</v>
          </cell>
          <cell r="P196">
            <v>501395.83927179885</v>
          </cell>
          <cell r="R196">
            <v>384994.18943276542</v>
          </cell>
        </row>
        <row r="197">
          <cell r="A197" t="str">
            <v>RESULTADO DEL ANIO</v>
          </cell>
          <cell r="B197">
            <v>148457.40000000002</v>
          </cell>
          <cell r="C197">
            <v>12491.838850756361</v>
          </cell>
          <cell r="D197">
            <v>22313.253134842329</v>
          </cell>
          <cell r="E197">
            <v>31814.853134842338</v>
          </cell>
          <cell r="F197">
            <v>44843.059102889747</v>
          </cell>
          <cell r="G197">
            <v>56863.211955392442</v>
          </cell>
          <cell r="H197">
            <v>68105.162213767835</v>
          </cell>
          <cell r="I197">
            <v>80309.384523696266</v>
          </cell>
          <cell r="J197">
            <v>95012.489373876553</v>
          </cell>
          <cell r="K197">
            <v>111927.62572877097</v>
          </cell>
          <cell r="L197">
            <v>129212.65288304782</v>
          </cell>
          <cell r="M197">
            <v>145321.69771568588</v>
          </cell>
          <cell r="N197">
            <v>155718.43927179891</v>
          </cell>
          <cell r="O197">
            <v>9215.5568735379893</v>
          </cell>
          <cell r="P197">
            <v>27695.587759169801</v>
          </cell>
          <cell r="R197">
            <v>265105.91078615061</v>
          </cell>
        </row>
        <row r="198">
          <cell r="A198" t="str">
            <v>ISR DIFERIDO ACUMULADO</v>
          </cell>
          <cell r="B198">
            <v>-247559.3</v>
          </cell>
          <cell r="C198">
            <v>-247559.3</v>
          </cell>
          <cell r="D198">
            <v>-247559.3</v>
          </cell>
          <cell r="E198">
            <v>-247559.3</v>
          </cell>
          <cell r="F198">
            <v>-247559.3</v>
          </cell>
          <cell r="G198">
            <v>-247559.3</v>
          </cell>
          <cell r="H198">
            <v>-247559.3</v>
          </cell>
          <cell r="I198">
            <v>-247559.3</v>
          </cell>
          <cell r="J198">
            <v>-247559.3</v>
          </cell>
          <cell r="K198">
            <v>-247559.3</v>
          </cell>
          <cell r="L198">
            <v>-247559.3</v>
          </cell>
          <cell r="M198">
            <v>-247559.3</v>
          </cell>
          <cell r="N198">
            <v>-247559.3</v>
          </cell>
          <cell r="O198">
            <v>-60272.768887077684</v>
          </cell>
          <cell r="P198">
            <v>-59808.698653350613</v>
          </cell>
          <cell r="R198">
            <v>-247559.3</v>
          </cell>
        </row>
        <row r="199">
          <cell r="A199" t="str">
            <v>PARTICIPACION MINORITARIA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R199">
            <v>0</v>
          </cell>
        </row>
        <row r="201">
          <cell r="B201" t="str">
            <v>-------------------</v>
          </cell>
          <cell r="C201" t="str">
            <v>-------------------</v>
          </cell>
          <cell r="D201" t="str">
            <v>-------------------</v>
          </cell>
          <cell r="E201" t="str">
            <v>-------------------</v>
          </cell>
          <cell r="F201" t="str">
            <v>-------------------</v>
          </cell>
          <cell r="G201" t="str">
            <v>-------------------</v>
          </cell>
          <cell r="H201" t="str">
            <v>-------------------</v>
          </cell>
          <cell r="I201" t="str">
            <v>-------------------</v>
          </cell>
          <cell r="J201" t="str">
            <v>-------------------</v>
          </cell>
          <cell r="K201" t="str">
            <v>-------------------</v>
          </cell>
          <cell r="L201" t="str">
            <v>-------------------</v>
          </cell>
          <cell r="M201" t="str">
            <v>-------------------</v>
          </cell>
          <cell r="N201" t="str">
            <v>-------------------</v>
          </cell>
          <cell r="O201" t="str">
            <v>-------------------</v>
          </cell>
          <cell r="P201" t="str">
            <v>-------------------</v>
          </cell>
          <cell r="R201" t="str">
            <v>-------------------</v>
          </cell>
        </row>
        <row r="202">
          <cell r="A202" t="str">
            <v>SUMA CAPITAL CONTABLE</v>
          </cell>
          <cell r="B202">
            <v>723792</v>
          </cell>
          <cell r="C202">
            <v>727524.23044561944</v>
          </cell>
          <cell r="D202">
            <v>733647.80305368896</v>
          </cell>
          <cell r="E202">
            <v>745819.55313484231</v>
          </cell>
          <cell r="F202">
            <v>761087.90743342089</v>
          </cell>
          <cell r="G202">
            <v>774959.19717387995</v>
          </cell>
          <cell r="H202">
            <v>788440.96787454747</v>
          </cell>
          <cell r="I202">
            <v>573616.26018622448</v>
          </cell>
          <cell r="J202">
            <v>589539.15250289161</v>
          </cell>
          <cell r="K202">
            <v>608429.02151395218</v>
          </cell>
          <cell r="L202">
            <v>628082.82047938136</v>
          </cell>
          <cell r="M202">
            <v>644642.85096268565</v>
          </cell>
          <cell r="N202">
            <v>655906.46435086895</v>
          </cell>
          <cell r="O202">
            <v>949196.54832336551</v>
          </cell>
          <cell r="P202">
            <v>973538.1379887556</v>
          </cell>
          <cell r="R202">
            <v>791003.16767761018</v>
          </cell>
        </row>
        <row r="204">
          <cell r="B204" t="str">
            <v>=============</v>
          </cell>
          <cell r="C204" t="str">
            <v>=============</v>
          </cell>
          <cell r="D204" t="str">
            <v>=============</v>
          </cell>
          <cell r="E204" t="str">
            <v>=============</v>
          </cell>
          <cell r="F204" t="str">
            <v>=============</v>
          </cell>
          <cell r="G204" t="str">
            <v>=============</v>
          </cell>
          <cell r="H204" t="str">
            <v>=============</v>
          </cell>
          <cell r="I204" t="str">
            <v>=============</v>
          </cell>
          <cell r="J204" t="str">
            <v>=============</v>
          </cell>
          <cell r="K204" t="str">
            <v>=============</v>
          </cell>
          <cell r="L204" t="str">
            <v>=============</v>
          </cell>
          <cell r="M204" t="str">
            <v>=============</v>
          </cell>
          <cell r="N204" t="str">
            <v>=============</v>
          </cell>
          <cell r="O204" t="str">
            <v>=============</v>
          </cell>
          <cell r="P204" t="str">
            <v>=============</v>
          </cell>
          <cell r="R204" t="str">
            <v>=============</v>
          </cell>
        </row>
        <row r="206">
          <cell r="A206" t="str">
            <v>SUMA PASIVO Y CAPITAL</v>
          </cell>
          <cell r="B206">
            <v>1231903.6000000001</v>
          </cell>
          <cell r="C206">
            <v>1231203.6962684132</v>
          </cell>
          <cell r="D206">
            <v>1243334.9758594828</v>
          </cell>
          <cell r="E206">
            <v>1242513.7531348423</v>
          </cell>
          <cell r="F206">
            <v>1226415.3038789155</v>
          </cell>
          <cell r="G206">
            <v>1220283.0264910047</v>
          </cell>
          <cell r="H206">
            <v>1232326.2919780528</v>
          </cell>
          <cell r="I206">
            <v>1184171.724008393</v>
          </cell>
          <cell r="J206">
            <v>1201717.0235687317</v>
          </cell>
          <cell r="K206">
            <v>1209383.4338445389</v>
          </cell>
          <cell r="L206">
            <v>1227079.7106412125</v>
          </cell>
          <cell r="M206">
            <v>1220881.0611294329</v>
          </cell>
          <cell r="N206">
            <v>1184972.4673676386</v>
          </cell>
          <cell r="O206">
            <v>1483213.0522052562</v>
          </cell>
          <cell r="P206">
            <v>1518534.1870048395</v>
          </cell>
          <cell r="R206">
            <v>1505538.60934996</v>
          </cell>
        </row>
        <row r="207">
          <cell r="B207" t="str">
            <v>=============</v>
          </cell>
          <cell r="C207" t="str">
            <v>=============</v>
          </cell>
          <cell r="D207" t="str">
            <v>=============</v>
          </cell>
          <cell r="E207" t="str">
            <v>=============</v>
          </cell>
          <cell r="F207" t="str">
            <v>=============</v>
          </cell>
          <cell r="G207" t="str">
            <v>=============</v>
          </cell>
          <cell r="H207" t="str">
            <v>=============</v>
          </cell>
          <cell r="I207" t="str">
            <v>=============</v>
          </cell>
          <cell r="J207" t="str">
            <v>=============</v>
          </cell>
          <cell r="K207" t="str">
            <v>=============</v>
          </cell>
          <cell r="L207" t="str">
            <v>=============</v>
          </cell>
          <cell r="M207" t="str">
            <v>=============</v>
          </cell>
          <cell r="N207" t="str">
            <v>=============</v>
          </cell>
          <cell r="O207" t="str">
            <v>=============</v>
          </cell>
          <cell r="P207" t="str">
            <v>=============</v>
          </cell>
          <cell r="R207" t="str">
            <v>=============</v>
          </cell>
        </row>
        <row r="209">
          <cell r="A209" t="str">
            <v>DIFERENCIA BALANCE</v>
          </cell>
          <cell r="B209">
            <v>0</v>
          </cell>
          <cell r="C209">
            <v>0</v>
          </cell>
          <cell r="D209">
            <v>0</v>
          </cell>
          <cell r="E209">
            <v>4.686515755020082E-2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R209">
            <v>0</v>
          </cell>
        </row>
        <row r="214">
          <cell r="A214" t="str">
            <v>PAG 4</v>
          </cell>
          <cell r="C214">
            <v>37351.542271643521</v>
          </cell>
          <cell r="K214" t="str">
            <v>ARCHIVO:</v>
          </cell>
          <cell r="L214" t="str">
            <v>UM3VEL</v>
          </cell>
        </row>
        <row r="215">
          <cell r="A215" t="str">
            <v>VELCON, S.A. DE C.V.</v>
          </cell>
        </row>
        <row r="216">
          <cell r="A216" t="str">
            <v>PRONOSTICO 1+3 DE ABRIL 2002</v>
          </cell>
          <cell r="D216" t="str">
            <v>( MILES DE PESOS)</v>
          </cell>
        </row>
        <row r="218">
          <cell r="A218" t="str">
            <v>FLUJO DE EFECTIVO</v>
          </cell>
        </row>
        <row r="220">
          <cell r="B220" t="str">
            <v>REAL DIC 2001</v>
          </cell>
          <cell r="C220" t="str">
            <v>ENE 01</v>
          </cell>
          <cell r="D220" t="str">
            <v>FEB 01</v>
          </cell>
          <cell r="E220" t="str">
            <v>MAR 01</v>
          </cell>
          <cell r="F220" t="str">
            <v>ABR 01</v>
          </cell>
          <cell r="G220" t="str">
            <v>MAY 01</v>
          </cell>
          <cell r="H220" t="str">
            <v>JUN 01</v>
          </cell>
          <cell r="I220" t="str">
            <v>JUL 01</v>
          </cell>
          <cell r="J220" t="str">
            <v>AGO 01</v>
          </cell>
          <cell r="K220" t="str">
            <v>SEP 01</v>
          </cell>
          <cell r="L220" t="str">
            <v>OCT 01</v>
          </cell>
          <cell r="M220" t="str">
            <v>NOV 01</v>
          </cell>
          <cell r="N220" t="str">
            <v>DIC 01</v>
          </cell>
          <cell r="O220" t="str">
            <v>ENERO 2000</v>
          </cell>
          <cell r="P220" t="str">
            <v>FEBRERO 2000</v>
          </cell>
          <cell r="Q220" t="str">
            <v>T. ANUAL 2002</v>
          </cell>
          <cell r="R220" t="str">
            <v>T. ANUAL 2003</v>
          </cell>
        </row>
        <row r="221">
          <cell r="B221" t="str">
            <v>-------------------</v>
          </cell>
          <cell r="C221" t="str">
            <v>-------------------</v>
          </cell>
          <cell r="D221" t="str">
            <v>-------------------</v>
          </cell>
          <cell r="E221" t="str">
            <v>-------------------</v>
          </cell>
          <cell r="F221" t="str">
            <v>-------------------</v>
          </cell>
          <cell r="G221" t="str">
            <v>-------------------</v>
          </cell>
          <cell r="H221" t="str">
            <v>-------------------</v>
          </cell>
          <cell r="I221" t="str">
            <v>-------------------</v>
          </cell>
          <cell r="J221" t="str">
            <v>-------------------</v>
          </cell>
          <cell r="K221" t="str">
            <v>-------------------</v>
          </cell>
          <cell r="L221" t="str">
            <v>-------------------</v>
          </cell>
          <cell r="M221" t="str">
            <v>-------------------</v>
          </cell>
          <cell r="N221" t="str">
            <v>-------------------</v>
          </cell>
          <cell r="O221" t="str">
            <v>-------------------</v>
          </cell>
          <cell r="P221" t="str">
            <v>-------------------</v>
          </cell>
          <cell r="Q221" t="str">
            <v>-------------------</v>
          </cell>
          <cell r="R221" t="str">
            <v>-------------------</v>
          </cell>
        </row>
        <row r="223">
          <cell r="A223" t="str">
            <v>UTILIDAD DE OPERACION</v>
          </cell>
          <cell r="B223">
            <v>248856.69999999998</v>
          </cell>
          <cell r="C223">
            <v>22005.772168211603</v>
          </cell>
          <cell r="D223">
            <v>19664.271577835611</v>
          </cell>
          <cell r="E223">
            <v>19653.000000000007</v>
          </cell>
          <cell r="F223">
            <v>22129.619496881918</v>
          </cell>
          <cell r="G223">
            <v>21508.937273584175</v>
          </cell>
          <cell r="H223">
            <v>20387.888889119677</v>
          </cell>
          <cell r="I223">
            <v>24979.746070639394</v>
          </cell>
          <cell r="J223">
            <v>26604.305101951399</v>
          </cell>
          <cell r="K223">
            <v>30670.735137733249</v>
          </cell>
          <cell r="L223">
            <v>34226.613618564574</v>
          </cell>
          <cell r="M223">
            <v>29873.39999903207</v>
          </cell>
          <cell r="N223">
            <v>20660.712971534376</v>
          </cell>
          <cell r="O223">
            <v>32944.248122847937</v>
          </cell>
          <cell r="P223">
            <v>32239.679488252434</v>
          </cell>
          <cell r="Q223">
            <v>292365.0023050881</v>
          </cell>
          <cell r="R223">
            <v>477912.24415933981</v>
          </cell>
        </row>
        <row r="225">
          <cell r="A225" t="str">
            <v>(+) DEPRECIACION Y AMORTIZAC</v>
          </cell>
          <cell r="B225">
            <v>79381.100000000006</v>
          </cell>
          <cell r="C225">
            <v>6960.5107460269637</v>
          </cell>
          <cell r="D225">
            <v>7162.6325270047046</v>
          </cell>
          <cell r="E225">
            <v>7286.5</v>
          </cell>
          <cell r="F225">
            <v>7149.942222222222</v>
          </cell>
          <cell r="G225">
            <v>7133.1994270131518</v>
          </cell>
          <cell r="H225">
            <v>7337.2065289304128</v>
          </cell>
          <cell r="I225">
            <v>7347.3893942427685</v>
          </cell>
          <cell r="J225">
            <v>7197.0313653856911</v>
          </cell>
          <cell r="K225">
            <v>6945.7629903742682</v>
          </cell>
          <cell r="L225">
            <v>6942.2829581339047</v>
          </cell>
          <cell r="M225">
            <v>6797.7702019106464</v>
          </cell>
          <cell r="N225">
            <v>6917.3564557590744</v>
          </cell>
          <cell r="O225">
            <v>6136.5799446754636</v>
          </cell>
          <cell r="P225">
            <v>6841.1485792709655</v>
          </cell>
          <cell r="Q225">
            <v>85177.584817003823</v>
          </cell>
          <cell r="R225">
            <v>94565.146274472208</v>
          </cell>
        </row>
        <row r="226">
          <cell r="A226" t="str">
            <v>(-) ISR Y PTU</v>
          </cell>
          <cell r="B226">
            <v>129957.3</v>
          </cell>
          <cell r="C226">
            <v>9245.1</v>
          </cell>
          <cell r="D226">
            <v>9123</v>
          </cell>
          <cell r="E226">
            <v>6016.1</v>
          </cell>
          <cell r="F226">
            <v>9343.3739404499938</v>
          </cell>
          <cell r="G226">
            <v>8099.0939276734789</v>
          </cell>
          <cell r="H226">
            <v>6862.5177127813822</v>
          </cell>
          <cell r="I226">
            <v>14982.850379188198</v>
          </cell>
          <cell r="J226">
            <v>7643.1832234433623</v>
          </cell>
          <cell r="K226">
            <v>10142.168146579912</v>
          </cell>
          <cell r="L226">
            <v>17996.374155699777</v>
          </cell>
          <cell r="M226">
            <v>12235.923864680957</v>
          </cell>
          <cell r="N226">
            <v>11868.677903355674</v>
          </cell>
          <cell r="O226">
            <v>9176.4835780319736</v>
          </cell>
          <cell r="P226">
            <v>16403.523684279087</v>
          </cell>
          <cell r="Q226">
            <v>123558.36325385273</v>
          </cell>
          <cell r="R226">
            <v>202426.97804952957</v>
          </cell>
        </row>
        <row r="227">
          <cell r="A227" t="str">
            <v>(-) CAMBIOS AL CAPITAL DE TRABAJO</v>
          </cell>
          <cell r="B227">
            <v>-97597.7</v>
          </cell>
          <cell r="C227">
            <v>48908.874177206373</v>
          </cell>
          <cell r="D227">
            <v>5474.9930169998252</v>
          </cell>
          <cell r="E227">
            <v>-58072</v>
          </cell>
          <cell r="F227">
            <v>62988.605135852893</v>
          </cell>
          <cell r="G227">
            <v>24238.505424791314</v>
          </cell>
          <cell r="H227">
            <v>-2916.3645433889087</v>
          </cell>
          <cell r="I227">
            <v>1024.6603267851024</v>
          </cell>
          <cell r="J227">
            <v>-5096.7467129529759</v>
          </cell>
          <cell r="K227">
            <v>-1111.1947082588922</v>
          </cell>
          <cell r="L227">
            <v>13552.444148768445</v>
          </cell>
          <cell r="M227">
            <v>-14720.107551603662</v>
          </cell>
          <cell r="N227">
            <v>-45187.364856084998</v>
          </cell>
          <cell r="O227">
            <v>-189333.9679310256</v>
          </cell>
          <cell r="P227">
            <v>-8323.7774984429634</v>
          </cell>
          <cell r="Q227">
            <v>29084.303858114537</v>
          </cell>
          <cell r="R227">
            <v>347.0030110127118</v>
          </cell>
        </row>
        <row r="228">
          <cell r="A228" t="str">
            <v>(-) INVERSION ACTIVO FIJO</v>
          </cell>
          <cell r="B228">
            <v>136201.79999999999</v>
          </cell>
          <cell r="C228">
            <v>14316.840550000081</v>
          </cell>
          <cell r="D228">
            <v>10686.213615000015</v>
          </cell>
          <cell r="E228">
            <v>1975.6458349999739</v>
          </cell>
          <cell r="F228">
            <v>13088.723315799958</v>
          </cell>
          <cell r="G228">
            <v>54513.052805900108</v>
          </cell>
          <cell r="H228">
            <v>21958.965078129899</v>
          </cell>
          <cell r="I228">
            <v>10292.092350849998</v>
          </cell>
          <cell r="J228">
            <v>6585.2377566000214</v>
          </cell>
          <cell r="K228">
            <v>4103.4963227999397</v>
          </cell>
          <cell r="L228">
            <v>5511.446721979999</v>
          </cell>
          <cell r="M228">
            <v>7785.3530249999603</v>
          </cell>
          <cell r="N228">
            <v>1590.650873200153</v>
          </cell>
          <cell r="O228">
            <v>-175762.63276783004</v>
          </cell>
          <cell r="P228">
            <v>0</v>
          </cell>
          <cell r="Q228">
            <v>152407.71825026011</v>
          </cell>
          <cell r="R228">
            <v>69.772532430011779</v>
          </cell>
        </row>
        <row r="229">
          <cell r="B229" t="str">
            <v>-------------------</v>
          </cell>
          <cell r="C229" t="str">
            <v>-------------------</v>
          </cell>
          <cell r="D229" t="str">
            <v>-------------------</v>
          </cell>
          <cell r="E229" t="str">
            <v>-------------------</v>
          </cell>
          <cell r="F229" t="str">
            <v>-------------------</v>
          </cell>
          <cell r="G229" t="str">
            <v>-------------------</v>
          </cell>
          <cell r="H229" t="str">
            <v>-------------------</v>
          </cell>
          <cell r="I229" t="str">
            <v>-------------------</v>
          </cell>
          <cell r="J229" t="str">
            <v>-------------------</v>
          </cell>
          <cell r="K229" t="str">
            <v>-------------------</v>
          </cell>
          <cell r="L229" t="str">
            <v>-------------------</v>
          </cell>
          <cell r="M229" t="str">
            <v>-------------------</v>
          </cell>
          <cell r="N229" t="str">
            <v>-------------------</v>
          </cell>
          <cell r="O229" t="str">
            <v>-------------------</v>
          </cell>
          <cell r="P229" t="str">
            <v>-------------------</v>
          </cell>
          <cell r="Q229" t="str">
            <v>-------------------</v>
          </cell>
          <cell r="R229" t="str">
            <v>-------------------</v>
          </cell>
        </row>
        <row r="230">
          <cell r="A230" t="str">
            <v>FLUJO OPERATIVO NETO</v>
          </cell>
          <cell r="B230">
            <v>159676.40000000002</v>
          </cell>
          <cell r="C230">
            <v>-43504.531812967885</v>
          </cell>
          <cell r="D230">
            <v>1542.6974728404748</v>
          </cell>
          <cell r="E230">
            <v>77019.754165000035</v>
          </cell>
          <cell r="F230">
            <v>-56141.140672998707</v>
          </cell>
          <cell r="G230">
            <v>-58208.515457767571</v>
          </cell>
          <cell r="H230">
            <v>1819.9771705277162</v>
          </cell>
          <cell r="I230">
            <v>6027.5324080588616</v>
          </cell>
          <cell r="J230">
            <v>24669.662200246683</v>
          </cell>
          <cell r="K230">
            <v>24482.028366986557</v>
          </cell>
          <cell r="L230">
            <v>4108.6315502502548</v>
          </cell>
          <cell r="M230">
            <v>31370.000862865461</v>
          </cell>
          <cell r="N230">
            <v>59306.10550682262</v>
          </cell>
          <cell r="O230">
            <v>395000.94518834708</v>
          </cell>
          <cell r="P230">
            <v>31001.081881687274</v>
          </cell>
          <cell r="Q230">
            <v>72492.201759864518</v>
          </cell>
          <cell r="R230">
            <v>369633.63684083975</v>
          </cell>
        </row>
        <row r="231">
          <cell r="B231" t="str">
            <v>-------------------</v>
          </cell>
          <cell r="C231" t="str">
            <v>-------------------</v>
          </cell>
          <cell r="D231" t="str">
            <v>-------------------</v>
          </cell>
          <cell r="E231" t="str">
            <v>-------------------</v>
          </cell>
          <cell r="F231" t="str">
            <v>-------------------</v>
          </cell>
          <cell r="G231" t="str">
            <v>-------------------</v>
          </cell>
          <cell r="H231" t="str">
            <v>-------------------</v>
          </cell>
          <cell r="I231" t="str">
            <v>-------------------</v>
          </cell>
          <cell r="J231" t="str">
            <v>-------------------</v>
          </cell>
          <cell r="K231" t="str">
            <v>-------------------</v>
          </cell>
          <cell r="L231" t="str">
            <v>-------------------</v>
          </cell>
          <cell r="M231" t="str">
            <v>-------------------</v>
          </cell>
          <cell r="N231" t="str">
            <v>-------------------</v>
          </cell>
          <cell r="O231" t="str">
            <v>-------------------</v>
          </cell>
          <cell r="P231" t="str">
            <v>-------------------</v>
          </cell>
          <cell r="Q231" t="str">
            <v>-------------------</v>
          </cell>
          <cell r="R231" t="str">
            <v>-------------------</v>
          </cell>
        </row>
        <row r="234">
          <cell r="A234" t="str">
            <v>(-) FINANCIEROS NETO</v>
          </cell>
          <cell r="B234">
            <v>2165.3999999999996</v>
          </cell>
          <cell r="C234">
            <v>-48.86668254475768</v>
          </cell>
          <cell r="D234">
            <v>285.09729374964519</v>
          </cell>
          <cell r="E234">
            <v>-603.6713417968457</v>
          </cell>
          <cell r="F234">
            <v>-1778.093183531327</v>
          </cell>
          <cell r="G234">
            <v>-244.69647367263832</v>
          </cell>
          <cell r="H234">
            <v>348.1904763423874</v>
          </cell>
          <cell r="I234">
            <v>850.60335023963898</v>
          </cell>
          <cell r="J234">
            <v>1489.3657741058812</v>
          </cell>
          <cell r="K234">
            <v>1573.7485714262775</v>
          </cell>
          <cell r="L234">
            <v>1489.7233428183529</v>
          </cell>
          <cell r="M234">
            <v>922.91920266741943</v>
          </cell>
          <cell r="N234">
            <v>729.80707400505742</v>
          </cell>
          <cell r="O234">
            <v>14692.905954190095</v>
          </cell>
          <cell r="P234">
            <v>-2861.9677805793094</v>
          </cell>
          <cell r="Q234">
            <v>5014.1274038090905</v>
          </cell>
          <cell r="R234">
            <v>-10715.054861130571</v>
          </cell>
        </row>
        <row r="235">
          <cell r="A235" t="str">
            <v>(+) CONTRATACION (PAGO) BANCOS</v>
          </cell>
          <cell r="B235">
            <v>-4602</v>
          </cell>
          <cell r="C235">
            <v>-1341.6600000000035</v>
          </cell>
          <cell r="D235">
            <v>-188.79999999998836</v>
          </cell>
          <cell r="E235">
            <v>-825.8400000000081</v>
          </cell>
          <cell r="F235">
            <v>2667.8200000000043</v>
          </cell>
          <cell r="G235">
            <v>270.22000000000116</v>
          </cell>
          <cell r="H235">
            <v>409.45999999999185</v>
          </cell>
          <cell r="I235">
            <v>155815.70999999996</v>
          </cell>
          <cell r="J235">
            <v>-20813.859257633547</v>
          </cell>
          <cell r="K235">
            <v>-27514.752886899863</v>
          </cell>
          <cell r="L235">
            <v>-1201.3788260036672</v>
          </cell>
          <cell r="M235">
            <v>-32957.515819895052</v>
          </cell>
          <cell r="N235">
            <v>-62668.119294948832</v>
          </cell>
          <cell r="O235">
            <v>17616.372872770662</v>
          </cell>
          <cell r="P235">
            <v>1276.8263298376696</v>
          </cell>
          <cell r="Q235">
            <v>11651.283914619024</v>
          </cell>
          <cell r="R235">
            <v>11870.654388501032</v>
          </cell>
        </row>
        <row r="236">
          <cell r="A236" t="str">
            <v>(+) AUMENTOS (DISMINUCIONES) CAP.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-41600.300000000003</v>
          </cell>
          <cell r="P236">
            <v>0</v>
          </cell>
          <cell r="Q236">
            <v>0</v>
          </cell>
          <cell r="R236">
            <v>0</v>
          </cell>
        </row>
        <row r="237">
          <cell r="A237" t="str">
            <v>(-) DIVIDENDOS PAGADOS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228528.30000000002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228528.30000000002</v>
          </cell>
          <cell r="R237">
            <v>116401.64983903342</v>
          </cell>
        </row>
        <row r="238">
          <cell r="A238" t="str">
            <v>(+) OTROS MOVIMIENTOS FINANCIEROS</v>
          </cell>
          <cell r="B238">
            <v>-23219.5</v>
          </cell>
          <cell r="C238">
            <v>-600.70689691666053</v>
          </cell>
          <cell r="D238">
            <v>-1052.8282434182356</v>
          </cell>
          <cell r="E238">
            <v>-3423.8648596650978</v>
          </cell>
          <cell r="F238">
            <v>3133.020643790529</v>
          </cell>
          <cell r="G238">
            <v>4787.0983583850611</v>
          </cell>
          <cell r="H238">
            <v>4791.2866743191698</v>
          </cell>
          <cell r="I238">
            <v>814.6383479780925</v>
          </cell>
          <cell r="J238">
            <v>813.13596959739516</v>
          </cell>
          <cell r="K238">
            <v>5811.6242013518277</v>
          </cell>
          <cell r="L238">
            <v>841.35298455472366</v>
          </cell>
          <cell r="M238">
            <v>840.01757265263586</v>
          </cell>
          <cell r="N238">
            <v>838.87381442614424</v>
          </cell>
          <cell r="O238">
            <v>-101.8</v>
          </cell>
          <cell r="P238">
            <v>0</v>
          </cell>
          <cell r="Q238">
            <v>17593.648567055585</v>
          </cell>
          <cell r="R238">
            <v>-4740.0574924621396</v>
          </cell>
        </row>
        <row r="239">
          <cell r="B239" t="str">
            <v>-------------------</v>
          </cell>
          <cell r="C239" t="str">
            <v>-------------------</v>
          </cell>
          <cell r="D239" t="str">
            <v>-------------------</v>
          </cell>
          <cell r="E239" t="str">
            <v>-------------------</v>
          </cell>
          <cell r="F239" t="str">
            <v>-------------------</v>
          </cell>
          <cell r="G239" t="str">
            <v>-------------------</v>
          </cell>
          <cell r="H239" t="str">
            <v>-------------------</v>
          </cell>
          <cell r="I239" t="str">
            <v>-------------------</v>
          </cell>
          <cell r="J239" t="str">
            <v>-------------------</v>
          </cell>
          <cell r="K239" t="str">
            <v>-------------------</v>
          </cell>
          <cell r="L239" t="str">
            <v>-------------------</v>
          </cell>
          <cell r="M239" t="str">
            <v>-------------------</v>
          </cell>
          <cell r="N239" t="str">
            <v>-------------------</v>
          </cell>
          <cell r="O239" t="str">
            <v>-------------------</v>
          </cell>
          <cell r="P239" t="str">
            <v>-------------------</v>
          </cell>
          <cell r="Q239" t="str">
            <v>-------------------</v>
          </cell>
          <cell r="R239" t="str">
            <v>-------------------</v>
          </cell>
        </row>
        <row r="240">
          <cell r="A240" t="str">
            <v>FLUJO NETO TOTAL</v>
          </cell>
          <cell r="B240">
            <v>129689.50000000003</v>
          </cell>
          <cell r="C240">
            <v>-45398.032027339788</v>
          </cell>
          <cell r="D240">
            <v>15.971935672605696</v>
          </cell>
          <cell r="E240">
            <v>73373.720647131762</v>
          </cell>
          <cell r="F240">
            <v>-48562.206845676847</v>
          </cell>
          <cell r="G240">
            <v>-52906.500625709872</v>
          </cell>
          <cell r="H240">
            <v>6672.5333685044907</v>
          </cell>
          <cell r="I240">
            <v>-66721.022594202746</v>
          </cell>
          <cell r="J240">
            <v>3179.5731381046498</v>
          </cell>
          <cell r="K240">
            <v>1205.1511100122443</v>
          </cell>
          <cell r="L240">
            <v>2258.8823659829586</v>
          </cell>
          <cell r="M240">
            <v>-1670.4165870443758</v>
          </cell>
          <cell r="N240">
            <v>-3252.9470477051291</v>
          </cell>
          <cell r="O240">
            <v>356222.31210692762</v>
          </cell>
          <cell r="P240">
            <v>35139.875992104251</v>
          </cell>
          <cell r="Q240">
            <v>-131805.29316226998</v>
          </cell>
          <cell r="R240">
            <v>271077.63875897572</v>
          </cell>
        </row>
        <row r="241">
          <cell r="B241" t="str">
            <v>=============</v>
          </cell>
          <cell r="C241" t="str">
            <v>=============</v>
          </cell>
          <cell r="D241" t="str">
            <v>=============</v>
          </cell>
          <cell r="E241" t="str">
            <v>=============</v>
          </cell>
          <cell r="F241" t="str">
            <v>=============</v>
          </cell>
          <cell r="G241" t="str">
            <v>=============</v>
          </cell>
          <cell r="H241" t="str">
            <v>=============</v>
          </cell>
          <cell r="I241" t="str">
            <v>=============</v>
          </cell>
          <cell r="J241" t="str">
            <v>=============</v>
          </cell>
          <cell r="K241" t="str">
            <v>=============</v>
          </cell>
          <cell r="L241" t="str">
            <v>=============</v>
          </cell>
          <cell r="M241" t="str">
            <v>=============</v>
          </cell>
          <cell r="N241" t="str">
            <v>=============</v>
          </cell>
          <cell r="O241" t="str">
            <v>=============</v>
          </cell>
          <cell r="P241" t="str">
            <v>=============</v>
          </cell>
          <cell r="Q241" t="str">
            <v>=============</v>
          </cell>
          <cell r="R241" t="str">
            <v>=============</v>
          </cell>
        </row>
        <row r="243">
          <cell r="A243" t="str">
            <v>SALDO INICIAL</v>
          </cell>
          <cell r="B243">
            <v>59691.5</v>
          </cell>
          <cell r="C243">
            <v>189381.00000000029</v>
          </cell>
          <cell r="D243">
            <v>143982.96797266061</v>
          </cell>
          <cell r="E243">
            <v>143998.93990833318</v>
          </cell>
          <cell r="F243">
            <v>217372.69999999998</v>
          </cell>
          <cell r="G243">
            <v>168819.47616718465</v>
          </cell>
          <cell r="H243">
            <v>115912.97554147478</v>
          </cell>
          <cell r="I243">
            <v>122585.50890997905</v>
          </cell>
          <cell r="J243">
            <v>55864.486315776536</v>
          </cell>
          <cell r="K243">
            <v>59044.05945388152</v>
          </cell>
          <cell r="L243">
            <v>60249.210563893415</v>
          </cell>
          <cell r="M243">
            <v>62508.092929876162</v>
          </cell>
          <cell r="N243">
            <v>60837.676342831794</v>
          </cell>
          <cell r="O243">
            <v>57584.729295126883</v>
          </cell>
          <cell r="P243">
            <v>527843.86172207643</v>
          </cell>
          <cell r="Q243">
            <v>189381.00000000029</v>
          </cell>
          <cell r="R243">
            <v>57584.729295126883</v>
          </cell>
        </row>
        <row r="244">
          <cell r="B244" t="str">
            <v>-------------------</v>
          </cell>
          <cell r="C244" t="str">
            <v>-------------------</v>
          </cell>
          <cell r="D244" t="str">
            <v>-------------------</v>
          </cell>
          <cell r="E244" t="str">
            <v>-------------------</v>
          </cell>
          <cell r="F244" t="str">
            <v>-------------------</v>
          </cell>
          <cell r="G244" t="str">
            <v>-------------------</v>
          </cell>
          <cell r="H244" t="str">
            <v>-------------------</v>
          </cell>
          <cell r="I244" t="str">
            <v>-------------------</v>
          </cell>
          <cell r="J244" t="str">
            <v>-------------------</v>
          </cell>
          <cell r="K244" t="str">
            <v>-------------------</v>
          </cell>
          <cell r="L244" t="str">
            <v>-------------------</v>
          </cell>
          <cell r="M244" t="str">
            <v>-------------------</v>
          </cell>
          <cell r="N244" t="str">
            <v>-------------------</v>
          </cell>
          <cell r="O244" t="str">
            <v>-------------------</v>
          </cell>
          <cell r="P244" t="str">
            <v>-------------------</v>
          </cell>
          <cell r="Q244" t="str">
            <v>-------------------</v>
          </cell>
          <cell r="R244" t="str">
            <v>-------------------</v>
          </cell>
        </row>
        <row r="245">
          <cell r="A245" t="str">
            <v>SALDO FINAL</v>
          </cell>
          <cell r="B245">
            <v>189381.00000000003</v>
          </cell>
          <cell r="C245">
            <v>143982.9679726605</v>
          </cell>
          <cell r="D245">
            <v>143998.93990833321</v>
          </cell>
          <cell r="E245">
            <v>217372.66055546494</v>
          </cell>
          <cell r="F245">
            <v>168810.49315432314</v>
          </cell>
          <cell r="G245">
            <v>115912.97554147478</v>
          </cell>
          <cell r="H245">
            <v>122585.50890997927</v>
          </cell>
          <cell r="I245">
            <v>55864.486315776303</v>
          </cell>
          <cell r="J245">
            <v>59044.059453881186</v>
          </cell>
          <cell r="K245">
            <v>60249.210563893765</v>
          </cell>
          <cell r="L245">
            <v>62508.092929876373</v>
          </cell>
          <cell r="M245">
            <v>60837.676342831786</v>
          </cell>
          <cell r="N245">
            <v>57584.729295126665</v>
          </cell>
          <cell r="O245">
            <v>413807.04140205448</v>
          </cell>
          <cell r="P245">
            <v>562983.73771418072</v>
          </cell>
          <cell r="Q245">
            <v>57575.706837730308</v>
          </cell>
          <cell r="R245">
            <v>328662.36805410258</v>
          </cell>
        </row>
        <row r="246">
          <cell r="B246" t="str">
            <v>=============</v>
          </cell>
          <cell r="C246" t="str">
            <v>=============</v>
          </cell>
          <cell r="D246" t="str">
            <v>=============</v>
          </cell>
          <cell r="E246" t="str">
            <v>=============</v>
          </cell>
          <cell r="F246" t="str">
            <v>=============</v>
          </cell>
          <cell r="G246" t="str">
            <v>=============</v>
          </cell>
          <cell r="H246" t="str">
            <v>=============</v>
          </cell>
          <cell r="I246" t="str">
            <v>=============</v>
          </cell>
          <cell r="J246" t="str">
            <v>=============</v>
          </cell>
          <cell r="K246" t="str">
            <v>=============</v>
          </cell>
          <cell r="L246" t="str">
            <v>=============</v>
          </cell>
          <cell r="M246" t="str">
            <v>=============</v>
          </cell>
          <cell r="N246" t="str">
            <v>=============</v>
          </cell>
          <cell r="O246" t="str">
            <v>=============</v>
          </cell>
          <cell r="P246" t="str">
            <v>=============</v>
          </cell>
          <cell r="Q246" t="str">
            <v>=============</v>
          </cell>
          <cell r="R246" t="str">
            <v>=============</v>
          </cell>
        </row>
        <row r="248">
          <cell r="A248" t="str">
            <v>DIFERENCIA FLUJO</v>
          </cell>
          <cell r="B248">
            <v>-2.6193447411060333E-10</v>
          </cell>
          <cell r="C248">
            <v>-1.1641532182693481E-10</v>
          </cell>
          <cell r="D248">
            <v>2.9103830456733704E-11</v>
          </cell>
          <cell r="E248">
            <v>-3.9444535039365292E-2</v>
          </cell>
          <cell r="F248">
            <v>-8.9830128615139984</v>
          </cell>
          <cell r="G248">
            <v>0</v>
          </cell>
          <cell r="H248">
            <v>2.1827872842550278E-10</v>
          </cell>
          <cell r="I248">
            <v>-2.3283064365386963E-10</v>
          </cell>
          <cell r="J248">
            <v>-3.3469405025243759E-10</v>
          </cell>
          <cell r="K248">
            <v>3.4924596548080444E-10</v>
          </cell>
          <cell r="L248">
            <v>2.1100277081131935E-10</v>
          </cell>
          <cell r="M248">
            <v>-7.2759576141834259E-12</v>
          </cell>
          <cell r="N248">
            <v>-2.1827872842550278E-10</v>
          </cell>
          <cell r="O248">
            <v>-114036.82032002194</v>
          </cell>
          <cell r="P248">
            <v>464.07023372722324</v>
          </cell>
          <cell r="Q248">
            <v>-9.0224573965751915</v>
          </cell>
          <cell r="R248">
            <v>2.9103830456733704E-10</v>
          </cell>
        </row>
        <row r="250">
          <cell r="A250" t="str">
            <v>AJUSTE FLUJO DE EFECTIVO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5">
          <cell r="A255" t="str">
            <v xml:space="preserve"> </v>
          </cell>
          <cell r="C255">
            <v>37351.542271643521</v>
          </cell>
          <cell r="K255" t="str">
            <v>ARCHIVO:</v>
          </cell>
          <cell r="L255" t="str">
            <v>UM3VEL</v>
          </cell>
        </row>
        <row r="256">
          <cell r="A256" t="str">
            <v>VELCON, S.A. DE C.V.</v>
          </cell>
        </row>
        <row r="257">
          <cell r="A257" t="str">
            <v>PRONOSTICO 1+3 DE ABRIL 2002</v>
          </cell>
          <cell r="D257" t="str">
            <v>( MILES DE PESOS)</v>
          </cell>
        </row>
        <row r="260">
          <cell r="A260" t="str">
            <v>INFORMACION ADICIONAL GRAFICAS DIRECCION GENERAL</v>
          </cell>
        </row>
        <row r="262">
          <cell r="B262" t="str">
            <v>REAL DIC 2001</v>
          </cell>
          <cell r="C262" t="str">
            <v>ENERO</v>
          </cell>
          <cell r="D262" t="str">
            <v>FEBRERO</v>
          </cell>
          <cell r="E262" t="str">
            <v>MARZO</v>
          </cell>
          <cell r="F262" t="str">
            <v>ABRIL</v>
          </cell>
          <cell r="G262" t="str">
            <v>MAYO</v>
          </cell>
          <cell r="H262" t="str">
            <v>JUNIO</v>
          </cell>
          <cell r="I262" t="str">
            <v>JULIO</v>
          </cell>
          <cell r="J262" t="str">
            <v>AGOSTO</v>
          </cell>
          <cell r="K262" t="str">
            <v>SEPTIEMBRE</v>
          </cell>
          <cell r="L262" t="str">
            <v>OCTUBRE</v>
          </cell>
          <cell r="M262" t="str">
            <v>NOVIEMBRE</v>
          </cell>
          <cell r="N262" t="str">
            <v>DICIEMBRE</v>
          </cell>
          <cell r="O262" t="str">
            <v>ENERO 2000</v>
          </cell>
          <cell r="P262" t="str">
            <v>FEBRERO 2000</v>
          </cell>
          <cell r="Q262" t="str">
            <v>T. ANUAL 2002</v>
          </cell>
          <cell r="R262" t="str">
            <v>DICIEMBRE</v>
          </cell>
        </row>
        <row r="263">
          <cell r="B263" t="str">
            <v>-------------------</v>
          </cell>
          <cell r="C263" t="str">
            <v>-------------------</v>
          </cell>
          <cell r="D263" t="str">
            <v>-------------------</v>
          </cell>
          <cell r="E263" t="str">
            <v>-------------------</v>
          </cell>
          <cell r="F263" t="str">
            <v>-------------------</v>
          </cell>
          <cell r="G263" t="str">
            <v>-------------------</v>
          </cell>
          <cell r="H263" t="str">
            <v>-------------------</v>
          </cell>
          <cell r="I263" t="str">
            <v>-------------------</v>
          </cell>
          <cell r="J263" t="str">
            <v>-------------------</v>
          </cell>
          <cell r="K263" t="str">
            <v>-------------------</v>
          </cell>
          <cell r="L263" t="str">
            <v>-------------------</v>
          </cell>
          <cell r="M263" t="str">
            <v>-------------------</v>
          </cell>
          <cell r="N263" t="str">
            <v>-------------------</v>
          </cell>
          <cell r="O263" t="str">
            <v>-------------------</v>
          </cell>
          <cell r="P263" t="str">
            <v>-------------------</v>
          </cell>
          <cell r="Q263" t="str">
            <v>-------------------</v>
          </cell>
          <cell r="R263" t="str">
            <v>-------------------</v>
          </cell>
        </row>
        <row r="265">
          <cell r="A265" t="str">
            <v>PROVENIENTE DE LA OPERACION:</v>
          </cell>
        </row>
        <row r="266">
          <cell r="A266" t="str">
            <v>----------------------------</v>
          </cell>
        </row>
        <row r="267">
          <cell r="A267" t="str">
            <v>UTILIDAD DE OPERACION</v>
          </cell>
          <cell r="B267">
            <v>248856.69999999998</v>
          </cell>
          <cell r="C267">
            <v>22005.772168211603</v>
          </cell>
          <cell r="D267">
            <v>19664.271577835611</v>
          </cell>
          <cell r="E267">
            <v>19653.000000000007</v>
          </cell>
          <cell r="F267">
            <v>22129.619496881918</v>
          </cell>
          <cell r="G267">
            <v>21508.937273584175</v>
          </cell>
          <cell r="H267">
            <v>20387.888889119677</v>
          </cell>
          <cell r="I267">
            <v>24979.746070639394</v>
          </cell>
          <cell r="J267">
            <v>26604.305101951399</v>
          </cell>
          <cell r="K267">
            <v>30670.735137733249</v>
          </cell>
          <cell r="L267">
            <v>34226.613618564574</v>
          </cell>
          <cell r="M267">
            <v>29873.39999903207</v>
          </cell>
          <cell r="N267">
            <v>20660.712971534376</v>
          </cell>
          <cell r="O267">
            <v>32944.248122847937</v>
          </cell>
          <cell r="P267">
            <v>32239.679488252434</v>
          </cell>
          <cell r="Q267">
            <v>292365.0023050881</v>
          </cell>
          <cell r="R267">
            <v>477912.24415933981</v>
          </cell>
        </row>
        <row r="268">
          <cell r="A268" t="str">
            <v>(+) DEPRECIACION Y AMORTIZAC</v>
          </cell>
          <cell r="B268">
            <v>79381.100000000006</v>
          </cell>
          <cell r="C268">
            <v>6960.5107460269637</v>
          </cell>
          <cell r="D268">
            <v>7162.6325270047046</v>
          </cell>
          <cell r="E268">
            <v>7286.5</v>
          </cell>
          <cell r="F268">
            <v>7149.942222222222</v>
          </cell>
          <cell r="G268">
            <v>7133.1994270131518</v>
          </cell>
          <cell r="H268">
            <v>7337.2065289304128</v>
          </cell>
          <cell r="I268">
            <v>7347.3893942427685</v>
          </cell>
          <cell r="J268">
            <v>7197.0313653856911</v>
          </cell>
          <cell r="K268">
            <v>6945.7629903742682</v>
          </cell>
          <cell r="L268">
            <v>6942.2829581339047</v>
          </cell>
          <cell r="M268">
            <v>6797.7702019106464</v>
          </cell>
          <cell r="N268">
            <v>6917.3564557590744</v>
          </cell>
          <cell r="O268">
            <v>6136.5799446754636</v>
          </cell>
          <cell r="P268">
            <v>6841.1485792709655</v>
          </cell>
          <cell r="Q268">
            <v>85177.584817003823</v>
          </cell>
          <cell r="R268">
            <v>94565.146274472208</v>
          </cell>
        </row>
        <row r="269">
          <cell r="A269" t="str">
            <v>(-) CAMBIOS AL CAPITAL DE TRAB1</v>
          </cell>
          <cell r="B269">
            <v>-97597.7</v>
          </cell>
          <cell r="C269">
            <v>49265.405180742593</v>
          </cell>
          <cell r="D269">
            <v>5686.6167594534627</v>
          </cell>
          <cell r="E269">
            <v>-58072</v>
          </cell>
          <cell r="F269">
            <v>64971.356032451265</v>
          </cell>
          <cell r="G269">
            <v>23854.988846286607</v>
          </cell>
          <cell r="H269">
            <v>-2805.4256534459073</v>
          </cell>
          <cell r="I269">
            <v>2148.1457843388089</v>
          </cell>
          <cell r="J269">
            <v>-4521.7131865659521</v>
          </cell>
          <cell r="K269">
            <v>390.93740845016691</v>
          </cell>
          <cell r="L269">
            <v>14931.436519174466</v>
          </cell>
          <cell r="M269">
            <v>-15989.623154728957</v>
          </cell>
          <cell r="N269">
            <v>-48743.959335444386</v>
          </cell>
          <cell r="O269">
            <v>-2074.2328181033117</v>
          </cell>
          <cell r="P269">
            <v>-6323.7773275217405</v>
          </cell>
          <cell r="Q269">
            <v>31116.165200712152</v>
          </cell>
          <cell r="R269">
            <v>0</v>
          </cell>
        </row>
        <row r="271">
          <cell r="A271" t="str">
            <v>(-) INVERSION ACTIVO FIJO</v>
          </cell>
          <cell r="B271">
            <v>136201.79999999999</v>
          </cell>
          <cell r="C271">
            <v>14316.840550000081</v>
          </cell>
          <cell r="D271">
            <v>10686.213615000015</v>
          </cell>
          <cell r="E271">
            <v>1975.6458349999739</v>
          </cell>
          <cell r="F271">
            <v>13088.723315799958</v>
          </cell>
          <cell r="G271">
            <v>54513.052805900108</v>
          </cell>
          <cell r="H271">
            <v>21958.965078129899</v>
          </cell>
          <cell r="I271">
            <v>10292.092350849998</v>
          </cell>
          <cell r="J271">
            <v>6585.2377566000214</v>
          </cell>
          <cell r="K271">
            <v>4103.4963227999397</v>
          </cell>
          <cell r="L271">
            <v>5511.446721979999</v>
          </cell>
          <cell r="M271">
            <v>7785.3530249999603</v>
          </cell>
          <cell r="N271">
            <v>1590.650873200153</v>
          </cell>
          <cell r="O271">
            <v>-175762.63276783004</v>
          </cell>
          <cell r="P271">
            <v>0</v>
          </cell>
          <cell r="Q271">
            <v>152407.71825026011</v>
          </cell>
          <cell r="R271">
            <v>69.772532430011779</v>
          </cell>
        </row>
        <row r="272">
          <cell r="B272" t="str">
            <v>-------------</v>
          </cell>
          <cell r="C272" t="str">
            <v>-------------</v>
          </cell>
          <cell r="D272" t="str">
            <v>-------------</v>
          </cell>
          <cell r="E272" t="str">
            <v>-------------</v>
          </cell>
          <cell r="F272" t="str">
            <v>-------------</v>
          </cell>
          <cell r="G272" t="str">
            <v>-------------</v>
          </cell>
          <cell r="H272" t="str">
            <v>-------------</v>
          </cell>
          <cell r="I272" t="str">
            <v>-------------</v>
          </cell>
          <cell r="J272" t="str">
            <v>-------------</v>
          </cell>
          <cell r="K272" t="str">
            <v>-------------</v>
          </cell>
          <cell r="L272" t="str">
            <v>-------------</v>
          </cell>
          <cell r="M272" t="str">
            <v>-------------</v>
          </cell>
          <cell r="N272" t="str">
            <v>-------------</v>
          </cell>
          <cell r="O272" t="str">
            <v>-------------</v>
          </cell>
          <cell r="P272" t="str">
            <v>-------------</v>
          </cell>
          <cell r="Q272" t="str">
            <v>-------------</v>
          </cell>
          <cell r="R272" t="str">
            <v>-------------</v>
          </cell>
        </row>
        <row r="273">
          <cell r="A273" t="str">
            <v>GENERACION NETA</v>
          </cell>
          <cell r="B273">
            <v>289633.7</v>
          </cell>
          <cell r="C273">
            <v>-34615.962816504107</v>
          </cell>
          <cell r="D273">
            <v>10454.073730386837</v>
          </cell>
          <cell r="E273">
            <v>83035.854165000026</v>
          </cell>
          <cell r="F273">
            <v>-48780.517629147085</v>
          </cell>
          <cell r="G273">
            <v>-49725.904951589386</v>
          </cell>
          <cell r="H273">
            <v>8571.5559933660988</v>
          </cell>
          <cell r="I273">
            <v>19886.897329693355</v>
          </cell>
          <cell r="J273">
            <v>31737.811897303021</v>
          </cell>
          <cell r="K273">
            <v>33122.064396857408</v>
          </cell>
          <cell r="L273">
            <v>20726.013335544012</v>
          </cell>
          <cell r="M273">
            <v>44875.440330671714</v>
          </cell>
          <cell r="N273">
            <v>74731.377889537689</v>
          </cell>
          <cell r="O273">
            <v>216917.69365345675</v>
          </cell>
          <cell r="P273">
            <v>45404.605395045139</v>
          </cell>
          <cell r="Q273">
            <v>194018.70367111958</v>
          </cell>
          <cell r="R273">
            <v>572407.61790138204</v>
          </cell>
        </row>
        <row r="274">
          <cell r="B274" t="str">
            <v>=============</v>
          </cell>
          <cell r="C274" t="str">
            <v>=============</v>
          </cell>
          <cell r="D274" t="str">
            <v>=============</v>
          </cell>
          <cell r="E274" t="str">
            <v>=============</v>
          </cell>
          <cell r="F274" t="str">
            <v>=============</v>
          </cell>
          <cell r="G274" t="str">
            <v>=============</v>
          </cell>
          <cell r="H274" t="str">
            <v>=============</v>
          </cell>
          <cell r="I274" t="str">
            <v>=============</v>
          </cell>
          <cell r="J274" t="str">
            <v>=============</v>
          </cell>
          <cell r="K274" t="str">
            <v>=============</v>
          </cell>
          <cell r="L274" t="str">
            <v>=============</v>
          </cell>
          <cell r="M274" t="str">
            <v>=============</v>
          </cell>
          <cell r="N274" t="str">
            <v>=============</v>
          </cell>
          <cell r="O274" t="str">
            <v>=============</v>
          </cell>
          <cell r="P274" t="str">
            <v>=============</v>
          </cell>
          <cell r="Q274" t="str">
            <v>=============</v>
          </cell>
          <cell r="R274" t="str">
            <v>=============</v>
          </cell>
        </row>
        <row r="278">
          <cell r="A278" t="str">
            <v>FLUJO NETO TOTAL</v>
          </cell>
          <cell r="B278">
            <v>129689.50000000003</v>
          </cell>
          <cell r="C278">
            <v>-45398.032027339788</v>
          </cell>
          <cell r="D278">
            <v>15.971935672605696</v>
          </cell>
          <cell r="E278">
            <v>73373.720647131762</v>
          </cell>
          <cell r="F278">
            <v>-48562.206845676847</v>
          </cell>
          <cell r="G278">
            <v>-52906.500625709872</v>
          </cell>
          <cell r="H278">
            <v>6672.5333685044907</v>
          </cell>
          <cell r="I278">
            <v>-66721.022594202746</v>
          </cell>
          <cell r="J278">
            <v>3179.5731381046498</v>
          </cell>
          <cell r="K278">
            <v>1205.1511100122443</v>
          </cell>
          <cell r="L278">
            <v>2258.8823659829586</v>
          </cell>
          <cell r="M278">
            <v>-1670.4165870443758</v>
          </cell>
          <cell r="N278">
            <v>-3252.9470477051291</v>
          </cell>
          <cell r="O278">
            <v>356222.31210692762</v>
          </cell>
          <cell r="P278">
            <v>35139.875992104251</v>
          </cell>
          <cell r="R278">
            <v>271077.63875897572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Est. Closing Equity"/>
      <sheetName val="Annual"/>
      <sheetName val="Loan Sizing"/>
      <sheetName val="Historicals"/>
      <sheetName val="After Tax Analysis"/>
      <sheetName val="Initial Capital Budget"/>
      <sheetName val="LTL"/>
      <sheetName val="10 Year Capital Budget"/>
      <sheetName val="After Tax Monthly IRR"/>
      <sheetName val="Monthly IRR"/>
      <sheetName val="Rent Roll"/>
      <sheetName val="Quarterly"/>
      <sheetName val="Stabilized"/>
      <sheetName val="10 Yr Proforma"/>
      <sheetName val="Fee Analysis"/>
      <sheetName val="Fee Analysis I"/>
      <sheetName val="Fee Analysis III"/>
      <sheetName val="Budget Comp"/>
      <sheetName val="Budget Builder"/>
      <sheetName val="Quickprice"/>
      <sheetName val="Prepayment Penalty"/>
      <sheetName val="Monthly Pre Tax CF"/>
      <sheetName val="Tables"/>
      <sheetName val="Monthly Aft. Tax CF"/>
      <sheetName val="AIC Tables"/>
      <sheetName val="AIC Prelim"/>
      <sheetName val="Sheet1"/>
      <sheetName val="ACF"/>
    </sheetNames>
    <sheetDataSet>
      <sheetData sheetId="0">
        <row r="3">
          <cell r="E3" t="str">
            <v>Willow Creek</v>
          </cell>
        </row>
        <row r="4">
          <cell r="E4" t="str">
            <v>Tempe, AZ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al Input"/>
      <sheetName val="Annual CF Input"/>
      <sheetName val="Monthly CF Input"/>
      <sheetName val="Pools"/>
      <sheetName val="RE Valuation"/>
      <sheetName val="JV Financials"/>
      <sheetName val="GE Economics"/>
      <sheetName val="Metrics"/>
      <sheetName val="Sensitivities"/>
      <sheetName val="Deal Assumptions"/>
      <sheetName val="Property Assumptions"/>
      <sheetName val="Debt Worksheet"/>
      <sheetName val="Equity Worksheet"/>
      <sheetName val="FAS 141"/>
      <sheetName val="Overhead"/>
      <sheetName val="Data Tape"/>
      <sheetName val="Criteria"/>
      <sheetName val="UW vs Actuals"/>
      <sheetName val="(M-300b) A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45">
          <cell r="G345" t="str">
            <v>Multi-Family</v>
          </cell>
          <cell r="H345" t="str">
            <v>Industrial</v>
          </cell>
          <cell r="I345" t="str">
            <v>Flex</v>
          </cell>
          <cell r="J345" t="str">
            <v>Office - CBD</v>
          </cell>
          <cell r="K345" t="str">
            <v>Office - Suburban</v>
          </cell>
          <cell r="L345" t="str">
            <v>Retail - Community Center</v>
          </cell>
          <cell r="M345" t="str">
            <v>Retail - Power Center</v>
          </cell>
          <cell r="N345" t="str">
            <v>Retail - Regional Mall</v>
          </cell>
          <cell r="O345" t="str">
            <v>Hotel</v>
          </cell>
          <cell r="P345" t="str">
            <v>Ground Lease</v>
          </cell>
          <cell r="Q345" t="str">
            <v>Golf</v>
          </cell>
          <cell r="R345" t="str">
            <v>Marina</v>
          </cell>
          <cell r="S345" t="str">
            <v>Mobile Home Park</v>
          </cell>
          <cell r="T345" t="str">
            <v>Mixed Use</v>
          </cell>
          <cell r="U345" t="str">
            <v>Parking Facility</v>
          </cell>
          <cell r="V345" t="str">
            <v>Senior Living</v>
          </cell>
          <cell r="W345" t="str">
            <v>Self Storage</v>
          </cell>
          <cell r="X345" t="str">
            <v>Condo Conversions</v>
          </cell>
          <cell r="Y345" t="str">
            <v>Other</v>
          </cell>
          <cell r="Z345" t="str">
            <v>Land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R1"/>
      <sheetName val="MexGaap"/>
      <sheetName val="Efectos Uk"/>
      <sheetName val="Difer"/>
      <sheetName val="UkGaap"/>
      <sheetName val="Var Uk-Mex"/>
      <sheetName val="AcMex"/>
      <sheetName val="AcUK"/>
      <sheetName val="Reporta"/>
      <sheetName val="Reconc Sept04"/>
      <sheetName val="D&amp;T03"/>
      <sheetName val="Real"/>
      <sheetName val="Personal"/>
      <sheetName val="Vtas"/>
      <sheetName val="SF3 VTAS"/>
      <sheetName val="SF3 VTAS VOL"/>
      <sheetName val="Precios"/>
      <sheetName val="Dias"/>
      <sheetName val="OAct"/>
      <sheetName val="CDV"/>
      <sheetName val="Luz"/>
      <sheetName val="Real+3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2">
          <cell r="A2" t="str">
            <v>VELCON, S.A. DE C.V.</v>
          </cell>
        </row>
        <row r="3">
          <cell r="A3" t="str">
            <v>ESTADOS FINANCIEROS PARA A GKN</v>
          </cell>
          <cell r="C3" t="str">
            <v>Acum</v>
          </cell>
        </row>
        <row r="4">
          <cell r="A4" t="str">
            <v>EN UK GAAP</v>
          </cell>
          <cell r="B4">
            <v>38292</v>
          </cell>
          <cell r="C4">
            <v>38292</v>
          </cell>
        </row>
        <row r="5">
          <cell r="A5" t="str">
            <v>MILES DE PESOS</v>
          </cell>
          <cell r="B5" t="str">
            <v>REAL</v>
          </cell>
          <cell r="C5" t="str">
            <v>REAL</v>
          </cell>
        </row>
        <row r="6">
          <cell r="A6" t="str">
            <v>ESTADO DE RESULTADOS</v>
          </cell>
        </row>
        <row r="7">
          <cell r="A7" t="str">
            <v>-----------------------------------------</v>
          </cell>
        </row>
        <row r="8">
          <cell r="A8" t="str">
            <v>VENTAS NETAS</v>
          </cell>
        </row>
        <row r="9">
          <cell r="A9" t="str">
            <v>-------------------------</v>
          </cell>
        </row>
        <row r="10">
          <cell r="A10" t="str">
            <v>EQUIPO ORIGINAL DOMESTICO</v>
          </cell>
          <cell r="B10">
            <v>27302.9</v>
          </cell>
          <cell r="C10">
            <v>298711.90000000002</v>
          </cell>
        </row>
        <row r="11">
          <cell r="A11" t="str">
            <v>EQUIPO ORIGINAL EXP DIRECTA</v>
          </cell>
          <cell r="B11">
            <v>30410.3</v>
          </cell>
          <cell r="C11">
            <v>273987.19999999995</v>
          </cell>
        </row>
        <row r="12">
          <cell r="A12" t="str">
            <v>EQUIPO ORIGINAL EXP INDIRECTA</v>
          </cell>
          <cell r="B12">
            <v>15960.1</v>
          </cell>
          <cell r="C12">
            <v>417505.99999999994</v>
          </cell>
        </row>
        <row r="13">
          <cell r="A13" t="str">
            <v>INTERCOMPANIAS</v>
          </cell>
          <cell r="B13">
            <v>7787.2</v>
          </cell>
          <cell r="C13">
            <v>74871.5</v>
          </cell>
        </row>
        <row r="14">
          <cell r="A14" t="str">
            <v>MERCADO INDEPENDIENTE DOMESTICO</v>
          </cell>
          <cell r="B14">
            <v>1560.2</v>
          </cell>
          <cell r="C14">
            <v>12168.5</v>
          </cell>
        </row>
        <row r="15">
          <cell r="A15" t="str">
            <v>MERCADO INDEPENDIENTE EXP</v>
          </cell>
          <cell r="B15">
            <v>0</v>
          </cell>
          <cell r="C15">
            <v>0</v>
          </cell>
        </row>
        <row r="16">
          <cell r="A16" t="str">
            <v>OTRAS VENTAS</v>
          </cell>
          <cell r="B16">
            <v>330</v>
          </cell>
          <cell r="C16">
            <v>2166.8000000000002</v>
          </cell>
        </row>
        <row r="17">
          <cell r="A17" t="str">
            <v>DIVIDENDOS COBRADOS</v>
          </cell>
          <cell r="B17">
            <v>0</v>
          </cell>
          <cell r="C17">
            <v>0</v>
          </cell>
        </row>
        <row r="18">
          <cell r="B18" t="str">
            <v>-------------------</v>
          </cell>
          <cell r="C18" t="str">
            <v>-------------------</v>
          </cell>
        </row>
        <row r="19">
          <cell r="A19" t="str">
            <v>TOTAL</v>
          </cell>
          <cell r="B19">
            <v>83350.7</v>
          </cell>
          <cell r="C19">
            <v>1079411.8999999999</v>
          </cell>
        </row>
        <row r="21">
          <cell r="A21" t="str">
            <v>COSTO DIRECTO VENTAS</v>
          </cell>
          <cell r="B21">
            <v>44272.700000000004</v>
          </cell>
          <cell r="C21">
            <v>556697.59999999998</v>
          </cell>
        </row>
        <row r="22">
          <cell r="A22" t="str">
            <v>COSTO DE DISTRIBUCION</v>
          </cell>
          <cell r="B22">
            <v>670.8</v>
          </cell>
          <cell r="C22">
            <v>8525.1</v>
          </cell>
        </row>
        <row r="23">
          <cell r="B23" t="str">
            <v>-------------------</v>
          </cell>
          <cell r="C23" t="str">
            <v>-------------------</v>
          </cell>
        </row>
        <row r="24">
          <cell r="A24" t="str">
            <v>COSTO TOTAL</v>
          </cell>
          <cell r="B24">
            <v>44943.500000000007</v>
          </cell>
          <cell r="C24">
            <v>565222.69999999995</v>
          </cell>
        </row>
        <row r="26">
          <cell r="A26" t="str">
            <v>* COSTO A VENTAS *</v>
          </cell>
          <cell r="B26">
            <v>0.53920962871337619</v>
          </cell>
          <cell r="C26">
            <v>0.52363949294981837</v>
          </cell>
        </row>
        <row r="28">
          <cell r="A28" t="str">
            <v>CONTRIBUCION MARGINAL</v>
          </cell>
          <cell r="B28">
            <v>38407.19999999999</v>
          </cell>
          <cell r="C28">
            <v>514189.19999999995</v>
          </cell>
        </row>
        <row r="30">
          <cell r="A30" t="str">
            <v>GASTOS DE OPERACION</v>
          </cell>
        </row>
        <row r="31">
          <cell r="A31" t="str">
            <v>----------------------------------------</v>
          </cell>
        </row>
        <row r="32">
          <cell r="A32" t="str">
            <v>GASTOS DE PRODUCCION</v>
          </cell>
          <cell r="B32">
            <v>9245.6999999999989</v>
          </cell>
          <cell r="C32">
            <v>127906.40000000001</v>
          </cell>
        </row>
        <row r="33">
          <cell r="A33" t="str">
            <v>GASTOS DE VENTAS</v>
          </cell>
          <cell r="B33">
            <v>38.1</v>
          </cell>
          <cell r="C33">
            <v>2503.0999999999995</v>
          </cell>
        </row>
        <row r="34">
          <cell r="A34" t="str">
            <v>GASTOS DE ADMINISTRACION</v>
          </cell>
          <cell r="B34">
            <v>5863.3</v>
          </cell>
          <cell r="C34">
            <v>73175.3</v>
          </cell>
        </row>
        <row r="35">
          <cell r="A35" t="str">
            <v>PART UTIL A TRABAJADORES</v>
          </cell>
          <cell r="B35">
            <v>-619.6</v>
          </cell>
          <cell r="C35">
            <v>21352.5</v>
          </cell>
        </row>
        <row r="36">
          <cell r="B36" t="str">
            <v>-------------------</v>
          </cell>
          <cell r="C36" t="str">
            <v>-------------------</v>
          </cell>
        </row>
        <row r="37">
          <cell r="A37" t="str">
            <v>UTOPEDA</v>
          </cell>
          <cell r="B37">
            <v>23879.699999999993</v>
          </cell>
          <cell r="C37">
            <v>289251.89999999997</v>
          </cell>
        </row>
        <row r="39">
          <cell r="A39" t="str">
            <v>DEPRECIACION</v>
          </cell>
          <cell r="B39">
            <v>5848.7</v>
          </cell>
          <cell r="C39">
            <v>64641.999999999993</v>
          </cell>
        </row>
        <row r="40">
          <cell r="B40" t="str">
            <v>-------------------</v>
          </cell>
          <cell r="C40" t="str">
            <v>-------------------</v>
          </cell>
        </row>
        <row r="41">
          <cell r="A41" t="str">
            <v>UTILIDAD DE OPERACION</v>
          </cell>
          <cell r="B41">
            <v>18030.999999999993</v>
          </cell>
          <cell r="C41">
            <v>224609.89999999997</v>
          </cell>
        </row>
        <row r="42">
          <cell r="A42" t="str">
            <v>* % UTILIDAD DE OPERACION *</v>
          </cell>
          <cell r="B42">
            <v>0.21632691747039909</v>
          </cell>
          <cell r="C42">
            <v>0.2080854398585007</v>
          </cell>
        </row>
        <row r="45">
          <cell r="A45" t="str">
            <v>COSTO INTEGRAL DE FINANCIAMIENTO</v>
          </cell>
        </row>
        <row r="46">
          <cell r="A46" t="str">
            <v>A CARGO (A FAVOR)</v>
          </cell>
        </row>
        <row r="47">
          <cell r="A47" t="str">
            <v>---------------------------------</v>
          </cell>
        </row>
        <row r="48">
          <cell r="A48" t="str">
            <v>INTERESES PAGADOS</v>
          </cell>
          <cell r="B48">
            <v>0</v>
          </cell>
          <cell r="C48">
            <v>0</v>
          </cell>
        </row>
        <row r="49">
          <cell r="A49" t="str">
            <v>INTERESES GANADOS</v>
          </cell>
          <cell r="B49">
            <v>0</v>
          </cell>
          <cell r="C49">
            <v>0</v>
          </cell>
        </row>
        <row r="50">
          <cell r="A50" t="str">
            <v>INTERESES INTERCOMPANIAS, NETO</v>
          </cell>
          <cell r="B50">
            <v>-129.80000000000001</v>
          </cell>
          <cell r="C50">
            <v>-1213.5</v>
          </cell>
        </row>
        <row r="51">
          <cell r="A51" t="str">
            <v>RESULTADO CAMBIARIO, NETO</v>
          </cell>
          <cell r="B51">
            <v>10525.6</v>
          </cell>
          <cell r="C51">
            <v>10831.2</v>
          </cell>
        </row>
        <row r="52">
          <cell r="A52" t="str">
            <v>RESULTADO POSICION MONETARIA</v>
          </cell>
          <cell r="B52">
            <v>0</v>
          </cell>
          <cell r="C52">
            <v>0</v>
          </cell>
        </row>
        <row r="53">
          <cell r="A53" t="str">
            <v>GASTOS FINANCIEROS OTROS</v>
          </cell>
          <cell r="B53">
            <v>-592.70000000000005</v>
          </cell>
          <cell r="C53">
            <v>1019.8999999999999</v>
          </cell>
        </row>
        <row r="54">
          <cell r="B54" t="str">
            <v>-------------------</v>
          </cell>
          <cell r="C54" t="str">
            <v>-------------------</v>
          </cell>
        </row>
        <row r="55">
          <cell r="A55" t="str">
            <v>CIF NETO</v>
          </cell>
          <cell r="B55">
            <v>9803.1</v>
          </cell>
          <cell r="C55">
            <v>10637.6</v>
          </cell>
        </row>
        <row r="57">
          <cell r="A57" t="str">
            <v>OTROS GASTOS (PRODUCTOS)</v>
          </cell>
          <cell r="B57">
            <v>1117.5</v>
          </cell>
          <cell r="C57">
            <v>16723.900000000001</v>
          </cell>
        </row>
        <row r="58">
          <cell r="B58" t="str">
            <v>-------------------</v>
          </cell>
          <cell r="C58" t="str">
            <v>-------------------</v>
          </cell>
        </row>
        <row r="59">
          <cell r="A59" t="str">
            <v>RESULTADO ANTES DE IMPUESTOS</v>
          </cell>
          <cell r="B59">
            <v>7110.3999999999924</v>
          </cell>
          <cell r="C59">
            <v>197248.39999999997</v>
          </cell>
        </row>
        <row r="61">
          <cell r="A61" t="str">
            <v>IMPUESTO SOBRE LA RENTA</v>
          </cell>
          <cell r="B61">
            <v>-11117.4</v>
          </cell>
          <cell r="C61">
            <v>72031.500000000015</v>
          </cell>
        </row>
        <row r="62">
          <cell r="A62" t="str">
            <v>ISR DIFERIDO</v>
          </cell>
          <cell r="B62">
            <v>-873.17900000009104</v>
          </cell>
          <cell r="C62">
            <v>4870.0575080687704</v>
          </cell>
        </row>
        <row r="63">
          <cell r="A63" t="str">
            <v>IMPUESTO AL ACTIVO</v>
          </cell>
          <cell r="B63">
            <v>0</v>
          </cell>
          <cell r="C63">
            <v>0</v>
          </cell>
        </row>
        <row r="64">
          <cell r="A64" t="str">
            <v>PART UTIL A TRABAJADORES</v>
          </cell>
          <cell r="B64">
            <v>0</v>
          </cell>
          <cell r="C64">
            <v>0</v>
          </cell>
        </row>
        <row r="65">
          <cell r="A65" t="str">
            <v>IMPUESTOS ANTERIORES</v>
          </cell>
          <cell r="B65">
            <v>0</v>
          </cell>
          <cell r="C65">
            <v>-2628.5000000000005</v>
          </cell>
        </row>
        <row r="66">
          <cell r="A66" t="str">
            <v>UTILIDAD OTROS ACCIONISTAS</v>
          </cell>
          <cell r="B66">
            <v>0</v>
          </cell>
          <cell r="C66">
            <v>0</v>
          </cell>
        </row>
        <row r="67">
          <cell r="B67" t="str">
            <v>-------------------</v>
          </cell>
          <cell r="C67" t="str">
            <v>-------------------</v>
          </cell>
        </row>
        <row r="68">
          <cell r="A68" t="str">
            <v>RESULTADO NETO</v>
          </cell>
          <cell r="B68">
            <v>19100.979000000083</v>
          </cell>
          <cell r="C68">
            <v>122975.34249193118</v>
          </cell>
        </row>
        <row r="71">
          <cell r="A71" t="str">
            <v>* % RESULTADO NETO *</v>
          </cell>
          <cell r="B71">
            <v>0.22916399022443823</v>
          </cell>
          <cell r="C71">
            <v>0.11392809593069263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ekly Tracking"/>
      <sheetName val="Leases"/>
      <sheetName val="Move-In By Week"/>
      <sheetName val="Proforma Data"/>
    </sheetNames>
    <sheetDataSet>
      <sheetData sheetId="0" refreshError="1"/>
      <sheetData sheetId="1"/>
      <sheetData sheetId="2" refreshError="1"/>
      <sheetData sheetId="3">
        <row r="2">
          <cell r="A2">
            <v>134</v>
          </cell>
          <cell r="B2" t="str">
            <v>C</v>
          </cell>
          <cell r="C2" t="str">
            <v>B3</v>
          </cell>
          <cell r="D2" t="str">
            <v>1BD / 1BA</v>
          </cell>
          <cell r="E2">
            <v>765</v>
          </cell>
          <cell r="F2">
            <v>1560</v>
          </cell>
          <cell r="G2">
            <v>2.0392156862745097</v>
          </cell>
          <cell r="M2">
            <v>25</v>
          </cell>
          <cell r="T2">
            <v>0</v>
          </cell>
          <cell r="W2">
            <v>0</v>
          </cell>
          <cell r="AD2">
            <v>20</v>
          </cell>
          <cell r="AE2">
            <v>45</v>
          </cell>
          <cell r="AF2">
            <v>1605</v>
          </cell>
          <cell r="AG2">
            <v>2.0980392156862746</v>
          </cell>
        </row>
        <row r="3">
          <cell r="A3">
            <v>136</v>
          </cell>
          <cell r="B3" t="str">
            <v>C</v>
          </cell>
          <cell r="C3" t="str">
            <v>C2</v>
          </cell>
          <cell r="D3" t="str">
            <v>1BD Den / 1BA</v>
          </cell>
          <cell r="E3">
            <v>825</v>
          </cell>
          <cell r="F3">
            <v>1625</v>
          </cell>
          <cell r="G3">
            <v>1.9696969696969697</v>
          </cell>
          <cell r="M3">
            <v>25</v>
          </cell>
          <cell r="Q3">
            <v>15</v>
          </cell>
          <cell r="S3">
            <v>15</v>
          </cell>
          <cell r="T3">
            <v>0</v>
          </cell>
          <cell r="W3">
            <v>0</v>
          </cell>
          <cell r="AA3">
            <v>25</v>
          </cell>
          <cell r="AD3">
            <v>20</v>
          </cell>
          <cell r="AE3">
            <v>100</v>
          </cell>
          <cell r="AF3">
            <v>1725</v>
          </cell>
          <cell r="AG3">
            <v>2.0909090909090908</v>
          </cell>
        </row>
        <row r="4">
          <cell r="A4">
            <v>138</v>
          </cell>
          <cell r="B4" t="str">
            <v>C</v>
          </cell>
          <cell r="C4" t="str">
            <v>E2</v>
          </cell>
          <cell r="D4" t="str">
            <v>2BD Den / 2BA</v>
          </cell>
          <cell r="E4">
            <v>1287</v>
          </cell>
          <cell r="F4">
            <v>2225</v>
          </cell>
          <cell r="G4">
            <v>1.7288267288267287</v>
          </cell>
          <cell r="M4">
            <v>25</v>
          </cell>
          <cell r="N4">
            <v>15</v>
          </cell>
          <cell r="T4">
            <v>0</v>
          </cell>
          <cell r="W4">
            <v>0</v>
          </cell>
          <cell r="AA4">
            <v>25</v>
          </cell>
          <cell r="AD4">
            <v>20</v>
          </cell>
          <cell r="AE4">
            <v>85</v>
          </cell>
          <cell r="AF4">
            <v>2310</v>
          </cell>
          <cell r="AG4">
            <v>1.7948717948717949</v>
          </cell>
        </row>
        <row r="5">
          <cell r="A5">
            <v>140</v>
          </cell>
          <cell r="B5" t="str">
            <v>C</v>
          </cell>
          <cell r="C5" t="str">
            <v>B3</v>
          </cell>
          <cell r="D5" t="str">
            <v>1BD / 1BA</v>
          </cell>
          <cell r="E5">
            <v>765</v>
          </cell>
          <cell r="F5">
            <v>1560</v>
          </cell>
          <cell r="G5">
            <v>2.0392156862745097</v>
          </cell>
          <cell r="M5">
            <v>25</v>
          </cell>
          <cell r="U5">
            <v>0</v>
          </cell>
          <cell r="W5">
            <v>0</v>
          </cell>
          <cell r="AD5">
            <v>20</v>
          </cell>
          <cell r="AE5">
            <v>45</v>
          </cell>
          <cell r="AF5">
            <v>1605</v>
          </cell>
          <cell r="AG5">
            <v>2.0980392156862746</v>
          </cell>
        </row>
        <row r="6">
          <cell r="A6">
            <v>142</v>
          </cell>
          <cell r="B6" t="str">
            <v>C</v>
          </cell>
          <cell r="C6" t="str">
            <v>E1b</v>
          </cell>
          <cell r="D6" t="str">
            <v>2BD Den / 2BA</v>
          </cell>
          <cell r="E6">
            <v>1312</v>
          </cell>
          <cell r="F6">
            <v>2200</v>
          </cell>
          <cell r="G6">
            <v>1.6768292682926829</v>
          </cell>
          <cell r="J6">
            <v>25</v>
          </cell>
          <cell r="M6">
            <v>25</v>
          </cell>
          <cell r="N6">
            <v>15</v>
          </cell>
          <cell r="Q6">
            <v>15</v>
          </cell>
          <cell r="U6">
            <v>0</v>
          </cell>
          <cell r="W6">
            <v>0</v>
          </cell>
          <cell r="AA6">
            <v>25</v>
          </cell>
          <cell r="AD6">
            <v>20</v>
          </cell>
          <cell r="AE6">
            <v>125</v>
          </cell>
          <cell r="AF6">
            <v>2325</v>
          </cell>
          <cell r="AG6">
            <v>1.7721036585365855</v>
          </cell>
        </row>
        <row r="7">
          <cell r="A7">
            <v>144</v>
          </cell>
          <cell r="B7" t="str">
            <v>C</v>
          </cell>
          <cell r="C7" t="str">
            <v>E1b</v>
          </cell>
          <cell r="D7" t="str">
            <v>2BD Den / 2BA</v>
          </cell>
          <cell r="E7">
            <v>1312</v>
          </cell>
          <cell r="F7">
            <v>2200</v>
          </cell>
          <cell r="G7">
            <v>1.6768292682926829</v>
          </cell>
          <cell r="J7">
            <v>25</v>
          </cell>
          <cell r="M7">
            <v>25</v>
          </cell>
          <cell r="N7">
            <v>15</v>
          </cell>
          <cell r="T7">
            <v>0</v>
          </cell>
          <cell r="W7">
            <v>0</v>
          </cell>
          <cell r="AA7">
            <v>25</v>
          </cell>
          <cell r="AD7">
            <v>20</v>
          </cell>
          <cell r="AE7">
            <v>110</v>
          </cell>
          <cell r="AF7">
            <v>2310</v>
          </cell>
          <cell r="AG7">
            <v>1.7606707317073171</v>
          </cell>
        </row>
        <row r="8">
          <cell r="A8">
            <v>146</v>
          </cell>
          <cell r="B8" t="str">
            <v>C</v>
          </cell>
          <cell r="C8" t="str">
            <v>B3</v>
          </cell>
          <cell r="D8" t="str">
            <v>1BD / 1BA</v>
          </cell>
          <cell r="E8">
            <v>765</v>
          </cell>
          <cell r="F8">
            <v>1560</v>
          </cell>
          <cell r="G8">
            <v>2.0392156862745097</v>
          </cell>
          <cell r="M8">
            <v>25</v>
          </cell>
          <cell r="N8">
            <v>15</v>
          </cell>
          <cell r="T8">
            <v>0</v>
          </cell>
          <cell r="W8">
            <v>0</v>
          </cell>
          <cell r="AD8">
            <v>20</v>
          </cell>
          <cell r="AE8">
            <v>60</v>
          </cell>
          <cell r="AF8">
            <v>1620</v>
          </cell>
          <cell r="AG8">
            <v>2.1176470588235294</v>
          </cell>
        </row>
        <row r="9">
          <cell r="A9">
            <v>148</v>
          </cell>
          <cell r="B9" t="str">
            <v>C</v>
          </cell>
          <cell r="C9" t="str">
            <v>E2</v>
          </cell>
          <cell r="D9" t="str">
            <v>2BD Den / 2BA</v>
          </cell>
          <cell r="E9">
            <v>1287</v>
          </cell>
          <cell r="F9">
            <v>2225</v>
          </cell>
          <cell r="G9">
            <v>1.7288267288267287</v>
          </cell>
          <cell r="M9">
            <v>25</v>
          </cell>
          <cell r="U9">
            <v>0</v>
          </cell>
          <cell r="Y9">
            <v>0</v>
          </cell>
          <cell r="AC9">
            <v>25</v>
          </cell>
          <cell r="AD9">
            <v>20</v>
          </cell>
          <cell r="AE9">
            <v>70</v>
          </cell>
          <cell r="AF9">
            <v>2295</v>
          </cell>
          <cell r="AG9">
            <v>1.7832167832167831</v>
          </cell>
        </row>
        <row r="10">
          <cell r="A10">
            <v>149</v>
          </cell>
          <cell r="B10" t="str">
            <v>D</v>
          </cell>
          <cell r="C10" t="str">
            <v>E3</v>
          </cell>
          <cell r="D10" t="str">
            <v>2BD Den 2.5BA Duplex</v>
          </cell>
          <cell r="E10">
            <v>1305</v>
          </cell>
          <cell r="F10">
            <v>2350</v>
          </cell>
          <cell r="G10">
            <v>1.8007662835249043</v>
          </cell>
          <cell r="N10">
            <v>15</v>
          </cell>
          <cell r="T10">
            <v>0</v>
          </cell>
          <cell r="W10">
            <v>0</v>
          </cell>
          <cell r="AA10">
            <v>25</v>
          </cell>
          <cell r="AD10">
            <v>20</v>
          </cell>
          <cell r="AE10">
            <v>60</v>
          </cell>
          <cell r="AF10">
            <v>2410</v>
          </cell>
          <cell r="AG10">
            <v>1.8467432950191571</v>
          </cell>
        </row>
        <row r="11">
          <cell r="A11">
            <v>150</v>
          </cell>
          <cell r="B11" t="str">
            <v>D</v>
          </cell>
          <cell r="C11" t="str">
            <v>D2fw</v>
          </cell>
          <cell r="D11" t="str">
            <v>2BD / 2BA</v>
          </cell>
          <cell r="E11">
            <v>1069</v>
          </cell>
          <cell r="F11">
            <v>1900</v>
          </cell>
          <cell r="G11">
            <v>1.7773620205799814</v>
          </cell>
          <cell r="J11">
            <v>25</v>
          </cell>
          <cell r="M11">
            <v>25</v>
          </cell>
          <cell r="N11">
            <v>15</v>
          </cell>
          <cell r="Q11">
            <v>15</v>
          </cell>
          <cell r="S11">
            <v>15</v>
          </cell>
          <cell r="T11">
            <v>0</v>
          </cell>
          <cell r="W11">
            <v>0</v>
          </cell>
          <cell r="AA11">
            <v>25</v>
          </cell>
          <cell r="AD11">
            <v>20</v>
          </cell>
          <cell r="AE11">
            <v>140</v>
          </cell>
          <cell r="AF11">
            <v>2040</v>
          </cell>
          <cell r="AG11">
            <v>1.9083255378858746</v>
          </cell>
        </row>
        <row r="12">
          <cell r="A12">
            <v>151</v>
          </cell>
          <cell r="B12" t="str">
            <v>D</v>
          </cell>
          <cell r="C12" t="str">
            <v>E3</v>
          </cell>
          <cell r="D12" t="str">
            <v>2BD Den 2.5BA Duplex</v>
          </cell>
          <cell r="E12">
            <v>1305</v>
          </cell>
          <cell r="F12">
            <v>2350</v>
          </cell>
          <cell r="G12">
            <v>1.8007662835249043</v>
          </cell>
          <cell r="N12">
            <v>15</v>
          </cell>
          <cell r="Q12">
            <v>15</v>
          </cell>
          <cell r="U12">
            <v>0</v>
          </cell>
          <cell r="W12">
            <v>0</v>
          </cell>
          <cell r="AA12">
            <v>25</v>
          </cell>
          <cell r="AD12">
            <v>20</v>
          </cell>
          <cell r="AE12">
            <v>75</v>
          </cell>
          <cell r="AF12">
            <v>2425</v>
          </cell>
          <cell r="AG12">
            <v>1.8582375478927202</v>
          </cell>
        </row>
        <row r="13">
          <cell r="A13">
            <v>152</v>
          </cell>
          <cell r="B13" t="str">
            <v>D</v>
          </cell>
          <cell r="C13" t="str">
            <v>C1</v>
          </cell>
          <cell r="D13" t="str">
            <v>1BD Den / 1BA</v>
          </cell>
          <cell r="E13">
            <v>962</v>
          </cell>
          <cell r="F13">
            <v>1675</v>
          </cell>
          <cell r="G13">
            <v>1.7411642411642412</v>
          </cell>
          <cell r="M13">
            <v>25</v>
          </cell>
          <cell r="N13">
            <v>15</v>
          </cell>
          <cell r="T13">
            <v>0</v>
          </cell>
          <cell r="W13">
            <v>0</v>
          </cell>
          <cell r="AA13">
            <v>25</v>
          </cell>
          <cell r="AD13">
            <v>20</v>
          </cell>
          <cell r="AE13">
            <v>85</v>
          </cell>
          <cell r="AF13">
            <v>1760</v>
          </cell>
          <cell r="AG13">
            <v>1.8295218295218296</v>
          </cell>
        </row>
        <row r="14">
          <cell r="A14">
            <v>153</v>
          </cell>
          <cell r="B14" t="str">
            <v>D</v>
          </cell>
          <cell r="C14" t="str">
            <v>E3se</v>
          </cell>
          <cell r="D14" t="str">
            <v>2BD Den 2.5BA Duplex</v>
          </cell>
          <cell r="E14">
            <v>1354</v>
          </cell>
          <cell r="F14">
            <v>2350</v>
          </cell>
          <cell r="G14">
            <v>1.7355982274741506</v>
          </cell>
          <cell r="N14">
            <v>15</v>
          </cell>
          <cell r="S14">
            <v>15</v>
          </cell>
          <cell r="U14">
            <v>0</v>
          </cell>
          <cell r="W14">
            <v>0</v>
          </cell>
          <cell r="AA14">
            <v>25</v>
          </cell>
          <cell r="AD14">
            <v>20</v>
          </cell>
          <cell r="AE14">
            <v>75</v>
          </cell>
          <cell r="AF14">
            <v>2425</v>
          </cell>
          <cell r="AG14">
            <v>1.7909896602658788</v>
          </cell>
        </row>
        <row r="15">
          <cell r="A15">
            <v>154</v>
          </cell>
          <cell r="B15" t="str">
            <v>D</v>
          </cell>
          <cell r="C15" t="str">
            <v>D2</v>
          </cell>
          <cell r="D15" t="str">
            <v>2BD / 2BA</v>
          </cell>
          <cell r="E15">
            <v>1134</v>
          </cell>
          <cell r="F15">
            <v>1900</v>
          </cell>
          <cell r="G15">
            <v>1.6754850088183422</v>
          </cell>
          <cell r="M15">
            <v>25</v>
          </cell>
          <cell r="N15">
            <v>15</v>
          </cell>
          <cell r="S15">
            <v>15</v>
          </cell>
          <cell r="T15">
            <v>0</v>
          </cell>
          <cell r="W15">
            <v>0</v>
          </cell>
          <cell r="AA15">
            <v>25</v>
          </cell>
          <cell r="AD15">
            <v>20</v>
          </cell>
          <cell r="AE15">
            <v>100</v>
          </cell>
          <cell r="AF15">
            <v>2000</v>
          </cell>
          <cell r="AG15">
            <v>1.7636684303350969</v>
          </cell>
        </row>
        <row r="16">
          <cell r="A16">
            <v>155</v>
          </cell>
          <cell r="B16" t="str">
            <v>D</v>
          </cell>
          <cell r="C16" t="str">
            <v>E3se</v>
          </cell>
          <cell r="D16" t="str">
            <v>2BD Den 2.5BA Duplex</v>
          </cell>
          <cell r="E16">
            <v>1354</v>
          </cell>
          <cell r="F16">
            <v>2350</v>
          </cell>
          <cell r="G16">
            <v>1.7355982274741506</v>
          </cell>
          <cell r="N16">
            <v>15</v>
          </cell>
          <cell r="T16">
            <v>0</v>
          </cell>
          <cell r="W16">
            <v>0</v>
          </cell>
          <cell r="AA16">
            <v>25</v>
          </cell>
          <cell r="AD16">
            <v>20</v>
          </cell>
          <cell r="AE16">
            <v>60</v>
          </cell>
          <cell r="AF16">
            <v>2410</v>
          </cell>
          <cell r="AG16">
            <v>1.7799113737075332</v>
          </cell>
        </row>
        <row r="17">
          <cell r="A17">
            <v>161</v>
          </cell>
          <cell r="B17" t="str">
            <v>C</v>
          </cell>
          <cell r="C17" t="str">
            <v>E2</v>
          </cell>
          <cell r="D17" t="str">
            <v>2BD Den / 2BA</v>
          </cell>
          <cell r="E17">
            <v>1287</v>
          </cell>
          <cell r="F17">
            <v>2225</v>
          </cell>
          <cell r="G17">
            <v>1.7288267288267287</v>
          </cell>
          <cell r="M17">
            <v>25</v>
          </cell>
          <cell r="T17">
            <v>0</v>
          </cell>
          <cell r="U17" t="str">
            <v xml:space="preserve"> </v>
          </cell>
          <cell r="W17">
            <v>0</v>
          </cell>
          <cell r="Y17" t="str">
            <v xml:space="preserve"> </v>
          </cell>
          <cell r="Z17" t="str">
            <v xml:space="preserve"> </v>
          </cell>
          <cell r="AC17" t="str">
            <v xml:space="preserve"> </v>
          </cell>
          <cell r="AD17">
            <v>20</v>
          </cell>
          <cell r="AE17">
            <v>45</v>
          </cell>
          <cell r="AF17">
            <v>2270</v>
          </cell>
          <cell r="AG17">
            <v>1.7637917637917637</v>
          </cell>
        </row>
        <row r="18">
          <cell r="A18">
            <v>163</v>
          </cell>
          <cell r="B18" t="str">
            <v>C</v>
          </cell>
          <cell r="C18" t="str">
            <v>B3</v>
          </cell>
          <cell r="D18" t="str">
            <v>1BD / 1BA</v>
          </cell>
          <cell r="E18">
            <v>765</v>
          </cell>
          <cell r="F18">
            <v>1560</v>
          </cell>
          <cell r="G18">
            <v>2.0392156862745097</v>
          </cell>
          <cell r="M18">
            <v>25</v>
          </cell>
          <cell r="S18">
            <v>15</v>
          </cell>
          <cell r="T18">
            <v>0</v>
          </cell>
          <cell r="W18">
            <v>0</v>
          </cell>
          <cell r="AD18">
            <v>20</v>
          </cell>
          <cell r="AE18">
            <v>60</v>
          </cell>
          <cell r="AF18">
            <v>1620</v>
          </cell>
          <cell r="AG18">
            <v>2.1176470588235294</v>
          </cell>
        </row>
        <row r="19">
          <cell r="A19">
            <v>165</v>
          </cell>
          <cell r="B19" t="str">
            <v>C</v>
          </cell>
          <cell r="C19" t="str">
            <v>B1b</v>
          </cell>
          <cell r="D19" t="str">
            <v>1BD / 1BA</v>
          </cell>
          <cell r="E19">
            <v>802</v>
          </cell>
          <cell r="F19">
            <v>1550</v>
          </cell>
          <cell r="G19">
            <v>1.9326683291770574</v>
          </cell>
          <cell r="J19">
            <v>25</v>
          </cell>
          <cell r="M19">
            <v>25</v>
          </cell>
          <cell r="S19">
            <v>15</v>
          </cell>
          <cell r="U19">
            <v>0</v>
          </cell>
          <cell r="Z19">
            <v>0</v>
          </cell>
          <cell r="AB19">
            <v>25</v>
          </cell>
          <cell r="AD19">
            <v>20</v>
          </cell>
          <cell r="AE19">
            <v>110</v>
          </cell>
          <cell r="AF19">
            <v>1660</v>
          </cell>
          <cell r="AG19">
            <v>2.0698254364089776</v>
          </cell>
        </row>
        <row r="20">
          <cell r="A20">
            <v>167</v>
          </cell>
          <cell r="B20" t="str">
            <v>C</v>
          </cell>
          <cell r="C20" t="str">
            <v>B1b</v>
          </cell>
          <cell r="D20" t="str">
            <v>1BD / 1BA</v>
          </cell>
          <cell r="E20">
            <v>802</v>
          </cell>
          <cell r="F20">
            <v>1550</v>
          </cell>
          <cell r="G20">
            <v>1.9326683291770574</v>
          </cell>
          <cell r="J20">
            <v>25</v>
          </cell>
          <cell r="M20">
            <v>25</v>
          </cell>
          <cell r="T20">
            <v>0</v>
          </cell>
          <cell r="W20">
            <v>0</v>
          </cell>
          <cell r="AD20">
            <v>20</v>
          </cell>
          <cell r="AE20">
            <v>70</v>
          </cell>
          <cell r="AF20">
            <v>1620</v>
          </cell>
          <cell r="AG20">
            <v>2.0199501246882794</v>
          </cell>
        </row>
        <row r="21">
          <cell r="A21">
            <v>169</v>
          </cell>
          <cell r="B21" t="str">
            <v>C</v>
          </cell>
          <cell r="C21" t="str">
            <v>B1b</v>
          </cell>
          <cell r="D21" t="str">
            <v>1BD / 1BA</v>
          </cell>
          <cell r="E21">
            <v>802</v>
          </cell>
          <cell r="F21">
            <v>1550</v>
          </cell>
          <cell r="G21">
            <v>1.9326683291770574</v>
          </cell>
          <cell r="J21">
            <v>25</v>
          </cell>
          <cell r="M21">
            <v>25</v>
          </cell>
          <cell r="T21">
            <v>0</v>
          </cell>
          <cell r="W21">
            <v>0</v>
          </cell>
          <cell r="AD21">
            <v>20</v>
          </cell>
          <cell r="AE21">
            <v>70</v>
          </cell>
          <cell r="AF21">
            <v>1620</v>
          </cell>
          <cell r="AG21">
            <v>2.0199501246882794</v>
          </cell>
        </row>
        <row r="22">
          <cell r="A22">
            <v>171</v>
          </cell>
          <cell r="B22" t="str">
            <v>B</v>
          </cell>
          <cell r="C22" t="str">
            <v>D2fw</v>
          </cell>
          <cell r="D22" t="str">
            <v>2BD / 2BA</v>
          </cell>
          <cell r="E22">
            <v>1069</v>
          </cell>
          <cell r="F22">
            <v>1900</v>
          </cell>
          <cell r="G22">
            <v>1.7773620205799814</v>
          </cell>
          <cell r="J22">
            <v>25</v>
          </cell>
          <cell r="M22">
            <v>25</v>
          </cell>
          <cell r="U22">
            <v>0</v>
          </cell>
          <cell r="W22">
            <v>0</v>
          </cell>
          <cell r="AA22">
            <v>25</v>
          </cell>
          <cell r="AD22">
            <v>20</v>
          </cell>
          <cell r="AE22">
            <v>95</v>
          </cell>
          <cell r="AF22">
            <v>1995</v>
          </cell>
          <cell r="AG22">
            <v>1.8662301216089803</v>
          </cell>
        </row>
        <row r="23">
          <cell r="A23">
            <v>173</v>
          </cell>
          <cell r="B23" t="str">
            <v>B</v>
          </cell>
          <cell r="C23" t="str">
            <v>D5</v>
          </cell>
          <cell r="D23" t="str">
            <v>2BD / 2BA</v>
          </cell>
          <cell r="E23">
            <v>1347</v>
          </cell>
          <cell r="F23">
            <v>2300</v>
          </cell>
          <cell r="G23">
            <v>1.7074981440237564</v>
          </cell>
          <cell r="J23">
            <v>25</v>
          </cell>
          <cell r="M23">
            <v>25</v>
          </cell>
          <cell r="N23">
            <v>15</v>
          </cell>
          <cell r="S23">
            <v>15</v>
          </cell>
          <cell r="T23">
            <v>0</v>
          </cell>
          <cell r="W23">
            <v>0</v>
          </cell>
          <cell r="AA23">
            <v>25</v>
          </cell>
          <cell r="AD23">
            <v>20</v>
          </cell>
          <cell r="AE23">
            <v>125</v>
          </cell>
          <cell r="AF23">
            <v>2425</v>
          </cell>
          <cell r="AG23">
            <v>1.8002969561989606</v>
          </cell>
        </row>
        <row r="24">
          <cell r="A24">
            <v>175</v>
          </cell>
          <cell r="B24" t="str">
            <v>B</v>
          </cell>
          <cell r="C24" t="str">
            <v>B3</v>
          </cell>
          <cell r="D24" t="str">
            <v>1BD / 1BA</v>
          </cell>
          <cell r="E24">
            <v>765</v>
          </cell>
          <cell r="F24">
            <v>1560</v>
          </cell>
          <cell r="G24">
            <v>2.0392156862745097</v>
          </cell>
          <cell r="M24">
            <v>25</v>
          </cell>
          <cell r="N24">
            <v>15</v>
          </cell>
          <cell r="T24">
            <v>0</v>
          </cell>
          <cell r="W24">
            <v>0</v>
          </cell>
          <cell r="AD24">
            <v>20</v>
          </cell>
          <cell r="AE24">
            <v>60</v>
          </cell>
          <cell r="AF24">
            <v>1620</v>
          </cell>
          <cell r="AG24">
            <v>2.1176470588235294</v>
          </cell>
        </row>
        <row r="25">
          <cell r="A25">
            <v>177</v>
          </cell>
          <cell r="B25" t="str">
            <v>B</v>
          </cell>
          <cell r="C25" t="str">
            <v>E2</v>
          </cell>
          <cell r="D25" t="str">
            <v>2BD Den / 2BA</v>
          </cell>
          <cell r="E25">
            <v>1287</v>
          </cell>
          <cell r="F25">
            <v>2225</v>
          </cell>
          <cell r="G25">
            <v>1.7288267288267287</v>
          </cell>
          <cell r="M25">
            <v>25</v>
          </cell>
          <cell r="N25">
            <v>15</v>
          </cell>
          <cell r="T25">
            <v>0</v>
          </cell>
          <cell r="W25">
            <v>0</v>
          </cell>
          <cell r="AA25">
            <v>25</v>
          </cell>
          <cell r="AD25">
            <v>20</v>
          </cell>
          <cell r="AE25">
            <v>85</v>
          </cell>
          <cell r="AF25">
            <v>2310</v>
          </cell>
          <cell r="AG25">
            <v>1.7948717948717949</v>
          </cell>
        </row>
        <row r="26">
          <cell r="A26">
            <v>179</v>
          </cell>
          <cell r="B26" t="str">
            <v>B</v>
          </cell>
          <cell r="C26" t="str">
            <v>E1n</v>
          </cell>
          <cell r="D26" t="str">
            <v>2BD Den / 2BA</v>
          </cell>
          <cell r="E26">
            <v>1329</v>
          </cell>
          <cell r="F26">
            <v>2200</v>
          </cell>
          <cell r="G26">
            <v>1.6553799849510911</v>
          </cell>
          <cell r="J26">
            <v>25</v>
          </cell>
          <cell r="M26">
            <v>25</v>
          </cell>
          <cell r="N26">
            <v>15</v>
          </cell>
          <cell r="Q26">
            <v>15</v>
          </cell>
          <cell r="V26">
            <v>0</v>
          </cell>
          <cell r="W26">
            <v>0</v>
          </cell>
          <cell r="AA26">
            <v>25</v>
          </cell>
          <cell r="AB26" t="str">
            <v xml:space="preserve"> </v>
          </cell>
          <cell r="AD26">
            <v>20</v>
          </cell>
          <cell r="AE26">
            <v>125</v>
          </cell>
          <cell r="AF26">
            <v>2325</v>
          </cell>
          <cell r="AG26">
            <v>1.7494356659142212</v>
          </cell>
        </row>
        <row r="27">
          <cell r="A27">
            <v>201</v>
          </cell>
          <cell r="B27" t="str">
            <v>A</v>
          </cell>
          <cell r="C27" t="str">
            <v>B1</v>
          </cell>
          <cell r="D27" t="str">
            <v>1BD / 1BA</v>
          </cell>
          <cell r="E27">
            <v>802</v>
          </cell>
          <cell r="F27">
            <v>1550</v>
          </cell>
          <cell r="G27">
            <v>1.9326683291770574</v>
          </cell>
          <cell r="M27">
            <v>25</v>
          </cell>
          <cell r="Q27">
            <v>15</v>
          </cell>
          <cell r="V27">
            <v>0</v>
          </cell>
          <cell r="W27">
            <v>0</v>
          </cell>
          <cell r="AA27">
            <v>25</v>
          </cell>
          <cell r="AB27">
            <v>0</v>
          </cell>
          <cell r="AD27">
            <v>20</v>
          </cell>
          <cell r="AE27">
            <v>85</v>
          </cell>
          <cell r="AF27">
            <v>1635</v>
          </cell>
          <cell r="AG27">
            <v>2.0386533665835413</v>
          </cell>
        </row>
        <row r="28">
          <cell r="A28">
            <v>202</v>
          </cell>
          <cell r="B28" t="str">
            <v>A</v>
          </cell>
          <cell r="C28" t="str">
            <v>B2</v>
          </cell>
          <cell r="D28" t="str">
            <v>1BD / 1BA</v>
          </cell>
          <cell r="E28">
            <v>826</v>
          </cell>
          <cell r="F28">
            <v>1560</v>
          </cell>
          <cell r="G28">
            <v>1.8886198547215496</v>
          </cell>
          <cell r="T28">
            <v>0</v>
          </cell>
          <cell r="W28">
            <v>0</v>
          </cell>
          <cell r="AA28">
            <v>0</v>
          </cell>
          <cell r="AB28">
            <v>25</v>
          </cell>
          <cell r="AD28">
            <v>20</v>
          </cell>
          <cell r="AE28">
            <v>45</v>
          </cell>
          <cell r="AF28">
            <v>1605</v>
          </cell>
          <cell r="AG28">
            <v>1.9430992736077481</v>
          </cell>
        </row>
        <row r="29">
          <cell r="A29">
            <v>203</v>
          </cell>
          <cell r="B29" t="str">
            <v>A</v>
          </cell>
          <cell r="C29" t="str">
            <v>B1</v>
          </cell>
          <cell r="D29" t="str">
            <v>1BD / 1BA</v>
          </cell>
          <cell r="E29">
            <v>802</v>
          </cell>
          <cell r="F29">
            <v>1550</v>
          </cell>
          <cell r="G29">
            <v>1.9326683291770574</v>
          </cell>
          <cell r="M29">
            <v>25</v>
          </cell>
          <cell r="U29">
            <v>0</v>
          </cell>
          <cell r="W29">
            <v>0</v>
          </cell>
          <cell r="AD29">
            <v>20</v>
          </cell>
          <cell r="AE29">
            <v>45</v>
          </cell>
          <cell r="AF29">
            <v>1595</v>
          </cell>
          <cell r="AG29">
            <v>1.9887780548628429</v>
          </cell>
        </row>
        <row r="30">
          <cell r="A30">
            <v>204</v>
          </cell>
          <cell r="B30" t="str">
            <v>A</v>
          </cell>
          <cell r="C30" t="str">
            <v>C3</v>
          </cell>
          <cell r="D30" t="str">
            <v>1BD Den / 1BA</v>
          </cell>
          <cell r="E30">
            <v>938</v>
          </cell>
          <cell r="F30">
            <v>1775</v>
          </cell>
          <cell r="G30">
            <v>1.892324093816631</v>
          </cell>
          <cell r="U30">
            <v>0</v>
          </cell>
          <cell r="W30">
            <v>0</v>
          </cell>
          <cell r="AA30">
            <v>25</v>
          </cell>
          <cell r="AD30">
            <v>20</v>
          </cell>
          <cell r="AE30">
            <v>45</v>
          </cell>
          <cell r="AF30">
            <v>1820</v>
          </cell>
          <cell r="AG30">
            <v>1.9402985074626866</v>
          </cell>
        </row>
        <row r="31">
          <cell r="A31">
            <v>227</v>
          </cell>
          <cell r="B31" t="str">
            <v>C</v>
          </cell>
          <cell r="C31" t="str">
            <v>A1</v>
          </cell>
          <cell r="D31" t="str">
            <v>1BD / 1BA</v>
          </cell>
          <cell r="E31">
            <v>686</v>
          </cell>
          <cell r="F31">
            <v>1425</v>
          </cell>
          <cell r="G31">
            <v>2.0772594752186588</v>
          </cell>
          <cell r="T31">
            <v>0</v>
          </cell>
          <cell r="W31">
            <v>0</v>
          </cell>
          <cell r="AD31">
            <v>20</v>
          </cell>
          <cell r="AE31">
            <v>20</v>
          </cell>
          <cell r="AF31">
            <v>1445</v>
          </cell>
          <cell r="AG31">
            <v>2.1064139941690962</v>
          </cell>
        </row>
        <row r="32">
          <cell r="A32">
            <v>231</v>
          </cell>
          <cell r="B32" t="str">
            <v>C</v>
          </cell>
          <cell r="C32" t="str">
            <v>D2se</v>
          </cell>
          <cell r="D32" t="str">
            <v>2BD / 2BA</v>
          </cell>
          <cell r="E32">
            <v>1107</v>
          </cell>
          <cell r="F32">
            <v>1900</v>
          </cell>
          <cell r="G32">
            <v>1.7163504968383017</v>
          </cell>
          <cell r="T32">
            <v>0</v>
          </cell>
          <cell r="W32">
            <v>0</v>
          </cell>
          <cell r="AD32">
            <v>20</v>
          </cell>
          <cell r="AE32">
            <v>20</v>
          </cell>
          <cell r="AF32">
            <v>1920</v>
          </cell>
          <cell r="AG32">
            <v>1.7344173441734418</v>
          </cell>
        </row>
        <row r="33">
          <cell r="A33">
            <v>233</v>
          </cell>
          <cell r="B33" t="str">
            <v>C</v>
          </cell>
          <cell r="C33" t="str">
            <v>A1</v>
          </cell>
          <cell r="D33" t="str">
            <v>1BD / 1BA</v>
          </cell>
          <cell r="E33">
            <v>686</v>
          </cell>
          <cell r="F33">
            <v>1425</v>
          </cell>
          <cell r="G33">
            <v>2.0772594752186588</v>
          </cell>
          <cell r="T33">
            <v>0</v>
          </cell>
          <cell r="W33">
            <v>0</v>
          </cell>
          <cell r="AD33">
            <v>20</v>
          </cell>
          <cell r="AE33">
            <v>20</v>
          </cell>
          <cell r="AF33">
            <v>1445</v>
          </cell>
          <cell r="AG33">
            <v>2.1064139941690962</v>
          </cell>
        </row>
        <row r="34">
          <cell r="A34">
            <v>234</v>
          </cell>
          <cell r="B34" t="str">
            <v>C</v>
          </cell>
          <cell r="C34" t="str">
            <v>B3</v>
          </cell>
          <cell r="D34" t="str">
            <v>1BD / 1BA</v>
          </cell>
          <cell r="E34">
            <v>765</v>
          </cell>
          <cell r="F34">
            <v>1560</v>
          </cell>
          <cell r="G34">
            <v>2.0392156862745097</v>
          </cell>
          <cell r="H34">
            <v>5</v>
          </cell>
          <cell r="M34">
            <v>25</v>
          </cell>
          <cell r="P34">
            <v>15</v>
          </cell>
          <cell r="T34">
            <v>0</v>
          </cell>
          <cell r="W34">
            <v>0</v>
          </cell>
          <cell r="AD34">
            <v>20</v>
          </cell>
          <cell r="AE34">
            <v>65</v>
          </cell>
          <cell r="AF34">
            <v>1625</v>
          </cell>
          <cell r="AG34">
            <v>2.1241830065359477</v>
          </cell>
        </row>
        <row r="35">
          <cell r="A35">
            <v>235</v>
          </cell>
          <cell r="B35" t="str">
            <v>C</v>
          </cell>
          <cell r="C35" t="str">
            <v>A1</v>
          </cell>
          <cell r="D35" t="str">
            <v>1BD / 1BA</v>
          </cell>
          <cell r="E35">
            <v>686</v>
          </cell>
          <cell r="F35">
            <v>1425</v>
          </cell>
          <cell r="G35">
            <v>2.0772594752186588</v>
          </cell>
          <cell r="I35">
            <v>75</v>
          </cell>
          <cell r="M35">
            <v>25</v>
          </cell>
          <cell r="P35">
            <v>15</v>
          </cell>
          <cell r="S35">
            <v>15</v>
          </cell>
          <cell r="T35">
            <v>0</v>
          </cell>
          <cell r="W35">
            <v>0</v>
          </cell>
          <cell r="AA35">
            <v>25</v>
          </cell>
          <cell r="AD35">
            <v>20</v>
          </cell>
          <cell r="AE35">
            <v>175</v>
          </cell>
          <cell r="AF35">
            <v>1600</v>
          </cell>
          <cell r="AG35">
            <v>2.3323615160349855</v>
          </cell>
        </row>
        <row r="36">
          <cell r="A36">
            <v>236</v>
          </cell>
          <cell r="B36" t="str">
            <v>C</v>
          </cell>
          <cell r="C36" t="str">
            <v>C2</v>
          </cell>
          <cell r="D36" t="str">
            <v>1BD Den / 1BA</v>
          </cell>
          <cell r="E36">
            <v>825</v>
          </cell>
          <cell r="F36">
            <v>1625</v>
          </cell>
          <cell r="G36">
            <v>1.9696969696969697</v>
          </cell>
          <cell r="H36">
            <v>5</v>
          </cell>
          <cell r="M36">
            <v>25</v>
          </cell>
          <cell r="S36">
            <v>15</v>
          </cell>
          <cell r="T36">
            <v>0</v>
          </cell>
          <cell r="Y36">
            <v>0</v>
          </cell>
          <cell r="AD36">
            <v>20</v>
          </cell>
          <cell r="AE36">
            <v>65</v>
          </cell>
          <cell r="AF36">
            <v>1690</v>
          </cell>
          <cell r="AG36">
            <v>2.0484848484848484</v>
          </cell>
        </row>
        <row r="37">
          <cell r="A37">
            <v>237</v>
          </cell>
          <cell r="B37" t="str">
            <v>C</v>
          </cell>
          <cell r="C37" t="str">
            <v>E3se</v>
          </cell>
          <cell r="D37" t="str">
            <v>2BD Den 2.5BA Duplex</v>
          </cell>
          <cell r="E37">
            <v>1354</v>
          </cell>
          <cell r="F37">
            <v>2350</v>
          </cell>
          <cell r="G37">
            <v>1.7355982274741506</v>
          </cell>
          <cell r="Q37">
            <v>15</v>
          </cell>
          <cell r="R37">
            <v>15</v>
          </cell>
          <cell r="S37">
            <v>15</v>
          </cell>
          <cell r="T37">
            <v>0</v>
          </cell>
          <cell r="Y37">
            <v>0</v>
          </cell>
          <cell r="AD37">
            <v>20</v>
          </cell>
          <cell r="AE37">
            <v>65</v>
          </cell>
          <cell r="AF37">
            <v>2415</v>
          </cell>
          <cell r="AG37">
            <v>1.7836041358936485</v>
          </cell>
        </row>
        <row r="38">
          <cell r="A38">
            <v>238</v>
          </cell>
          <cell r="B38" t="str">
            <v>C</v>
          </cell>
          <cell r="C38" t="str">
            <v>E2</v>
          </cell>
          <cell r="D38" t="str">
            <v>2BD Den / 2BA</v>
          </cell>
          <cell r="E38">
            <v>1287</v>
          </cell>
          <cell r="F38">
            <v>2225</v>
          </cell>
          <cell r="G38">
            <v>1.7288267288267287</v>
          </cell>
          <cell r="H38">
            <v>5</v>
          </cell>
          <cell r="M38">
            <v>25</v>
          </cell>
          <cell r="N38">
            <v>15</v>
          </cell>
          <cell r="O38">
            <v>15</v>
          </cell>
          <cell r="T38">
            <v>0</v>
          </cell>
          <cell r="W38">
            <v>0</v>
          </cell>
          <cell r="AD38">
            <v>20</v>
          </cell>
          <cell r="AE38">
            <v>80</v>
          </cell>
          <cell r="AF38">
            <v>2305</v>
          </cell>
          <cell r="AG38">
            <v>1.7909867909867909</v>
          </cell>
        </row>
        <row r="39">
          <cell r="A39">
            <v>240</v>
          </cell>
          <cell r="B39" t="str">
            <v>C</v>
          </cell>
          <cell r="C39" t="str">
            <v>B3</v>
          </cell>
          <cell r="D39" t="str">
            <v>1BD / 1BA</v>
          </cell>
          <cell r="E39">
            <v>765</v>
          </cell>
          <cell r="F39">
            <v>1560</v>
          </cell>
          <cell r="G39">
            <v>2.0392156862745097</v>
          </cell>
          <cell r="H39">
            <v>5</v>
          </cell>
          <cell r="M39">
            <v>25</v>
          </cell>
          <cell r="T39">
            <v>0</v>
          </cell>
          <cell r="W39">
            <v>0</v>
          </cell>
          <cell r="AA39">
            <v>25</v>
          </cell>
          <cell r="AD39">
            <v>20</v>
          </cell>
          <cell r="AE39">
            <v>75</v>
          </cell>
          <cell r="AF39">
            <v>1635</v>
          </cell>
          <cell r="AG39">
            <v>2.1372549019607843</v>
          </cell>
        </row>
        <row r="40">
          <cell r="A40">
            <v>241</v>
          </cell>
          <cell r="B40" t="str">
            <v>C</v>
          </cell>
          <cell r="C40" t="str">
            <v>E3se</v>
          </cell>
          <cell r="D40" t="str">
            <v>2BD Den 2.5BA Duplex</v>
          </cell>
          <cell r="E40">
            <v>1354</v>
          </cell>
          <cell r="F40">
            <v>2350</v>
          </cell>
          <cell r="G40">
            <v>1.7355982274741506</v>
          </cell>
          <cell r="Q40">
            <v>15</v>
          </cell>
          <cell r="U40">
            <v>0</v>
          </cell>
          <cell r="Y40">
            <v>0</v>
          </cell>
          <cell r="AD40">
            <v>20</v>
          </cell>
          <cell r="AE40">
            <v>35</v>
          </cell>
          <cell r="AF40">
            <v>2385</v>
          </cell>
          <cell r="AG40">
            <v>1.7614475627769572</v>
          </cell>
        </row>
        <row r="41">
          <cell r="A41">
            <v>242</v>
          </cell>
          <cell r="B41" t="str">
            <v>C</v>
          </cell>
          <cell r="C41" t="str">
            <v>E1b</v>
          </cell>
          <cell r="D41" t="str">
            <v>2BD Den / 2BA</v>
          </cell>
          <cell r="E41">
            <v>1312</v>
          </cell>
          <cell r="F41">
            <v>2200</v>
          </cell>
          <cell r="G41">
            <v>1.6768292682926829</v>
          </cell>
          <cell r="H41">
            <v>5</v>
          </cell>
          <cell r="I41">
            <v>75</v>
          </cell>
          <cell r="J41">
            <v>25</v>
          </cell>
          <cell r="M41">
            <v>25</v>
          </cell>
          <cell r="O41">
            <v>15</v>
          </cell>
          <cell r="S41">
            <v>15</v>
          </cell>
          <cell r="T41">
            <v>0</v>
          </cell>
          <cell r="W41">
            <v>0</v>
          </cell>
          <cell r="AD41">
            <v>20</v>
          </cell>
          <cell r="AE41">
            <v>180</v>
          </cell>
          <cell r="AF41">
            <v>2380</v>
          </cell>
          <cell r="AG41">
            <v>1.8140243902439024</v>
          </cell>
        </row>
        <row r="42">
          <cell r="A42">
            <v>243</v>
          </cell>
          <cell r="B42" t="str">
            <v>C</v>
          </cell>
          <cell r="C42" t="str">
            <v>E3se</v>
          </cell>
          <cell r="D42" t="str">
            <v>2BD Den 2.5BA Duplex</v>
          </cell>
          <cell r="E42">
            <v>1354</v>
          </cell>
          <cell r="F42">
            <v>2350</v>
          </cell>
          <cell r="G42">
            <v>1.7355982274741506</v>
          </cell>
          <cell r="S42">
            <v>15</v>
          </cell>
          <cell r="T42">
            <v>0</v>
          </cell>
          <cell r="W42">
            <v>0</v>
          </cell>
          <cell r="AA42">
            <v>25</v>
          </cell>
          <cell r="AD42">
            <v>20</v>
          </cell>
          <cell r="AE42">
            <v>60</v>
          </cell>
          <cell r="AF42">
            <v>2410</v>
          </cell>
          <cell r="AG42">
            <v>1.7799113737075332</v>
          </cell>
        </row>
        <row r="43">
          <cell r="A43">
            <v>244</v>
          </cell>
          <cell r="B43" t="str">
            <v>C</v>
          </cell>
          <cell r="C43" t="str">
            <v>E1b</v>
          </cell>
          <cell r="D43" t="str">
            <v>2BD Den / 2BA</v>
          </cell>
          <cell r="E43">
            <v>1312</v>
          </cell>
          <cell r="F43">
            <v>2200</v>
          </cell>
          <cell r="G43">
            <v>1.6768292682926829</v>
          </cell>
          <cell r="H43">
            <v>5</v>
          </cell>
          <cell r="I43">
            <v>75</v>
          </cell>
          <cell r="J43">
            <v>25</v>
          </cell>
          <cell r="M43">
            <v>25</v>
          </cell>
          <cell r="N43">
            <v>15</v>
          </cell>
          <cell r="Q43">
            <v>15</v>
          </cell>
          <cell r="T43">
            <v>0</v>
          </cell>
          <cell r="W43">
            <v>0</v>
          </cell>
          <cell r="AA43">
            <v>25</v>
          </cell>
          <cell r="AD43">
            <v>20</v>
          </cell>
          <cell r="AE43">
            <v>205</v>
          </cell>
          <cell r="AF43">
            <v>2405</v>
          </cell>
          <cell r="AG43">
            <v>1.8330792682926829</v>
          </cell>
        </row>
        <row r="44">
          <cell r="A44">
            <v>245</v>
          </cell>
          <cell r="B44" t="str">
            <v>C</v>
          </cell>
          <cell r="C44" t="str">
            <v>E3se</v>
          </cell>
          <cell r="D44" t="str">
            <v>2BD Den 2.5BA Duplex</v>
          </cell>
          <cell r="E44">
            <v>1354</v>
          </cell>
          <cell r="F44">
            <v>2350</v>
          </cell>
          <cell r="G44">
            <v>1.7355982274741506</v>
          </cell>
          <cell r="Q44">
            <v>15</v>
          </cell>
          <cell r="U44">
            <v>0</v>
          </cell>
          <cell r="W44">
            <v>0</v>
          </cell>
          <cell r="AD44">
            <v>20</v>
          </cell>
          <cell r="AE44">
            <v>35</v>
          </cell>
          <cell r="AF44">
            <v>2385</v>
          </cell>
          <cell r="AG44">
            <v>1.7614475627769572</v>
          </cell>
        </row>
        <row r="45">
          <cell r="A45">
            <v>246</v>
          </cell>
          <cell r="B45" t="str">
            <v>C</v>
          </cell>
          <cell r="C45" t="str">
            <v>B3</v>
          </cell>
          <cell r="D45" t="str">
            <v>1BD / 1BA</v>
          </cell>
          <cell r="E45">
            <v>765</v>
          </cell>
          <cell r="F45">
            <v>1560</v>
          </cell>
          <cell r="G45">
            <v>2.0392156862745097</v>
          </cell>
          <cell r="H45">
            <v>5</v>
          </cell>
          <cell r="M45">
            <v>25</v>
          </cell>
          <cell r="N45">
            <v>15</v>
          </cell>
          <cell r="T45">
            <v>0</v>
          </cell>
          <cell r="W45">
            <v>0</v>
          </cell>
          <cell r="AA45">
            <v>25</v>
          </cell>
          <cell r="AD45">
            <v>20</v>
          </cell>
          <cell r="AE45">
            <v>90</v>
          </cell>
          <cell r="AF45">
            <v>1650</v>
          </cell>
          <cell r="AG45">
            <v>2.1568627450980391</v>
          </cell>
        </row>
        <row r="46">
          <cell r="A46">
            <v>248</v>
          </cell>
          <cell r="B46" t="str">
            <v>C</v>
          </cell>
          <cell r="C46" t="str">
            <v>E2</v>
          </cell>
          <cell r="D46" t="str">
            <v>2BD Den / 2BA</v>
          </cell>
          <cell r="E46">
            <v>1287</v>
          </cell>
          <cell r="F46">
            <v>2225</v>
          </cell>
          <cell r="G46">
            <v>1.7288267288267287</v>
          </cell>
          <cell r="H46">
            <v>5</v>
          </cell>
          <cell r="M46">
            <v>25</v>
          </cell>
          <cell r="T46">
            <v>0</v>
          </cell>
          <cell r="W46">
            <v>0</v>
          </cell>
          <cell r="AD46">
            <v>20</v>
          </cell>
          <cell r="AE46">
            <v>50</v>
          </cell>
          <cell r="AF46">
            <v>2275</v>
          </cell>
          <cell r="AG46">
            <v>1.7676767676767677</v>
          </cell>
        </row>
        <row r="47">
          <cell r="A47">
            <v>250</v>
          </cell>
          <cell r="B47" t="str">
            <v>D</v>
          </cell>
          <cell r="C47" t="str">
            <v>D2</v>
          </cell>
          <cell r="D47" t="str">
            <v>2BD / 2BA</v>
          </cell>
          <cell r="E47">
            <v>1134</v>
          </cell>
          <cell r="F47">
            <v>1925</v>
          </cell>
          <cell r="G47">
            <v>1.6975308641975309</v>
          </cell>
          <cell r="H47">
            <v>5</v>
          </cell>
          <cell r="M47">
            <v>25</v>
          </cell>
          <cell r="N47">
            <v>15</v>
          </cell>
          <cell r="T47">
            <v>0</v>
          </cell>
          <cell r="W47">
            <v>0</v>
          </cell>
          <cell r="AA47">
            <v>25</v>
          </cell>
          <cell r="AD47">
            <v>20</v>
          </cell>
          <cell r="AE47">
            <v>90</v>
          </cell>
          <cell r="AF47">
            <v>2015</v>
          </cell>
          <cell r="AG47">
            <v>1.7768959435626102</v>
          </cell>
        </row>
        <row r="48">
          <cell r="A48">
            <v>252</v>
          </cell>
          <cell r="B48" t="str">
            <v>D</v>
          </cell>
          <cell r="C48" t="str">
            <v>C1</v>
          </cell>
          <cell r="D48" t="str">
            <v>1BD Den / 1BA</v>
          </cell>
          <cell r="E48">
            <v>962</v>
          </cell>
          <cell r="F48">
            <v>1675</v>
          </cell>
          <cell r="G48">
            <v>1.7411642411642412</v>
          </cell>
          <cell r="H48">
            <v>5</v>
          </cell>
          <cell r="M48">
            <v>25</v>
          </cell>
          <cell r="N48">
            <v>15</v>
          </cell>
          <cell r="S48">
            <v>15</v>
          </cell>
          <cell r="V48">
            <v>0</v>
          </cell>
          <cell r="W48">
            <v>0</v>
          </cell>
          <cell r="AA48">
            <v>25</v>
          </cell>
          <cell r="AB48" t="str">
            <v xml:space="preserve"> </v>
          </cell>
          <cell r="AD48">
            <v>20</v>
          </cell>
          <cell r="AE48">
            <v>105</v>
          </cell>
          <cell r="AF48">
            <v>1780</v>
          </cell>
          <cell r="AG48">
            <v>1.8503118503118503</v>
          </cell>
        </row>
        <row r="49">
          <cell r="A49">
            <v>254</v>
          </cell>
          <cell r="B49" t="str">
            <v>D</v>
          </cell>
          <cell r="C49" t="str">
            <v>D2</v>
          </cell>
          <cell r="D49" t="str">
            <v>2BD / 2BA</v>
          </cell>
          <cell r="E49">
            <v>1134</v>
          </cell>
          <cell r="F49">
            <v>1900</v>
          </cell>
          <cell r="G49">
            <v>1.6754850088183422</v>
          </cell>
          <cell r="H49">
            <v>5</v>
          </cell>
          <cell r="M49">
            <v>25</v>
          </cell>
          <cell r="N49">
            <v>15</v>
          </cell>
          <cell r="S49">
            <v>15</v>
          </cell>
          <cell r="U49">
            <v>0</v>
          </cell>
          <cell r="W49">
            <v>0</v>
          </cell>
          <cell r="AA49">
            <v>25</v>
          </cell>
          <cell r="AD49">
            <v>20</v>
          </cell>
          <cell r="AE49">
            <v>105</v>
          </cell>
          <cell r="AF49">
            <v>2005</v>
          </cell>
          <cell r="AG49">
            <v>1.7680776014109347</v>
          </cell>
        </row>
        <row r="50">
          <cell r="A50">
            <v>261</v>
          </cell>
          <cell r="B50" t="str">
            <v>C</v>
          </cell>
          <cell r="C50" t="str">
            <v>E2</v>
          </cell>
          <cell r="D50" t="str">
            <v>2BD Den / 2BA</v>
          </cell>
          <cell r="E50">
            <v>1287</v>
          </cell>
          <cell r="F50">
            <v>2225</v>
          </cell>
          <cell r="G50">
            <v>1.7288267288267287</v>
          </cell>
          <cell r="H50">
            <v>5</v>
          </cell>
          <cell r="M50">
            <v>25</v>
          </cell>
          <cell r="N50">
            <v>15</v>
          </cell>
          <cell r="Q50">
            <v>15</v>
          </cell>
          <cell r="T50">
            <v>0</v>
          </cell>
          <cell r="W50">
            <v>0</v>
          </cell>
          <cell r="AA50">
            <v>25</v>
          </cell>
          <cell r="AD50">
            <v>20</v>
          </cell>
          <cell r="AE50">
            <v>105</v>
          </cell>
          <cell r="AF50">
            <v>2330</v>
          </cell>
          <cell r="AG50">
            <v>1.8104118104118103</v>
          </cell>
        </row>
        <row r="51">
          <cell r="A51">
            <v>263</v>
          </cell>
          <cell r="B51" t="str">
            <v>C</v>
          </cell>
          <cell r="C51" t="str">
            <v>B3</v>
          </cell>
          <cell r="D51" t="str">
            <v>1BD / 1BA</v>
          </cell>
          <cell r="E51">
            <v>765</v>
          </cell>
          <cell r="F51">
            <v>1560</v>
          </cell>
          <cell r="G51">
            <v>2.0392156862745097</v>
          </cell>
          <cell r="H51">
            <v>5</v>
          </cell>
          <cell r="M51">
            <v>25</v>
          </cell>
          <cell r="T51">
            <v>0</v>
          </cell>
          <cell r="W51">
            <v>0</v>
          </cell>
          <cell r="AD51">
            <v>20</v>
          </cell>
          <cell r="AE51">
            <v>50</v>
          </cell>
          <cell r="AF51">
            <v>1610</v>
          </cell>
          <cell r="AG51">
            <v>2.1045751633986929</v>
          </cell>
        </row>
        <row r="52">
          <cell r="A52">
            <v>265</v>
          </cell>
          <cell r="B52" t="str">
            <v>C</v>
          </cell>
          <cell r="C52" t="str">
            <v>B1b</v>
          </cell>
          <cell r="D52" t="str">
            <v>1BD / 1BA</v>
          </cell>
          <cell r="E52">
            <v>802</v>
          </cell>
          <cell r="F52">
            <v>1550</v>
          </cell>
          <cell r="G52">
            <v>1.9326683291770574</v>
          </cell>
          <cell r="H52">
            <v>5</v>
          </cell>
          <cell r="J52">
            <v>25</v>
          </cell>
          <cell r="M52">
            <v>25</v>
          </cell>
          <cell r="T52">
            <v>0</v>
          </cell>
          <cell r="W52">
            <v>0</v>
          </cell>
          <cell r="AD52">
            <v>20</v>
          </cell>
          <cell r="AE52">
            <v>75</v>
          </cell>
          <cell r="AF52">
            <v>1625</v>
          </cell>
          <cell r="AG52">
            <v>2.0261845386533666</v>
          </cell>
        </row>
        <row r="53">
          <cell r="A53">
            <v>267</v>
          </cell>
          <cell r="B53" t="str">
            <v>C</v>
          </cell>
          <cell r="C53" t="str">
            <v>B1b</v>
          </cell>
          <cell r="D53" t="str">
            <v>1BD / 1BA</v>
          </cell>
          <cell r="E53">
            <v>802</v>
          </cell>
          <cell r="F53">
            <v>1550</v>
          </cell>
          <cell r="G53">
            <v>1.9326683291770574</v>
          </cell>
          <cell r="H53">
            <v>5</v>
          </cell>
          <cell r="J53">
            <v>25</v>
          </cell>
          <cell r="M53">
            <v>25</v>
          </cell>
          <cell r="T53">
            <v>0</v>
          </cell>
          <cell r="W53">
            <v>0</v>
          </cell>
          <cell r="AD53">
            <v>20</v>
          </cell>
          <cell r="AE53">
            <v>75</v>
          </cell>
          <cell r="AF53">
            <v>1625</v>
          </cell>
          <cell r="AG53">
            <v>2.0261845386533666</v>
          </cell>
        </row>
        <row r="54">
          <cell r="A54">
            <v>269</v>
          </cell>
          <cell r="B54" t="str">
            <v>C</v>
          </cell>
          <cell r="C54" t="str">
            <v>B1b</v>
          </cell>
          <cell r="D54" t="str">
            <v>1BD / 1BA</v>
          </cell>
          <cell r="E54">
            <v>802</v>
          </cell>
          <cell r="F54">
            <v>1550</v>
          </cell>
          <cell r="G54">
            <v>1.9326683291770574</v>
          </cell>
          <cell r="H54">
            <v>5</v>
          </cell>
          <cell r="J54">
            <v>25</v>
          </cell>
          <cell r="M54">
            <v>25</v>
          </cell>
          <cell r="N54">
            <v>15</v>
          </cell>
          <cell r="T54">
            <v>0</v>
          </cell>
          <cell r="W54">
            <v>0</v>
          </cell>
          <cell r="AD54">
            <v>20</v>
          </cell>
          <cell r="AE54">
            <v>90</v>
          </cell>
          <cell r="AF54">
            <v>1640</v>
          </cell>
          <cell r="AG54">
            <v>2.0448877805486285</v>
          </cell>
        </row>
        <row r="55">
          <cell r="A55">
            <v>270</v>
          </cell>
          <cell r="B55" t="str">
            <v>C</v>
          </cell>
          <cell r="C55" t="str">
            <v>B1fw</v>
          </cell>
          <cell r="D55" t="str">
            <v>1BD / 1BA</v>
          </cell>
          <cell r="E55">
            <v>795</v>
          </cell>
          <cell r="F55">
            <v>1550</v>
          </cell>
          <cell r="G55">
            <v>1.949685534591195</v>
          </cell>
          <cell r="Q55">
            <v>15</v>
          </cell>
          <cell r="T55">
            <v>0</v>
          </cell>
          <cell r="W55">
            <v>0</v>
          </cell>
          <cell r="AD55">
            <v>20</v>
          </cell>
          <cell r="AE55">
            <v>35</v>
          </cell>
          <cell r="AF55">
            <v>1585</v>
          </cell>
          <cell r="AG55">
            <v>1.9937106918238994</v>
          </cell>
        </row>
        <row r="56">
          <cell r="A56">
            <v>271</v>
          </cell>
          <cell r="B56" t="str">
            <v>B</v>
          </cell>
          <cell r="C56" t="str">
            <v>D2fw</v>
          </cell>
          <cell r="D56" t="str">
            <v>2BD / 2BA</v>
          </cell>
          <cell r="E56">
            <v>1069</v>
          </cell>
          <cell r="F56">
            <v>1900</v>
          </cell>
          <cell r="G56">
            <v>1.7773620205799814</v>
          </cell>
          <cell r="H56">
            <v>5</v>
          </cell>
          <cell r="J56">
            <v>25</v>
          </cell>
          <cell r="M56">
            <v>25</v>
          </cell>
          <cell r="V56">
            <v>0</v>
          </cell>
          <cell r="W56">
            <v>0</v>
          </cell>
          <cell r="AD56">
            <v>20</v>
          </cell>
          <cell r="AE56">
            <v>75</v>
          </cell>
          <cell r="AF56">
            <v>1975</v>
          </cell>
          <cell r="AG56">
            <v>1.8475210477081385</v>
          </cell>
        </row>
        <row r="57">
          <cell r="A57">
            <v>272</v>
          </cell>
          <cell r="B57" t="str">
            <v>B</v>
          </cell>
          <cell r="C57" t="str">
            <v>B1</v>
          </cell>
          <cell r="D57" t="str">
            <v>1BD / 1BA</v>
          </cell>
          <cell r="E57">
            <v>802</v>
          </cell>
          <cell r="F57">
            <v>1550</v>
          </cell>
          <cell r="G57">
            <v>1.9326683291770574</v>
          </cell>
          <cell r="N57">
            <v>15</v>
          </cell>
          <cell r="Q57">
            <v>15</v>
          </cell>
          <cell r="S57">
            <v>15</v>
          </cell>
          <cell r="U57">
            <v>0</v>
          </cell>
          <cell r="W57">
            <v>0</v>
          </cell>
          <cell r="AA57">
            <v>25</v>
          </cell>
          <cell r="AD57">
            <v>20</v>
          </cell>
          <cell r="AE57">
            <v>90</v>
          </cell>
          <cell r="AF57">
            <v>1640</v>
          </cell>
          <cell r="AG57">
            <v>2.0448877805486285</v>
          </cell>
        </row>
        <row r="58">
          <cell r="A58">
            <v>273</v>
          </cell>
          <cell r="B58" t="str">
            <v>B</v>
          </cell>
          <cell r="C58" t="str">
            <v>D5</v>
          </cell>
          <cell r="D58" t="str">
            <v>2BD / 2BA</v>
          </cell>
          <cell r="E58">
            <v>1347</v>
          </cell>
          <cell r="F58">
            <v>2300</v>
          </cell>
          <cell r="G58">
            <v>1.7074981440237564</v>
          </cell>
          <cell r="H58">
            <v>5</v>
          </cell>
          <cell r="J58">
            <v>25</v>
          </cell>
          <cell r="M58">
            <v>25</v>
          </cell>
          <cell r="P58">
            <v>15</v>
          </cell>
          <cell r="Q58">
            <v>15</v>
          </cell>
          <cell r="T58">
            <v>0</v>
          </cell>
          <cell r="W58">
            <v>0</v>
          </cell>
          <cell r="AD58">
            <v>20</v>
          </cell>
          <cell r="AE58">
            <v>105</v>
          </cell>
          <cell r="AF58">
            <v>2405</v>
          </cell>
          <cell r="AG58">
            <v>1.7854491462509281</v>
          </cell>
        </row>
        <row r="59">
          <cell r="A59">
            <v>274</v>
          </cell>
          <cell r="B59" t="str">
            <v>B</v>
          </cell>
          <cell r="C59" t="str">
            <v>C1</v>
          </cell>
          <cell r="D59" t="str">
            <v>1BD Den / 1BA</v>
          </cell>
          <cell r="E59">
            <v>962</v>
          </cell>
          <cell r="F59">
            <v>1675</v>
          </cell>
          <cell r="G59">
            <v>1.7411642411642412</v>
          </cell>
          <cell r="T59">
            <v>0</v>
          </cell>
          <cell r="W59">
            <v>0</v>
          </cell>
          <cell r="AD59">
            <v>20</v>
          </cell>
          <cell r="AE59">
            <v>20</v>
          </cell>
          <cell r="AF59">
            <v>1695</v>
          </cell>
          <cell r="AG59">
            <v>1.7619542619542619</v>
          </cell>
        </row>
        <row r="60">
          <cell r="A60">
            <v>275</v>
          </cell>
          <cell r="B60" t="str">
            <v>B</v>
          </cell>
          <cell r="C60" t="str">
            <v>B3</v>
          </cell>
          <cell r="D60" t="str">
            <v>1BD / 1BA</v>
          </cell>
          <cell r="E60">
            <v>765</v>
          </cell>
          <cell r="F60">
            <v>1560</v>
          </cell>
          <cell r="G60">
            <v>2.0392156862745097</v>
          </cell>
          <cell r="H60">
            <v>5</v>
          </cell>
          <cell r="M60">
            <v>25</v>
          </cell>
          <cell r="N60">
            <v>15</v>
          </cell>
          <cell r="T60" t="str">
            <v xml:space="preserve"> </v>
          </cell>
          <cell r="U60">
            <v>0</v>
          </cell>
          <cell r="W60">
            <v>0</v>
          </cell>
          <cell r="AD60">
            <v>20</v>
          </cell>
          <cell r="AE60">
            <v>65</v>
          </cell>
          <cell r="AF60">
            <v>1625</v>
          </cell>
          <cell r="AG60">
            <v>2.1241830065359477</v>
          </cell>
        </row>
        <row r="61">
          <cell r="A61">
            <v>276</v>
          </cell>
          <cell r="B61" t="str">
            <v>B</v>
          </cell>
          <cell r="C61" t="str">
            <v>C1</v>
          </cell>
          <cell r="D61" t="str">
            <v>1BD Den / 1BA</v>
          </cell>
          <cell r="E61">
            <v>962</v>
          </cell>
          <cell r="F61">
            <v>1675</v>
          </cell>
          <cell r="G61">
            <v>1.7411642411642412</v>
          </cell>
          <cell r="I61">
            <v>75</v>
          </cell>
          <cell r="S61">
            <v>15</v>
          </cell>
          <cell r="T61">
            <v>0</v>
          </cell>
          <cell r="W61">
            <v>0</v>
          </cell>
          <cell r="Z61">
            <v>25</v>
          </cell>
          <cell r="AD61">
            <v>20</v>
          </cell>
          <cell r="AE61">
            <v>135</v>
          </cell>
          <cell r="AF61">
            <v>1810</v>
          </cell>
          <cell r="AG61">
            <v>1.8814968814968815</v>
          </cell>
        </row>
        <row r="62">
          <cell r="A62">
            <v>277</v>
          </cell>
          <cell r="B62" t="str">
            <v>B</v>
          </cell>
          <cell r="C62" t="str">
            <v>E2</v>
          </cell>
          <cell r="D62" t="str">
            <v>2BD Den / 2BA</v>
          </cell>
          <cell r="E62">
            <v>1287</v>
          </cell>
          <cell r="F62">
            <v>2225</v>
          </cell>
          <cell r="G62">
            <v>1.7288267288267287</v>
          </cell>
          <cell r="H62">
            <v>5</v>
          </cell>
          <cell r="M62">
            <v>25</v>
          </cell>
          <cell r="N62">
            <v>15</v>
          </cell>
          <cell r="T62">
            <v>0</v>
          </cell>
          <cell r="W62">
            <v>0</v>
          </cell>
          <cell r="Z62" t="str">
            <v xml:space="preserve"> </v>
          </cell>
          <cell r="AA62">
            <v>25</v>
          </cell>
          <cell r="AD62">
            <v>20</v>
          </cell>
          <cell r="AE62">
            <v>90</v>
          </cell>
          <cell r="AF62">
            <v>2315</v>
          </cell>
          <cell r="AG62">
            <v>1.7987567987567987</v>
          </cell>
        </row>
        <row r="63">
          <cell r="A63">
            <v>278</v>
          </cell>
          <cell r="B63" t="str">
            <v>B</v>
          </cell>
          <cell r="C63" t="str">
            <v>D4</v>
          </cell>
          <cell r="D63" t="str">
            <v>2BD / 2BA</v>
          </cell>
          <cell r="E63">
            <v>1076</v>
          </cell>
          <cell r="F63">
            <v>1850</v>
          </cell>
          <cell r="G63">
            <v>1.7193308550185873</v>
          </cell>
          <cell r="V63">
            <v>0</v>
          </cell>
          <cell r="W63">
            <v>0</v>
          </cell>
          <cell r="AD63">
            <v>20</v>
          </cell>
          <cell r="AE63">
            <v>20</v>
          </cell>
          <cell r="AF63">
            <v>1870</v>
          </cell>
          <cell r="AG63">
            <v>1.737918215613383</v>
          </cell>
        </row>
        <row r="64">
          <cell r="A64">
            <v>279</v>
          </cell>
          <cell r="B64" t="str">
            <v>B</v>
          </cell>
          <cell r="C64" t="str">
            <v>E1n</v>
          </cell>
          <cell r="D64" t="str">
            <v>2BD Den / 2BA</v>
          </cell>
          <cell r="E64">
            <v>1329</v>
          </cell>
          <cell r="F64">
            <v>2200</v>
          </cell>
          <cell r="G64">
            <v>1.6553799849510911</v>
          </cell>
          <cell r="H64">
            <v>5</v>
          </cell>
          <cell r="J64">
            <v>25</v>
          </cell>
          <cell r="M64">
            <v>25</v>
          </cell>
          <cell r="N64">
            <v>15</v>
          </cell>
          <cell r="Q64">
            <v>15</v>
          </cell>
          <cell r="T64">
            <v>0</v>
          </cell>
          <cell r="W64">
            <v>0</v>
          </cell>
          <cell r="AA64">
            <v>25</v>
          </cell>
          <cell r="AD64">
            <v>20</v>
          </cell>
          <cell r="AE64">
            <v>130</v>
          </cell>
          <cell r="AF64">
            <v>2330</v>
          </cell>
          <cell r="AG64">
            <v>1.7531978931527463</v>
          </cell>
        </row>
        <row r="65">
          <cell r="A65">
            <v>280</v>
          </cell>
          <cell r="B65" t="str">
            <v>B</v>
          </cell>
          <cell r="C65" t="str">
            <v>D2</v>
          </cell>
          <cell r="D65" t="str">
            <v>2BD / 2BA</v>
          </cell>
          <cell r="E65">
            <v>1134</v>
          </cell>
          <cell r="F65">
            <v>1900</v>
          </cell>
          <cell r="G65">
            <v>1.6754850088183422</v>
          </cell>
          <cell r="M65">
            <v>25</v>
          </cell>
          <cell r="N65">
            <v>15</v>
          </cell>
          <cell r="U65">
            <v>0</v>
          </cell>
          <cell r="W65">
            <v>0</v>
          </cell>
          <cell r="AA65">
            <v>25</v>
          </cell>
          <cell r="AD65">
            <v>20</v>
          </cell>
          <cell r="AE65">
            <v>85</v>
          </cell>
          <cell r="AF65">
            <v>1985</v>
          </cell>
          <cell r="AG65">
            <v>1.7504409171075839</v>
          </cell>
        </row>
        <row r="66">
          <cell r="A66">
            <v>282</v>
          </cell>
          <cell r="B66" t="str">
            <v>B</v>
          </cell>
          <cell r="C66" t="str">
            <v>E1b</v>
          </cell>
          <cell r="D66" t="str">
            <v>2BD Den / 2BA</v>
          </cell>
          <cell r="E66">
            <v>1312</v>
          </cell>
          <cell r="F66">
            <v>2200</v>
          </cell>
          <cell r="G66">
            <v>1.6768292682926829</v>
          </cell>
          <cell r="J66">
            <v>25</v>
          </cell>
          <cell r="M66">
            <v>25</v>
          </cell>
          <cell r="N66">
            <v>15</v>
          </cell>
          <cell r="Q66">
            <v>15</v>
          </cell>
          <cell r="U66">
            <v>0</v>
          </cell>
          <cell r="W66">
            <v>0</v>
          </cell>
          <cell r="AB66">
            <v>25</v>
          </cell>
          <cell r="AD66">
            <v>20</v>
          </cell>
          <cell r="AE66">
            <v>125</v>
          </cell>
          <cell r="AF66">
            <v>2325</v>
          </cell>
          <cell r="AG66">
            <v>1.7721036585365855</v>
          </cell>
        </row>
        <row r="67">
          <cell r="A67">
            <v>301</v>
          </cell>
          <cell r="B67" t="str">
            <v>A</v>
          </cell>
          <cell r="C67" t="str">
            <v>B1wb</v>
          </cell>
          <cell r="D67" t="str">
            <v>1BD / 1BA</v>
          </cell>
          <cell r="E67">
            <v>892</v>
          </cell>
          <cell r="F67">
            <v>1600</v>
          </cell>
          <cell r="G67">
            <v>1.7937219730941705</v>
          </cell>
          <cell r="H67">
            <v>5</v>
          </cell>
          <cell r="M67">
            <v>25</v>
          </cell>
          <cell r="U67">
            <v>0</v>
          </cell>
          <cell r="W67">
            <v>0</v>
          </cell>
          <cell r="AD67">
            <v>20</v>
          </cell>
          <cell r="AE67">
            <v>50</v>
          </cell>
          <cell r="AF67">
            <v>1650</v>
          </cell>
          <cell r="AG67">
            <v>1.8497757847533631</v>
          </cell>
        </row>
        <row r="68">
          <cell r="A68">
            <v>302</v>
          </cell>
          <cell r="B68" t="str">
            <v>A</v>
          </cell>
          <cell r="C68" t="str">
            <v>B2wb</v>
          </cell>
          <cell r="D68" t="str">
            <v>1BD / 1BA</v>
          </cell>
          <cell r="E68">
            <v>868</v>
          </cell>
          <cell r="F68">
            <v>1575</v>
          </cell>
          <cell r="G68">
            <v>1.814516129032258</v>
          </cell>
          <cell r="H68">
            <v>5</v>
          </cell>
          <cell r="T68">
            <v>0</v>
          </cell>
          <cell r="AD68">
            <v>20</v>
          </cell>
          <cell r="AE68">
            <v>25</v>
          </cell>
          <cell r="AF68">
            <v>1600</v>
          </cell>
          <cell r="AG68">
            <v>1.8433179723502304</v>
          </cell>
        </row>
        <row r="69">
          <cell r="A69">
            <v>303</v>
          </cell>
          <cell r="B69" t="str">
            <v>A</v>
          </cell>
          <cell r="C69" t="str">
            <v>B1wb</v>
          </cell>
          <cell r="D69" t="str">
            <v>1BD / 1BA</v>
          </cell>
          <cell r="E69">
            <v>892</v>
          </cell>
          <cell r="F69">
            <v>1600</v>
          </cell>
          <cell r="G69">
            <v>1.7937219730941705</v>
          </cell>
          <cell r="H69">
            <v>5</v>
          </cell>
          <cell r="M69">
            <v>25</v>
          </cell>
          <cell r="P69">
            <v>15</v>
          </cell>
          <cell r="T69">
            <v>0</v>
          </cell>
          <cell r="AD69">
            <v>20</v>
          </cell>
          <cell r="AE69">
            <v>65</v>
          </cell>
          <cell r="AF69">
            <v>1665</v>
          </cell>
          <cell r="AG69">
            <v>1.866591928251121</v>
          </cell>
        </row>
        <row r="70">
          <cell r="A70">
            <v>304</v>
          </cell>
          <cell r="B70" t="str">
            <v>A</v>
          </cell>
          <cell r="C70" t="str">
            <v>C3</v>
          </cell>
          <cell r="D70" t="str">
            <v>1BD Den / 1BA</v>
          </cell>
          <cell r="E70">
            <v>938</v>
          </cell>
          <cell r="F70">
            <v>1775</v>
          </cell>
          <cell r="G70">
            <v>1.892324093816631</v>
          </cell>
          <cell r="H70">
            <v>5</v>
          </cell>
          <cell r="P70">
            <v>15</v>
          </cell>
          <cell r="T70">
            <v>0</v>
          </cell>
          <cell r="AD70">
            <v>20</v>
          </cell>
          <cell r="AE70">
            <v>40</v>
          </cell>
          <cell r="AF70">
            <v>1815</v>
          </cell>
          <cell r="AG70">
            <v>1.9349680170575694</v>
          </cell>
        </row>
        <row r="71">
          <cell r="A71">
            <v>305</v>
          </cell>
          <cell r="B71" t="str">
            <v>Model</v>
          </cell>
          <cell r="C71" t="str">
            <v>E1b</v>
          </cell>
          <cell r="D71" t="str">
            <v>2BD Den / 2BA</v>
          </cell>
          <cell r="E71">
            <v>1312</v>
          </cell>
          <cell r="F71">
            <v>2200</v>
          </cell>
          <cell r="G71">
            <v>1.6768292682926829</v>
          </cell>
          <cell r="I71">
            <v>50</v>
          </cell>
          <cell r="J71">
            <v>25</v>
          </cell>
          <cell r="L71">
            <v>25</v>
          </cell>
          <cell r="N71">
            <v>15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W71">
            <v>0</v>
          </cell>
          <cell r="AA71">
            <v>25</v>
          </cell>
          <cell r="AD71">
            <v>20</v>
          </cell>
          <cell r="AE71">
            <v>160</v>
          </cell>
          <cell r="AF71">
            <v>2360</v>
          </cell>
          <cell r="AG71">
            <v>1.7987804878048781</v>
          </cell>
        </row>
        <row r="72">
          <cell r="A72">
            <v>313</v>
          </cell>
          <cell r="B72" t="str">
            <v>A</v>
          </cell>
          <cell r="C72" t="str">
            <v>D2</v>
          </cell>
          <cell r="D72" t="str">
            <v>2BD / 2BA</v>
          </cell>
          <cell r="E72">
            <v>1134</v>
          </cell>
          <cell r="F72">
            <v>1900</v>
          </cell>
          <cell r="G72">
            <v>1.6754850088183422</v>
          </cell>
          <cell r="L72">
            <v>25</v>
          </cell>
          <cell r="N72">
            <v>15</v>
          </cell>
          <cell r="U72">
            <v>0</v>
          </cell>
          <cell r="W72">
            <v>0</v>
          </cell>
          <cell r="AA72">
            <v>25</v>
          </cell>
          <cell r="AD72">
            <v>20</v>
          </cell>
          <cell r="AE72">
            <v>85</v>
          </cell>
          <cell r="AF72">
            <v>1985</v>
          </cell>
          <cell r="AG72">
            <v>1.7504409171075839</v>
          </cell>
        </row>
        <row r="73">
          <cell r="A73">
            <v>315</v>
          </cell>
          <cell r="B73" t="str">
            <v>A</v>
          </cell>
          <cell r="C73" t="str">
            <v>D1</v>
          </cell>
          <cell r="D73" t="str">
            <v>2BD / 2BA</v>
          </cell>
          <cell r="E73">
            <v>1094</v>
          </cell>
          <cell r="F73">
            <v>1825</v>
          </cell>
          <cell r="G73">
            <v>1.6681901279707496</v>
          </cell>
          <cell r="L73">
            <v>25</v>
          </cell>
          <cell r="N73">
            <v>15</v>
          </cell>
          <cell r="T73">
            <v>0</v>
          </cell>
          <cell r="W73">
            <v>0</v>
          </cell>
          <cell r="AD73">
            <v>20</v>
          </cell>
          <cell r="AE73">
            <v>60</v>
          </cell>
          <cell r="AF73">
            <v>1885</v>
          </cell>
          <cell r="AG73">
            <v>1.7230347349177331</v>
          </cell>
        </row>
        <row r="74">
          <cell r="A74">
            <v>317</v>
          </cell>
          <cell r="B74" t="str">
            <v>A</v>
          </cell>
          <cell r="C74" t="str">
            <v>D1</v>
          </cell>
          <cell r="D74" t="str">
            <v>2BD / 2BA</v>
          </cell>
          <cell r="E74">
            <v>1094</v>
          </cell>
          <cell r="F74">
            <v>1825</v>
          </cell>
          <cell r="G74">
            <v>1.6681901279707496</v>
          </cell>
          <cell r="L74">
            <v>25</v>
          </cell>
          <cell r="T74">
            <v>0</v>
          </cell>
          <cell r="W74">
            <v>0</v>
          </cell>
          <cell r="AA74">
            <v>25</v>
          </cell>
          <cell r="AD74">
            <v>20</v>
          </cell>
          <cell r="AE74">
            <v>70</v>
          </cell>
          <cell r="AF74">
            <v>1895</v>
          </cell>
          <cell r="AG74">
            <v>1.7321755027422303</v>
          </cell>
        </row>
        <row r="75">
          <cell r="A75">
            <v>321</v>
          </cell>
          <cell r="B75" t="str">
            <v>A</v>
          </cell>
          <cell r="C75" t="str">
            <v>B3</v>
          </cell>
          <cell r="D75" t="str">
            <v>1BD / 1BA</v>
          </cell>
          <cell r="E75">
            <v>765</v>
          </cell>
          <cell r="F75">
            <v>1560</v>
          </cell>
          <cell r="G75">
            <v>2.0392156862745097</v>
          </cell>
          <cell r="N75">
            <v>15</v>
          </cell>
          <cell r="U75">
            <v>0</v>
          </cell>
          <cell r="W75">
            <v>0</v>
          </cell>
          <cell r="AD75">
            <v>20</v>
          </cell>
          <cell r="AE75">
            <v>35</v>
          </cell>
          <cell r="AF75">
            <v>1595</v>
          </cell>
          <cell r="AG75">
            <v>2.0849673202614381</v>
          </cell>
        </row>
        <row r="76">
          <cell r="A76">
            <v>323</v>
          </cell>
          <cell r="B76" t="str">
            <v>A</v>
          </cell>
          <cell r="C76" t="str">
            <v>D1se</v>
          </cell>
          <cell r="D76" t="str">
            <v>2BD / 2BA</v>
          </cell>
          <cell r="E76">
            <v>1094</v>
          </cell>
          <cell r="F76">
            <v>1825</v>
          </cell>
          <cell r="G76">
            <v>1.6681901279707496</v>
          </cell>
          <cell r="V76">
            <v>0</v>
          </cell>
          <cell r="W76">
            <v>0</v>
          </cell>
          <cell r="AA76" t="str">
            <v xml:space="preserve"> </v>
          </cell>
          <cell r="AD76">
            <v>20</v>
          </cell>
          <cell r="AE76">
            <v>20</v>
          </cell>
          <cell r="AF76">
            <v>1845</v>
          </cell>
          <cell r="AG76">
            <v>1.6864716636197441</v>
          </cell>
        </row>
        <row r="77">
          <cell r="A77">
            <v>325</v>
          </cell>
          <cell r="B77" t="str">
            <v>A</v>
          </cell>
          <cell r="C77" t="str">
            <v>D2se</v>
          </cell>
          <cell r="D77" t="str">
            <v>2BD / 2BA</v>
          </cell>
          <cell r="E77">
            <v>1107</v>
          </cell>
          <cell r="F77">
            <v>1900</v>
          </cell>
          <cell r="G77">
            <v>1.7163504968383017</v>
          </cell>
          <cell r="T77">
            <v>0</v>
          </cell>
          <cell r="W77">
            <v>0</v>
          </cell>
          <cell r="AD77">
            <v>20</v>
          </cell>
          <cell r="AE77">
            <v>20</v>
          </cell>
          <cell r="AF77">
            <v>1920</v>
          </cell>
          <cell r="AG77">
            <v>1.7344173441734418</v>
          </cell>
        </row>
        <row r="78">
          <cell r="A78">
            <v>327</v>
          </cell>
          <cell r="B78" t="str">
            <v>C</v>
          </cell>
          <cell r="C78" t="str">
            <v>A1wb</v>
          </cell>
          <cell r="D78" t="str">
            <v>1BD / 1BA</v>
          </cell>
          <cell r="E78">
            <v>705</v>
          </cell>
          <cell r="F78">
            <v>1450</v>
          </cell>
          <cell r="G78">
            <v>2.0567375886524824</v>
          </cell>
          <cell r="H78">
            <v>5</v>
          </cell>
          <cell r="T78">
            <v>0</v>
          </cell>
          <cell r="W78">
            <v>0</v>
          </cell>
          <cell r="AA78">
            <v>25</v>
          </cell>
          <cell r="AD78">
            <v>20</v>
          </cell>
          <cell r="AE78">
            <v>50</v>
          </cell>
          <cell r="AF78">
            <v>1500</v>
          </cell>
          <cell r="AG78">
            <v>2.1276595744680851</v>
          </cell>
        </row>
        <row r="79">
          <cell r="A79">
            <v>329</v>
          </cell>
          <cell r="B79" t="str">
            <v>C</v>
          </cell>
          <cell r="C79" t="str">
            <v>A1wb</v>
          </cell>
          <cell r="D79" t="str">
            <v>1BD / 1BA</v>
          </cell>
          <cell r="E79">
            <v>705</v>
          </cell>
          <cell r="F79">
            <v>1450</v>
          </cell>
          <cell r="G79">
            <v>2.0567375886524824</v>
          </cell>
          <cell r="T79">
            <v>0</v>
          </cell>
          <cell r="W79">
            <v>0</v>
          </cell>
          <cell r="AD79">
            <v>20</v>
          </cell>
          <cell r="AE79">
            <v>20</v>
          </cell>
          <cell r="AF79">
            <v>1470</v>
          </cell>
          <cell r="AG79">
            <v>2.0851063829787235</v>
          </cell>
        </row>
        <row r="80">
          <cell r="A80">
            <v>331</v>
          </cell>
          <cell r="B80" t="str">
            <v>C</v>
          </cell>
          <cell r="C80" t="str">
            <v>D2wb</v>
          </cell>
          <cell r="D80" t="str">
            <v>2BD / 2BA</v>
          </cell>
          <cell r="E80">
            <v>1158</v>
          </cell>
          <cell r="F80">
            <v>1900</v>
          </cell>
          <cell r="G80">
            <v>1.6407599309153713</v>
          </cell>
          <cell r="H80">
            <v>5</v>
          </cell>
          <cell r="N80">
            <v>15</v>
          </cell>
          <cell r="Q80">
            <v>15</v>
          </cell>
          <cell r="U80">
            <v>0</v>
          </cell>
          <cell r="W80">
            <v>0</v>
          </cell>
          <cell r="AA80">
            <v>25</v>
          </cell>
          <cell r="AD80">
            <v>20</v>
          </cell>
          <cell r="AE80">
            <v>80</v>
          </cell>
          <cell r="AF80">
            <v>1980</v>
          </cell>
          <cell r="AG80">
            <v>1.7098445595854923</v>
          </cell>
        </row>
        <row r="81">
          <cell r="A81">
            <v>333</v>
          </cell>
          <cell r="B81" t="str">
            <v>C</v>
          </cell>
          <cell r="C81" t="str">
            <v>A1wb</v>
          </cell>
          <cell r="D81" t="str">
            <v>1BD / 1BA</v>
          </cell>
          <cell r="E81">
            <v>705</v>
          </cell>
          <cell r="F81">
            <v>1450</v>
          </cell>
          <cell r="G81">
            <v>2.0567375886524824</v>
          </cell>
          <cell r="H81">
            <v>5</v>
          </cell>
          <cell r="T81">
            <v>0</v>
          </cell>
          <cell r="W81">
            <v>0</v>
          </cell>
          <cell r="AD81">
            <v>20</v>
          </cell>
          <cell r="AE81">
            <v>25</v>
          </cell>
          <cell r="AF81">
            <v>1475</v>
          </cell>
          <cell r="AG81">
            <v>2.0921985815602837</v>
          </cell>
        </row>
        <row r="82">
          <cell r="A82">
            <v>334</v>
          </cell>
          <cell r="B82" t="str">
            <v>C</v>
          </cell>
          <cell r="C82" t="str">
            <v>B3</v>
          </cell>
          <cell r="D82" t="str">
            <v>1BD / 1BA</v>
          </cell>
          <cell r="E82">
            <v>765</v>
          </cell>
          <cell r="F82">
            <v>1560</v>
          </cell>
          <cell r="G82">
            <v>2.0392156862745097</v>
          </cell>
          <cell r="H82">
            <v>10</v>
          </cell>
          <cell r="I82">
            <v>75</v>
          </cell>
          <cell r="M82">
            <v>25</v>
          </cell>
          <cell r="P82">
            <v>15</v>
          </cell>
          <cell r="Q82">
            <v>15</v>
          </cell>
          <cell r="S82">
            <v>15</v>
          </cell>
          <cell r="U82">
            <v>0</v>
          </cell>
          <cell r="W82">
            <v>0</v>
          </cell>
          <cell r="AD82">
            <v>20</v>
          </cell>
          <cell r="AE82">
            <v>175</v>
          </cell>
          <cell r="AF82">
            <v>1735</v>
          </cell>
          <cell r="AG82">
            <v>2.2679738562091503</v>
          </cell>
        </row>
        <row r="83">
          <cell r="A83">
            <v>335</v>
          </cell>
          <cell r="B83" t="str">
            <v>C</v>
          </cell>
          <cell r="C83" t="str">
            <v>A1wb</v>
          </cell>
          <cell r="D83" t="str">
            <v>1BD / 1BA</v>
          </cell>
          <cell r="E83">
            <v>705</v>
          </cell>
          <cell r="F83">
            <v>1450</v>
          </cell>
          <cell r="G83">
            <v>2.0567375886524824</v>
          </cell>
          <cell r="H83">
            <v>5</v>
          </cell>
          <cell r="V83">
            <v>0</v>
          </cell>
          <cell r="W83">
            <v>0</v>
          </cell>
          <cell r="AD83">
            <v>20</v>
          </cell>
          <cell r="AE83">
            <v>25</v>
          </cell>
          <cell r="AF83">
            <v>1475</v>
          </cell>
          <cell r="AG83">
            <v>2.0921985815602837</v>
          </cell>
        </row>
        <row r="84">
          <cell r="A84">
            <v>336</v>
          </cell>
          <cell r="B84" t="str">
            <v>C</v>
          </cell>
          <cell r="C84" t="str">
            <v>C2</v>
          </cell>
          <cell r="D84" t="str">
            <v>1BD Den / 1BA</v>
          </cell>
          <cell r="E84">
            <v>825</v>
          </cell>
          <cell r="F84">
            <v>1625</v>
          </cell>
          <cell r="G84">
            <v>1.9696969696969697</v>
          </cell>
          <cell r="H84">
            <v>10</v>
          </cell>
          <cell r="M84">
            <v>25</v>
          </cell>
          <cell r="U84">
            <v>0</v>
          </cell>
          <cell r="W84">
            <v>0</v>
          </cell>
          <cell r="AD84">
            <v>20</v>
          </cell>
          <cell r="AE84">
            <v>55</v>
          </cell>
          <cell r="AF84">
            <v>1680</v>
          </cell>
          <cell r="AG84">
            <v>2.0363636363636362</v>
          </cell>
        </row>
        <row r="85">
          <cell r="A85">
            <v>338</v>
          </cell>
          <cell r="B85" t="str">
            <v>C</v>
          </cell>
          <cell r="C85" t="str">
            <v>E2</v>
          </cell>
          <cell r="D85" t="str">
            <v>2BD Den / 2BA</v>
          </cell>
          <cell r="E85">
            <v>1287</v>
          </cell>
          <cell r="F85">
            <v>2225</v>
          </cell>
          <cell r="G85">
            <v>1.7288267288267287</v>
          </cell>
          <cell r="H85">
            <v>10</v>
          </cell>
          <cell r="M85">
            <v>25</v>
          </cell>
          <cell r="N85">
            <v>15</v>
          </cell>
          <cell r="Q85">
            <v>15</v>
          </cell>
          <cell r="T85">
            <v>0</v>
          </cell>
          <cell r="W85">
            <v>0</v>
          </cell>
          <cell r="AA85">
            <v>25</v>
          </cell>
          <cell r="AD85">
            <v>20</v>
          </cell>
          <cell r="AE85">
            <v>110</v>
          </cell>
          <cell r="AF85">
            <v>2335</v>
          </cell>
          <cell r="AG85">
            <v>1.8142968142968143</v>
          </cell>
        </row>
        <row r="86">
          <cell r="A86">
            <v>340</v>
          </cell>
          <cell r="B86" t="str">
            <v>C</v>
          </cell>
          <cell r="C86" t="str">
            <v>B3</v>
          </cell>
          <cell r="D86" t="str">
            <v>1BD / 1BA</v>
          </cell>
          <cell r="E86">
            <v>765</v>
          </cell>
          <cell r="F86">
            <v>1560</v>
          </cell>
          <cell r="G86">
            <v>2.0392156862745097</v>
          </cell>
          <cell r="H86">
            <v>10</v>
          </cell>
          <cell r="M86">
            <v>25</v>
          </cell>
          <cell r="N86">
            <v>15</v>
          </cell>
          <cell r="T86">
            <v>0</v>
          </cell>
          <cell r="V86" t="str">
            <v xml:space="preserve"> </v>
          </cell>
          <cell r="W86">
            <v>0</v>
          </cell>
          <cell r="AA86">
            <v>25</v>
          </cell>
          <cell r="AD86">
            <v>20</v>
          </cell>
          <cell r="AE86">
            <v>95</v>
          </cell>
          <cell r="AF86">
            <v>1655</v>
          </cell>
          <cell r="AG86">
            <v>2.1633986928104574</v>
          </cell>
        </row>
        <row r="87">
          <cell r="A87">
            <v>342</v>
          </cell>
          <cell r="B87" t="str">
            <v>C</v>
          </cell>
          <cell r="C87" t="str">
            <v>E1b</v>
          </cell>
          <cell r="D87" t="str">
            <v>2BD Den / 2BA</v>
          </cell>
          <cell r="E87">
            <v>1312</v>
          </cell>
          <cell r="F87">
            <v>2200</v>
          </cell>
          <cell r="G87">
            <v>1.6768292682926829</v>
          </cell>
          <cell r="H87">
            <v>10</v>
          </cell>
          <cell r="J87">
            <v>25</v>
          </cell>
          <cell r="M87">
            <v>25</v>
          </cell>
          <cell r="T87">
            <v>0</v>
          </cell>
          <cell r="W87">
            <v>0</v>
          </cell>
          <cell r="AD87">
            <v>20</v>
          </cell>
          <cell r="AE87">
            <v>80</v>
          </cell>
          <cell r="AF87">
            <v>2280</v>
          </cell>
          <cell r="AG87">
            <v>1.7378048780487805</v>
          </cell>
        </row>
        <row r="88">
          <cell r="A88">
            <v>344</v>
          </cell>
          <cell r="B88" t="str">
            <v>C</v>
          </cell>
          <cell r="C88" t="str">
            <v>E1b</v>
          </cell>
          <cell r="D88" t="str">
            <v>2BD Den / 2BA</v>
          </cell>
          <cell r="E88">
            <v>1312</v>
          </cell>
          <cell r="F88">
            <v>2200</v>
          </cell>
          <cell r="G88">
            <v>1.6768292682926829</v>
          </cell>
          <cell r="H88">
            <v>10</v>
          </cell>
          <cell r="J88">
            <v>25</v>
          </cell>
          <cell r="M88">
            <v>25</v>
          </cell>
          <cell r="T88">
            <v>0</v>
          </cell>
          <cell r="W88">
            <v>0</v>
          </cell>
          <cell r="AD88">
            <v>20</v>
          </cell>
          <cell r="AE88">
            <v>80</v>
          </cell>
          <cell r="AF88">
            <v>2280</v>
          </cell>
          <cell r="AG88">
            <v>1.7378048780487805</v>
          </cell>
        </row>
        <row r="89">
          <cell r="A89">
            <v>346</v>
          </cell>
          <cell r="B89" t="str">
            <v>C</v>
          </cell>
          <cell r="C89" t="str">
            <v>B3</v>
          </cell>
          <cell r="D89" t="str">
            <v>1BD / 1BA</v>
          </cell>
          <cell r="E89">
            <v>765</v>
          </cell>
          <cell r="F89">
            <v>1560</v>
          </cell>
          <cell r="G89">
            <v>2.0392156862745097</v>
          </cell>
          <cell r="H89">
            <v>10</v>
          </cell>
          <cell r="M89">
            <v>25</v>
          </cell>
          <cell r="T89">
            <v>0</v>
          </cell>
          <cell r="W89">
            <v>0</v>
          </cell>
          <cell r="AD89">
            <v>20</v>
          </cell>
          <cell r="AE89">
            <v>55</v>
          </cell>
          <cell r="AF89">
            <v>1615</v>
          </cell>
          <cell r="AG89">
            <v>2.1111111111111112</v>
          </cell>
        </row>
        <row r="90">
          <cell r="A90">
            <v>348</v>
          </cell>
          <cell r="B90" t="str">
            <v>C</v>
          </cell>
          <cell r="C90" t="str">
            <v>E2</v>
          </cell>
          <cell r="D90" t="str">
            <v>2BD Den / 2BA</v>
          </cell>
          <cell r="E90">
            <v>1287</v>
          </cell>
          <cell r="F90">
            <v>2225</v>
          </cell>
          <cell r="G90">
            <v>1.7288267288267287</v>
          </cell>
          <cell r="H90">
            <v>10</v>
          </cell>
          <cell r="I90">
            <v>75</v>
          </cell>
          <cell r="M90">
            <v>25</v>
          </cell>
          <cell r="N90">
            <v>15</v>
          </cell>
          <cell r="O90">
            <v>15</v>
          </cell>
          <cell r="Q90">
            <v>15</v>
          </cell>
          <cell r="U90">
            <v>0</v>
          </cell>
          <cell r="Y90">
            <v>0</v>
          </cell>
          <cell r="AD90">
            <v>20</v>
          </cell>
          <cell r="AE90">
            <v>175</v>
          </cell>
          <cell r="AF90">
            <v>2400</v>
          </cell>
          <cell r="AG90">
            <v>1.8648018648018647</v>
          </cell>
        </row>
        <row r="91">
          <cell r="A91">
            <v>349</v>
          </cell>
          <cell r="B91" t="str">
            <v>D</v>
          </cell>
          <cell r="C91" t="str">
            <v>A1</v>
          </cell>
          <cell r="D91" t="str">
            <v>1BD / 1BA</v>
          </cell>
          <cell r="E91">
            <v>686</v>
          </cell>
          <cell r="F91">
            <v>1425</v>
          </cell>
          <cell r="G91">
            <v>2.0772594752186588</v>
          </cell>
          <cell r="H91">
            <v>10</v>
          </cell>
          <cell r="N91">
            <v>15</v>
          </cell>
          <cell r="Q91">
            <v>15</v>
          </cell>
          <cell r="T91">
            <v>0</v>
          </cell>
          <cell r="W91">
            <v>0</v>
          </cell>
          <cell r="AA91">
            <v>25</v>
          </cell>
          <cell r="AD91">
            <v>20</v>
          </cell>
          <cell r="AE91">
            <v>85</v>
          </cell>
          <cell r="AF91">
            <v>1510</v>
          </cell>
          <cell r="AG91">
            <v>2.2011661807580176</v>
          </cell>
        </row>
        <row r="92">
          <cell r="A92">
            <v>350</v>
          </cell>
          <cell r="B92" t="str">
            <v>D</v>
          </cell>
          <cell r="C92" t="str">
            <v>D2</v>
          </cell>
          <cell r="D92" t="str">
            <v>2BD / 2BA</v>
          </cell>
          <cell r="E92">
            <v>1134</v>
          </cell>
          <cell r="F92">
            <v>1900</v>
          </cell>
          <cell r="G92">
            <v>1.6754850088183422</v>
          </cell>
          <cell r="H92">
            <v>10</v>
          </cell>
          <cell r="M92">
            <v>25</v>
          </cell>
          <cell r="N92">
            <v>15</v>
          </cell>
          <cell r="Q92">
            <v>15</v>
          </cell>
          <cell r="U92">
            <v>0</v>
          </cell>
          <cell r="W92">
            <v>0</v>
          </cell>
          <cell r="AA92">
            <v>25</v>
          </cell>
          <cell r="AD92">
            <v>20</v>
          </cell>
          <cell r="AE92">
            <v>110</v>
          </cell>
          <cell r="AF92">
            <v>2010</v>
          </cell>
          <cell r="AG92">
            <v>1.7724867724867726</v>
          </cell>
        </row>
        <row r="93">
          <cell r="A93">
            <v>351</v>
          </cell>
          <cell r="B93" t="str">
            <v>D</v>
          </cell>
          <cell r="C93" t="str">
            <v>A1</v>
          </cell>
          <cell r="D93" t="str">
            <v>1BD / 1BA</v>
          </cell>
          <cell r="E93">
            <v>686</v>
          </cell>
          <cell r="F93">
            <v>1425</v>
          </cell>
          <cell r="G93">
            <v>2.0772594752186588</v>
          </cell>
          <cell r="H93">
            <v>10</v>
          </cell>
          <cell r="N93">
            <v>15</v>
          </cell>
          <cell r="S93">
            <v>15</v>
          </cell>
          <cell r="V93">
            <v>0</v>
          </cell>
          <cell r="W93">
            <v>0</v>
          </cell>
          <cell r="AA93">
            <v>25</v>
          </cell>
          <cell r="AD93">
            <v>20</v>
          </cell>
          <cell r="AE93">
            <v>85</v>
          </cell>
          <cell r="AF93">
            <v>1510</v>
          </cell>
          <cell r="AG93">
            <v>2.2011661807580176</v>
          </cell>
        </row>
        <row r="94">
          <cell r="A94">
            <v>352</v>
          </cell>
          <cell r="B94" t="str">
            <v>D</v>
          </cell>
          <cell r="C94" t="str">
            <v>C1</v>
          </cell>
          <cell r="D94" t="str">
            <v>1BD Den / 1BA</v>
          </cell>
          <cell r="E94">
            <v>962</v>
          </cell>
          <cell r="F94">
            <v>1675</v>
          </cell>
          <cell r="G94">
            <v>1.7411642411642412</v>
          </cell>
          <cell r="H94">
            <v>10</v>
          </cell>
          <cell r="M94">
            <v>25</v>
          </cell>
          <cell r="N94">
            <v>15</v>
          </cell>
          <cell r="Q94">
            <v>15</v>
          </cell>
          <cell r="T94">
            <v>0</v>
          </cell>
          <cell r="W94">
            <v>0</v>
          </cell>
          <cell r="AA94">
            <v>25</v>
          </cell>
          <cell r="AD94">
            <v>20</v>
          </cell>
          <cell r="AE94">
            <v>110</v>
          </cell>
          <cell r="AF94">
            <v>1785</v>
          </cell>
          <cell r="AG94">
            <v>1.8555093555093556</v>
          </cell>
        </row>
        <row r="95">
          <cell r="A95">
            <v>353</v>
          </cell>
          <cell r="B95" t="str">
            <v>D</v>
          </cell>
          <cell r="C95" t="str">
            <v>A1wb</v>
          </cell>
          <cell r="D95" t="str">
            <v>1BD / 1BA</v>
          </cell>
          <cell r="E95">
            <v>705</v>
          </cell>
          <cell r="F95">
            <v>1450</v>
          </cell>
          <cell r="G95">
            <v>2.0567375886524824</v>
          </cell>
          <cell r="H95">
            <v>10</v>
          </cell>
          <cell r="N95">
            <v>15</v>
          </cell>
          <cell r="S95">
            <v>15</v>
          </cell>
          <cell r="U95">
            <v>0</v>
          </cell>
          <cell r="W95">
            <v>0</v>
          </cell>
          <cell r="AA95">
            <v>25</v>
          </cell>
          <cell r="AD95">
            <v>20</v>
          </cell>
          <cell r="AE95">
            <v>85</v>
          </cell>
          <cell r="AF95">
            <v>1535</v>
          </cell>
          <cell r="AG95">
            <v>2.1773049645390072</v>
          </cell>
        </row>
        <row r="96">
          <cell r="A96">
            <v>354</v>
          </cell>
          <cell r="B96" t="str">
            <v>D</v>
          </cell>
          <cell r="C96" t="str">
            <v>D2</v>
          </cell>
          <cell r="D96" t="str">
            <v>2BD / 2BA</v>
          </cell>
          <cell r="E96">
            <v>1134</v>
          </cell>
          <cell r="F96">
            <v>1900</v>
          </cell>
          <cell r="G96">
            <v>1.6754850088183422</v>
          </cell>
          <cell r="H96">
            <v>10</v>
          </cell>
          <cell r="M96">
            <v>25</v>
          </cell>
          <cell r="N96">
            <v>15</v>
          </cell>
          <cell r="S96">
            <v>15</v>
          </cell>
          <cell r="T96">
            <v>0</v>
          </cell>
          <cell r="W96">
            <v>0</v>
          </cell>
          <cell r="AA96">
            <v>25</v>
          </cell>
          <cell r="AD96">
            <v>20</v>
          </cell>
          <cell r="AE96">
            <v>110</v>
          </cell>
          <cell r="AF96">
            <v>2010</v>
          </cell>
          <cell r="AG96">
            <v>1.7724867724867726</v>
          </cell>
        </row>
        <row r="97">
          <cell r="A97">
            <v>355</v>
          </cell>
          <cell r="B97" t="str">
            <v>D</v>
          </cell>
          <cell r="C97" t="str">
            <v>A1wb</v>
          </cell>
          <cell r="D97" t="str">
            <v>1BD / 1BA</v>
          </cell>
          <cell r="E97">
            <v>705</v>
          </cell>
          <cell r="F97">
            <v>1450</v>
          </cell>
          <cell r="G97">
            <v>2.0567375886524824</v>
          </cell>
          <cell r="H97">
            <v>10</v>
          </cell>
          <cell r="N97">
            <v>15</v>
          </cell>
          <cell r="S97">
            <v>15</v>
          </cell>
          <cell r="T97">
            <v>0</v>
          </cell>
          <cell r="W97">
            <v>0</v>
          </cell>
          <cell r="AA97">
            <v>25</v>
          </cell>
          <cell r="AD97">
            <v>20</v>
          </cell>
          <cell r="AE97">
            <v>85</v>
          </cell>
          <cell r="AF97">
            <v>1535</v>
          </cell>
          <cell r="AG97">
            <v>2.1773049645390072</v>
          </cell>
        </row>
        <row r="98">
          <cell r="A98">
            <v>361</v>
          </cell>
          <cell r="B98" t="str">
            <v>C</v>
          </cell>
          <cell r="C98" t="str">
            <v>E2</v>
          </cell>
          <cell r="D98" t="str">
            <v>2BD Den / 2BA</v>
          </cell>
          <cell r="E98">
            <v>1287</v>
          </cell>
          <cell r="F98">
            <v>2225</v>
          </cell>
          <cell r="G98">
            <v>1.7288267288267287</v>
          </cell>
          <cell r="H98">
            <v>10</v>
          </cell>
          <cell r="M98">
            <v>25</v>
          </cell>
          <cell r="T98">
            <v>0</v>
          </cell>
          <cell r="W98">
            <v>0</v>
          </cell>
          <cell r="AD98">
            <v>20</v>
          </cell>
          <cell r="AE98">
            <v>55</v>
          </cell>
          <cell r="AF98">
            <v>2280</v>
          </cell>
          <cell r="AG98">
            <v>1.7715617715617715</v>
          </cell>
        </row>
        <row r="99">
          <cell r="A99">
            <v>363</v>
          </cell>
          <cell r="B99" t="str">
            <v>C</v>
          </cell>
          <cell r="C99" t="str">
            <v>B3</v>
          </cell>
          <cell r="D99" t="str">
            <v>1BD / 1BA</v>
          </cell>
          <cell r="E99">
            <v>765</v>
          </cell>
          <cell r="F99">
            <v>1560</v>
          </cell>
          <cell r="G99">
            <v>2.0392156862745097</v>
          </cell>
          <cell r="H99">
            <v>10</v>
          </cell>
          <cell r="I99">
            <v>75</v>
          </cell>
          <cell r="M99">
            <v>25</v>
          </cell>
          <cell r="N99">
            <v>15</v>
          </cell>
          <cell r="R99">
            <v>15</v>
          </cell>
          <cell r="U99">
            <v>0</v>
          </cell>
          <cell r="W99">
            <v>0</v>
          </cell>
          <cell r="AB99">
            <v>25</v>
          </cell>
          <cell r="AD99">
            <v>20</v>
          </cell>
          <cell r="AE99">
            <v>185</v>
          </cell>
          <cell r="AF99">
            <v>1745</v>
          </cell>
          <cell r="AG99">
            <v>2.2810457516339868</v>
          </cell>
        </row>
        <row r="100">
          <cell r="A100">
            <v>365</v>
          </cell>
          <cell r="B100" t="str">
            <v>C</v>
          </cell>
          <cell r="C100" t="str">
            <v>B1b</v>
          </cell>
          <cell r="D100" t="str">
            <v>1BD / 1BA</v>
          </cell>
          <cell r="E100">
            <v>802</v>
          </cell>
          <cell r="F100">
            <v>1550</v>
          </cell>
          <cell r="G100">
            <v>1.9326683291770574</v>
          </cell>
          <cell r="H100">
            <v>10</v>
          </cell>
          <cell r="I100">
            <v>75</v>
          </cell>
          <cell r="J100">
            <v>25</v>
          </cell>
          <cell r="M100">
            <v>25</v>
          </cell>
          <cell r="T100">
            <v>0</v>
          </cell>
          <cell r="W100">
            <v>0</v>
          </cell>
          <cell r="AD100">
            <v>20</v>
          </cell>
          <cell r="AE100">
            <v>155</v>
          </cell>
          <cell r="AF100">
            <v>1705</v>
          </cell>
          <cell r="AG100">
            <v>2.1259351620947631</v>
          </cell>
        </row>
        <row r="101">
          <cell r="A101">
            <v>367</v>
          </cell>
          <cell r="B101" t="str">
            <v>C</v>
          </cell>
          <cell r="C101" t="str">
            <v>B1b</v>
          </cell>
          <cell r="D101" t="str">
            <v>1BD / 1BA</v>
          </cell>
          <cell r="E101">
            <v>802</v>
          </cell>
          <cell r="F101">
            <v>1550</v>
          </cell>
          <cell r="G101">
            <v>1.9326683291770574</v>
          </cell>
          <cell r="H101">
            <v>10</v>
          </cell>
          <cell r="J101">
            <v>25</v>
          </cell>
          <cell r="M101">
            <v>25</v>
          </cell>
          <cell r="T101">
            <v>0</v>
          </cell>
          <cell r="W101">
            <v>0</v>
          </cell>
          <cell r="AD101">
            <v>20</v>
          </cell>
          <cell r="AE101">
            <v>80</v>
          </cell>
          <cell r="AF101">
            <v>1630</v>
          </cell>
          <cell r="AG101">
            <v>2.0324189526184537</v>
          </cell>
        </row>
        <row r="102">
          <cell r="A102">
            <v>369</v>
          </cell>
          <cell r="B102" t="str">
            <v>C</v>
          </cell>
          <cell r="C102" t="str">
            <v>B1b</v>
          </cell>
          <cell r="D102" t="str">
            <v>1BD / 1BA</v>
          </cell>
          <cell r="E102">
            <v>802</v>
          </cell>
          <cell r="F102">
            <v>1550</v>
          </cell>
          <cell r="G102">
            <v>1.9326683291770574</v>
          </cell>
          <cell r="H102">
            <v>10</v>
          </cell>
          <cell r="J102">
            <v>25</v>
          </cell>
          <cell r="M102">
            <v>25</v>
          </cell>
          <cell r="V102">
            <v>0</v>
          </cell>
          <cell r="W102">
            <v>0</v>
          </cell>
          <cell r="AD102">
            <v>20</v>
          </cell>
          <cell r="AE102">
            <v>80</v>
          </cell>
          <cell r="AF102">
            <v>1630</v>
          </cell>
          <cell r="AG102">
            <v>2.0324189526184537</v>
          </cell>
        </row>
        <row r="103">
          <cell r="A103">
            <v>370</v>
          </cell>
          <cell r="B103" t="str">
            <v>C</v>
          </cell>
          <cell r="C103" t="str">
            <v>B1fw-wb</v>
          </cell>
          <cell r="D103" t="str">
            <v>1BD / 1BA</v>
          </cell>
          <cell r="E103">
            <v>820</v>
          </cell>
          <cell r="F103">
            <v>1550</v>
          </cell>
          <cell r="G103">
            <v>1.8902439024390243</v>
          </cell>
          <cell r="H103">
            <v>5</v>
          </cell>
          <cell r="N103">
            <v>15</v>
          </cell>
          <cell r="Q103">
            <v>15</v>
          </cell>
          <cell r="V103">
            <v>0</v>
          </cell>
          <cell r="W103">
            <v>0</v>
          </cell>
          <cell r="AD103">
            <v>20</v>
          </cell>
          <cell r="AE103">
            <v>55</v>
          </cell>
          <cell r="AF103">
            <v>1605</v>
          </cell>
          <cell r="AG103">
            <v>1.9573170731707317</v>
          </cell>
        </row>
        <row r="104">
          <cell r="A104">
            <v>371</v>
          </cell>
          <cell r="B104" t="str">
            <v>B</v>
          </cell>
          <cell r="C104" t="str">
            <v>D2fw</v>
          </cell>
          <cell r="D104" t="str">
            <v>2BD / 2BA</v>
          </cell>
          <cell r="E104">
            <v>1069</v>
          </cell>
          <cell r="F104">
            <v>1900</v>
          </cell>
          <cell r="G104">
            <v>1.7773620205799814</v>
          </cell>
          <cell r="H104">
            <v>10</v>
          </cell>
          <cell r="J104">
            <v>25</v>
          </cell>
          <cell r="M104">
            <v>25</v>
          </cell>
          <cell r="N104">
            <v>15</v>
          </cell>
          <cell r="T104">
            <v>0</v>
          </cell>
          <cell r="W104">
            <v>0</v>
          </cell>
          <cell r="AD104">
            <v>20</v>
          </cell>
          <cell r="AE104">
            <v>95</v>
          </cell>
          <cell r="AF104">
            <v>1995</v>
          </cell>
          <cell r="AG104">
            <v>1.8662301216089803</v>
          </cell>
        </row>
        <row r="105">
          <cell r="A105">
            <v>372</v>
          </cell>
          <cell r="B105" t="str">
            <v>B</v>
          </cell>
          <cell r="C105" t="str">
            <v>B1wb</v>
          </cell>
          <cell r="D105" t="str">
            <v>1BD / 1BA</v>
          </cell>
          <cell r="E105">
            <v>892</v>
          </cell>
          <cell r="F105">
            <v>1600</v>
          </cell>
          <cell r="G105">
            <v>1.7937219730941705</v>
          </cell>
          <cell r="H105">
            <v>5</v>
          </cell>
          <cell r="I105">
            <v>75</v>
          </cell>
          <cell r="U105">
            <v>0</v>
          </cell>
          <cell r="W105">
            <v>0</v>
          </cell>
          <cell r="AD105">
            <v>20</v>
          </cell>
          <cell r="AE105">
            <v>100</v>
          </cell>
          <cell r="AF105">
            <v>1700</v>
          </cell>
          <cell r="AG105">
            <v>1.905829596412556</v>
          </cell>
        </row>
        <row r="106">
          <cell r="A106">
            <v>373</v>
          </cell>
          <cell r="B106" t="str">
            <v>B</v>
          </cell>
          <cell r="C106" t="str">
            <v>D5</v>
          </cell>
          <cell r="D106" t="str">
            <v>2BD / 2BA</v>
          </cell>
          <cell r="E106">
            <v>1347</v>
          </cell>
          <cell r="F106">
            <v>2300</v>
          </cell>
          <cell r="G106">
            <v>1.7074981440237564</v>
          </cell>
          <cell r="H106">
            <v>10</v>
          </cell>
          <cell r="M106">
            <v>25</v>
          </cell>
          <cell r="T106">
            <v>0</v>
          </cell>
          <cell r="W106">
            <v>0</v>
          </cell>
          <cell r="AD106">
            <v>20</v>
          </cell>
          <cell r="AE106">
            <v>55</v>
          </cell>
          <cell r="AF106">
            <v>2355</v>
          </cell>
          <cell r="AG106">
            <v>1.7483296213808464</v>
          </cell>
        </row>
        <row r="107">
          <cell r="A107">
            <v>374</v>
          </cell>
          <cell r="B107" t="str">
            <v>B</v>
          </cell>
          <cell r="C107" t="str">
            <v>C1wb</v>
          </cell>
          <cell r="D107" t="str">
            <v>1BD Den / 1BA</v>
          </cell>
          <cell r="E107">
            <v>962</v>
          </cell>
          <cell r="F107">
            <v>1675</v>
          </cell>
          <cell r="G107">
            <v>1.7411642411642412</v>
          </cell>
          <cell r="H107">
            <v>5</v>
          </cell>
          <cell r="J107">
            <v>25</v>
          </cell>
          <cell r="U107">
            <v>0</v>
          </cell>
          <cell r="W107">
            <v>0</v>
          </cell>
          <cell r="AD107">
            <v>20</v>
          </cell>
          <cell r="AE107">
            <v>50</v>
          </cell>
          <cell r="AF107">
            <v>1725</v>
          </cell>
          <cell r="AG107">
            <v>1.7931392931392931</v>
          </cell>
        </row>
        <row r="108">
          <cell r="A108">
            <v>375</v>
          </cell>
          <cell r="B108" t="str">
            <v>B</v>
          </cell>
          <cell r="C108" t="str">
            <v>B3</v>
          </cell>
          <cell r="D108" t="str">
            <v>1BD / 1BA</v>
          </cell>
          <cell r="E108">
            <v>765</v>
          </cell>
          <cell r="F108">
            <v>1560</v>
          </cell>
          <cell r="G108">
            <v>2.0392156862745097</v>
          </cell>
          <cell r="H108">
            <v>10</v>
          </cell>
          <cell r="M108">
            <v>25</v>
          </cell>
          <cell r="T108">
            <v>0</v>
          </cell>
          <cell r="W108">
            <v>0</v>
          </cell>
          <cell r="AD108">
            <v>20</v>
          </cell>
          <cell r="AE108">
            <v>55</v>
          </cell>
          <cell r="AF108">
            <v>1615</v>
          </cell>
          <cell r="AG108">
            <v>2.1111111111111112</v>
          </cell>
        </row>
        <row r="109">
          <cell r="A109">
            <v>376</v>
          </cell>
          <cell r="B109" t="str">
            <v>B</v>
          </cell>
          <cell r="C109" t="str">
            <v>C1wb</v>
          </cell>
          <cell r="D109" t="str">
            <v>1BD Den / 1BA</v>
          </cell>
          <cell r="E109">
            <v>962</v>
          </cell>
          <cell r="F109">
            <v>1675</v>
          </cell>
          <cell r="G109">
            <v>1.7411642411642412</v>
          </cell>
          <cell r="H109">
            <v>5</v>
          </cell>
          <cell r="J109">
            <v>25</v>
          </cell>
          <cell r="U109">
            <v>0</v>
          </cell>
          <cell r="W109">
            <v>0</v>
          </cell>
          <cell r="AD109">
            <v>20</v>
          </cell>
          <cell r="AE109">
            <v>50</v>
          </cell>
          <cell r="AF109">
            <v>1725</v>
          </cell>
          <cell r="AG109">
            <v>1.7931392931392931</v>
          </cell>
        </row>
        <row r="110">
          <cell r="A110">
            <v>377</v>
          </cell>
          <cell r="B110" t="str">
            <v>B</v>
          </cell>
          <cell r="C110" t="str">
            <v>E2</v>
          </cell>
          <cell r="D110" t="str">
            <v>2BD Den / 2BA</v>
          </cell>
          <cell r="E110">
            <v>1287</v>
          </cell>
          <cell r="F110">
            <v>2225</v>
          </cell>
          <cell r="G110">
            <v>1.7288267288267287</v>
          </cell>
          <cell r="H110">
            <v>10</v>
          </cell>
          <cell r="M110">
            <v>25</v>
          </cell>
          <cell r="N110">
            <v>15</v>
          </cell>
          <cell r="Q110">
            <v>15</v>
          </cell>
          <cell r="T110">
            <v>0</v>
          </cell>
          <cell r="W110">
            <v>0</v>
          </cell>
          <cell r="AA110">
            <v>25</v>
          </cell>
          <cell r="AD110">
            <v>20</v>
          </cell>
          <cell r="AE110">
            <v>110</v>
          </cell>
          <cell r="AF110">
            <v>2335</v>
          </cell>
          <cell r="AG110">
            <v>1.8142968142968143</v>
          </cell>
        </row>
        <row r="111">
          <cell r="A111">
            <v>378</v>
          </cell>
          <cell r="B111" t="str">
            <v>B</v>
          </cell>
          <cell r="C111" t="str">
            <v>D4</v>
          </cell>
          <cell r="D111" t="str">
            <v>2BD / 2BA</v>
          </cell>
          <cell r="E111">
            <v>1076</v>
          </cell>
          <cell r="F111">
            <v>1850</v>
          </cell>
          <cell r="G111">
            <v>1.7193308550185873</v>
          </cell>
          <cell r="H111">
            <v>5</v>
          </cell>
          <cell r="N111">
            <v>15</v>
          </cell>
          <cell r="S111">
            <v>15</v>
          </cell>
          <cell r="U111">
            <v>0</v>
          </cell>
          <cell r="W111">
            <v>0</v>
          </cell>
          <cell r="AA111">
            <v>25</v>
          </cell>
          <cell r="AD111">
            <v>20</v>
          </cell>
          <cell r="AE111">
            <v>80</v>
          </cell>
          <cell r="AF111">
            <v>1930</v>
          </cell>
          <cell r="AG111">
            <v>1.7936802973977695</v>
          </cell>
        </row>
        <row r="112">
          <cell r="A112">
            <v>379</v>
          </cell>
          <cell r="B112" t="str">
            <v>B</v>
          </cell>
          <cell r="C112" t="str">
            <v>E1n</v>
          </cell>
          <cell r="D112" t="str">
            <v>2BD Den / 2BA</v>
          </cell>
          <cell r="E112">
            <v>1329</v>
          </cell>
          <cell r="F112">
            <v>2200</v>
          </cell>
          <cell r="G112">
            <v>1.6553799849510911</v>
          </cell>
          <cell r="H112">
            <v>10</v>
          </cell>
          <cell r="J112">
            <v>25</v>
          </cell>
          <cell r="M112">
            <v>25</v>
          </cell>
          <cell r="N112">
            <v>15</v>
          </cell>
          <cell r="S112">
            <v>15</v>
          </cell>
          <cell r="U112">
            <v>0</v>
          </cell>
          <cell r="W112">
            <v>0</v>
          </cell>
          <cell r="AA112">
            <v>25</v>
          </cell>
          <cell r="AD112">
            <v>20</v>
          </cell>
          <cell r="AE112">
            <v>135</v>
          </cell>
          <cell r="AF112">
            <v>2335</v>
          </cell>
          <cell r="AG112">
            <v>1.7569601203912717</v>
          </cell>
        </row>
        <row r="113">
          <cell r="A113">
            <v>380</v>
          </cell>
          <cell r="B113" t="str">
            <v>B</v>
          </cell>
          <cell r="C113" t="str">
            <v>D2wb</v>
          </cell>
          <cell r="D113" t="str">
            <v>2BD / 2BA</v>
          </cell>
          <cell r="E113">
            <v>1158</v>
          </cell>
          <cell r="F113">
            <v>1900</v>
          </cell>
          <cell r="G113">
            <v>1.6407599309153713</v>
          </cell>
          <cell r="H113">
            <v>5</v>
          </cell>
          <cell r="M113">
            <v>25</v>
          </cell>
          <cell r="Q113">
            <v>15</v>
          </cell>
          <cell r="S113">
            <v>15</v>
          </cell>
          <cell r="U113">
            <v>0</v>
          </cell>
          <cell r="W113">
            <v>0</v>
          </cell>
          <cell r="AD113">
            <v>20</v>
          </cell>
          <cell r="AE113">
            <v>80</v>
          </cell>
          <cell r="AF113">
            <v>1980</v>
          </cell>
          <cell r="AG113">
            <v>1.7098445595854923</v>
          </cell>
        </row>
        <row r="114">
          <cell r="A114">
            <v>382</v>
          </cell>
          <cell r="B114" t="str">
            <v>B</v>
          </cell>
          <cell r="C114" t="str">
            <v>E1b</v>
          </cell>
          <cell r="D114" t="str">
            <v>2BD Den / 2BA</v>
          </cell>
          <cell r="E114">
            <v>1312</v>
          </cell>
          <cell r="F114">
            <v>2200</v>
          </cell>
          <cell r="G114">
            <v>1.6768292682926829</v>
          </cell>
          <cell r="H114">
            <v>5</v>
          </cell>
          <cell r="J114">
            <v>25</v>
          </cell>
          <cell r="M114">
            <v>25</v>
          </cell>
          <cell r="N114">
            <v>15</v>
          </cell>
          <cell r="T114">
            <v>0</v>
          </cell>
          <cell r="W114">
            <v>0</v>
          </cell>
          <cell r="AA114">
            <v>25</v>
          </cell>
          <cell r="AD114">
            <v>20</v>
          </cell>
          <cell r="AE114">
            <v>115</v>
          </cell>
          <cell r="AF114">
            <v>2315</v>
          </cell>
          <cell r="AG114">
            <v>1.7644817073170731</v>
          </cell>
        </row>
        <row r="115">
          <cell r="A115">
            <v>401</v>
          </cell>
          <cell r="B115" t="str">
            <v>A</v>
          </cell>
          <cell r="C115" t="str">
            <v>B1wb</v>
          </cell>
          <cell r="D115" t="str">
            <v>1BD / 1BA</v>
          </cell>
          <cell r="E115">
            <v>892</v>
          </cell>
          <cell r="F115">
            <v>1600</v>
          </cell>
          <cell r="G115">
            <v>1.7937219730941705</v>
          </cell>
          <cell r="H115">
            <v>10</v>
          </cell>
          <cell r="M115">
            <v>25</v>
          </cell>
          <cell r="V115">
            <v>0</v>
          </cell>
          <cell r="W115">
            <v>0</v>
          </cell>
          <cell r="AD115">
            <v>20</v>
          </cell>
          <cell r="AE115">
            <v>55</v>
          </cell>
          <cell r="AF115">
            <v>1655</v>
          </cell>
          <cell r="AG115">
            <v>1.8553811659192825</v>
          </cell>
        </row>
        <row r="116">
          <cell r="A116">
            <v>402</v>
          </cell>
          <cell r="B116" t="str">
            <v>A</v>
          </cell>
          <cell r="C116" t="str">
            <v>B2wb</v>
          </cell>
          <cell r="D116" t="str">
            <v>1BD / 1BA</v>
          </cell>
          <cell r="E116">
            <v>868</v>
          </cell>
          <cell r="F116">
            <v>1575</v>
          </cell>
          <cell r="G116">
            <v>1.814516129032258</v>
          </cell>
          <cell r="H116">
            <v>10</v>
          </cell>
          <cell r="M116">
            <v>0</v>
          </cell>
          <cell r="T116" t="str">
            <v xml:space="preserve"> </v>
          </cell>
          <cell r="V116">
            <v>0</v>
          </cell>
          <cell r="W116">
            <v>0</v>
          </cell>
          <cell r="AD116">
            <v>20</v>
          </cell>
          <cell r="AE116">
            <v>30</v>
          </cell>
          <cell r="AF116">
            <v>1605</v>
          </cell>
          <cell r="AG116">
            <v>1.849078341013825</v>
          </cell>
        </row>
        <row r="117">
          <cell r="A117">
            <v>403</v>
          </cell>
          <cell r="B117" t="str">
            <v>A</v>
          </cell>
          <cell r="C117" t="str">
            <v>B1</v>
          </cell>
          <cell r="D117" t="str">
            <v>1BD / 1BA</v>
          </cell>
          <cell r="E117">
            <v>802</v>
          </cell>
          <cell r="F117">
            <v>1550</v>
          </cell>
          <cell r="G117">
            <v>1.9326683291770574</v>
          </cell>
          <cell r="H117">
            <v>10</v>
          </cell>
          <cell r="M117">
            <v>25</v>
          </cell>
          <cell r="T117">
            <v>0</v>
          </cell>
          <cell r="W117">
            <v>0</v>
          </cell>
          <cell r="AD117">
            <v>20</v>
          </cell>
          <cell r="AE117">
            <v>55</v>
          </cell>
          <cell r="AF117">
            <v>1605</v>
          </cell>
          <cell r="AG117">
            <v>2.0012468827930174</v>
          </cell>
        </row>
        <row r="118">
          <cell r="A118">
            <v>404</v>
          </cell>
          <cell r="B118" t="str">
            <v>A</v>
          </cell>
          <cell r="C118" t="str">
            <v>C3</v>
          </cell>
          <cell r="D118" t="str">
            <v>1BD Den / 1BA</v>
          </cell>
          <cell r="E118">
            <v>938</v>
          </cell>
          <cell r="F118">
            <v>1775</v>
          </cell>
          <cell r="G118">
            <v>1.892324093816631</v>
          </cell>
          <cell r="H118">
            <v>10</v>
          </cell>
          <cell r="T118">
            <v>0</v>
          </cell>
          <cell r="W118">
            <v>0</v>
          </cell>
          <cell r="AD118">
            <v>20</v>
          </cell>
          <cell r="AE118">
            <v>30</v>
          </cell>
          <cell r="AF118">
            <v>1805</v>
          </cell>
          <cell r="AG118">
            <v>1.9243070362473347</v>
          </cell>
        </row>
        <row r="119">
          <cell r="A119">
            <v>405</v>
          </cell>
          <cell r="B119" t="str">
            <v>A</v>
          </cell>
          <cell r="C119" t="str">
            <v>E1b</v>
          </cell>
          <cell r="D119" t="str">
            <v>2BD Den / 2BA</v>
          </cell>
          <cell r="E119">
            <v>1312</v>
          </cell>
          <cell r="F119">
            <v>2200</v>
          </cell>
          <cell r="G119">
            <v>1.6768292682926829</v>
          </cell>
          <cell r="H119">
            <v>5</v>
          </cell>
          <cell r="J119">
            <v>25</v>
          </cell>
          <cell r="L119">
            <v>25</v>
          </cell>
          <cell r="T119">
            <v>0</v>
          </cell>
          <cell r="W119">
            <v>0</v>
          </cell>
          <cell r="AD119">
            <v>20</v>
          </cell>
          <cell r="AE119">
            <v>75</v>
          </cell>
          <cell r="AF119">
            <v>2275</v>
          </cell>
          <cell r="AG119">
            <v>1.7339939024390243</v>
          </cell>
        </row>
        <row r="120">
          <cell r="A120">
            <v>406</v>
          </cell>
          <cell r="B120" t="str">
            <v>A</v>
          </cell>
          <cell r="C120" t="str">
            <v>D1</v>
          </cell>
          <cell r="D120" t="str">
            <v>2BD / 2BA</v>
          </cell>
          <cell r="E120">
            <v>1094</v>
          </cell>
          <cell r="F120">
            <v>1825</v>
          </cell>
          <cell r="G120">
            <v>1.6681901279707496</v>
          </cell>
          <cell r="H120" t="str">
            <v xml:space="preserve"> </v>
          </cell>
          <cell r="I120">
            <v>75</v>
          </cell>
          <cell r="R120">
            <v>15</v>
          </cell>
          <cell r="S120">
            <v>15</v>
          </cell>
          <cell r="U120">
            <v>0</v>
          </cell>
          <cell r="W120">
            <v>0</v>
          </cell>
          <cell r="AD120">
            <v>20</v>
          </cell>
          <cell r="AE120">
            <v>125</v>
          </cell>
          <cell r="AF120">
            <v>1950</v>
          </cell>
          <cell r="AG120">
            <v>1.7824497257769654</v>
          </cell>
        </row>
        <row r="121">
          <cell r="A121">
            <v>407</v>
          </cell>
          <cell r="B121" t="str">
            <v>A</v>
          </cell>
          <cell r="C121" t="str">
            <v>D1wb</v>
          </cell>
          <cell r="D121" t="str">
            <v>2BD / 2BA</v>
          </cell>
          <cell r="E121">
            <v>1115</v>
          </cell>
          <cell r="F121">
            <v>1825</v>
          </cell>
          <cell r="G121">
            <v>1.6367713004484306</v>
          </cell>
          <cell r="H121">
            <v>5</v>
          </cell>
          <cell r="L121">
            <v>25</v>
          </cell>
          <cell r="N121">
            <v>15</v>
          </cell>
          <cell r="S121">
            <v>15</v>
          </cell>
          <cell r="U121">
            <v>0</v>
          </cell>
          <cell r="W121">
            <v>0</v>
          </cell>
          <cell r="AA121">
            <v>25</v>
          </cell>
          <cell r="AD121">
            <v>20</v>
          </cell>
          <cell r="AE121">
            <v>105</v>
          </cell>
          <cell r="AF121">
            <v>1930</v>
          </cell>
          <cell r="AG121">
            <v>1.7309417040358743</v>
          </cell>
        </row>
        <row r="122">
          <cell r="A122">
            <v>408</v>
          </cell>
          <cell r="B122" t="str">
            <v>A</v>
          </cell>
          <cell r="C122" t="str">
            <v>D1</v>
          </cell>
          <cell r="D122" t="str">
            <v>2BD / 2BA</v>
          </cell>
          <cell r="E122">
            <v>1094</v>
          </cell>
          <cell r="F122">
            <v>1825</v>
          </cell>
          <cell r="G122">
            <v>1.6681901279707496</v>
          </cell>
          <cell r="H122" t="str">
            <v xml:space="preserve"> </v>
          </cell>
          <cell r="N122">
            <v>15</v>
          </cell>
          <cell r="T122">
            <v>0</v>
          </cell>
          <cell r="W122">
            <v>0</v>
          </cell>
          <cell r="AD122">
            <v>20</v>
          </cell>
          <cell r="AE122">
            <v>35</v>
          </cell>
          <cell r="AF122">
            <v>1860</v>
          </cell>
          <cell r="AG122">
            <v>1.70018281535649</v>
          </cell>
        </row>
        <row r="123">
          <cell r="A123">
            <v>409</v>
          </cell>
          <cell r="B123" t="str">
            <v>A</v>
          </cell>
          <cell r="C123" t="str">
            <v>D3</v>
          </cell>
          <cell r="D123" t="str">
            <v>2BD / 2BA</v>
          </cell>
          <cell r="E123">
            <v>1446</v>
          </cell>
          <cell r="F123">
            <v>2450</v>
          </cell>
          <cell r="G123">
            <v>1.6943291839557399</v>
          </cell>
          <cell r="H123">
            <v>5</v>
          </cell>
          <cell r="I123">
            <v>75</v>
          </cell>
          <cell r="L123">
            <v>25</v>
          </cell>
          <cell r="N123">
            <v>15</v>
          </cell>
          <cell r="Q123">
            <v>15</v>
          </cell>
          <cell r="T123">
            <v>0</v>
          </cell>
          <cell r="W123">
            <v>0</v>
          </cell>
          <cell r="AA123">
            <v>25</v>
          </cell>
          <cell r="AD123">
            <v>20</v>
          </cell>
          <cell r="AE123">
            <v>180</v>
          </cell>
          <cell r="AF123">
            <v>2630</v>
          </cell>
          <cell r="AG123">
            <v>1.8188105117565698</v>
          </cell>
        </row>
        <row r="124">
          <cell r="A124">
            <v>410</v>
          </cell>
          <cell r="B124" t="str">
            <v>A</v>
          </cell>
          <cell r="C124" t="str">
            <v>A1</v>
          </cell>
          <cell r="D124" t="str">
            <v>1BD / 1BA</v>
          </cell>
          <cell r="E124">
            <v>686</v>
          </cell>
          <cell r="F124">
            <v>1425</v>
          </cell>
          <cell r="G124">
            <v>2.0772594752186588</v>
          </cell>
          <cell r="H124" t="str">
            <v xml:space="preserve"> </v>
          </cell>
          <cell r="U124">
            <v>0</v>
          </cell>
          <cell r="W124">
            <v>0</v>
          </cell>
          <cell r="AD124">
            <v>20</v>
          </cell>
          <cell r="AE124">
            <v>20</v>
          </cell>
          <cell r="AF124">
            <v>1445</v>
          </cell>
          <cell r="AG124">
            <v>2.1064139941690962</v>
          </cell>
        </row>
        <row r="125">
          <cell r="A125">
            <v>411</v>
          </cell>
          <cell r="B125" t="str">
            <v>A</v>
          </cell>
          <cell r="C125" t="str">
            <v>D1wb</v>
          </cell>
          <cell r="D125" t="str">
            <v>2BD / 2BA</v>
          </cell>
          <cell r="E125">
            <v>1115</v>
          </cell>
          <cell r="F125">
            <v>1825</v>
          </cell>
          <cell r="G125">
            <v>1.6367713004484306</v>
          </cell>
          <cell r="H125">
            <v>5</v>
          </cell>
          <cell r="L125">
            <v>25</v>
          </cell>
          <cell r="S125">
            <v>15</v>
          </cell>
          <cell r="T125">
            <v>0</v>
          </cell>
          <cell r="W125">
            <v>0</v>
          </cell>
          <cell r="AA125">
            <v>25</v>
          </cell>
          <cell r="AD125">
            <v>20</v>
          </cell>
          <cell r="AE125">
            <v>90</v>
          </cell>
          <cell r="AF125">
            <v>1915</v>
          </cell>
          <cell r="AG125">
            <v>1.7174887892376682</v>
          </cell>
        </row>
        <row r="126">
          <cell r="A126">
            <v>413</v>
          </cell>
          <cell r="B126" t="str">
            <v>A</v>
          </cell>
          <cell r="C126" t="str">
            <v>D2wb</v>
          </cell>
          <cell r="D126" t="str">
            <v>2BD / 2BA</v>
          </cell>
          <cell r="E126">
            <v>1158</v>
          </cell>
          <cell r="F126">
            <v>1900</v>
          </cell>
          <cell r="G126">
            <v>1.6407599309153713</v>
          </cell>
          <cell r="H126">
            <v>5</v>
          </cell>
          <cell r="L126">
            <v>25</v>
          </cell>
          <cell r="N126">
            <v>15</v>
          </cell>
          <cell r="U126">
            <v>0</v>
          </cell>
          <cell r="W126">
            <v>0</v>
          </cell>
          <cell r="AA126">
            <v>25</v>
          </cell>
          <cell r="AD126">
            <v>20</v>
          </cell>
          <cell r="AE126">
            <v>90</v>
          </cell>
          <cell r="AF126">
            <v>1990</v>
          </cell>
          <cell r="AG126">
            <v>1.7184801381692574</v>
          </cell>
        </row>
        <row r="127">
          <cell r="A127">
            <v>415</v>
          </cell>
          <cell r="B127" t="str">
            <v>A</v>
          </cell>
          <cell r="C127" t="str">
            <v>D1wb</v>
          </cell>
          <cell r="D127" t="str">
            <v>2BD / 2BA</v>
          </cell>
          <cell r="E127">
            <v>1115</v>
          </cell>
          <cell r="F127">
            <v>1825</v>
          </cell>
          <cell r="G127">
            <v>1.6367713004484306</v>
          </cell>
          <cell r="H127">
            <v>5</v>
          </cell>
          <cell r="L127">
            <v>25</v>
          </cell>
          <cell r="N127">
            <v>15</v>
          </cell>
          <cell r="Q127">
            <v>15</v>
          </cell>
          <cell r="S127">
            <v>15</v>
          </cell>
          <cell r="U127">
            <v>0</v>
          </cell>
          <cell r="W127">
            <v>0</v>
          </cell>
          <cell r="AA127">
            <v>25</v>
          </cell>
          <cell r="AD127">
            <v>20</v>
          </cell>
          <cell r="AE127">
            <v>120</v>
          </cell>
          <cell r="AF127">
            <v>1945</v>
          </cell>
          <cell r="AG127">
            <v>1.7443946188340806</v>
          </cell>
        </row>
        <row r="128">
          <cell r="A128">
            <v>417</v>
          </cell>
          <cell r="B128" t="str">
            <v>Model</v>
          </cell>
          <cell r="C128" t="str">
            <v>D1wb</v>
          </cell>
          <cell r="D128" t="str">
            <v>2BD / 2BA</v>
          </cell>
          <cell r="E128">
            <v>1115</v>
          </cell>
          <cell r="F128">
            <v>1825</v>
          </cell>
          <cell r="G128">
            <v>1.6367713004484306</v>
          </cell>
          <cell r="L128">
            <v>25</v>
          </cell>
          <cell r="N128">
            <v>15</v>
          </cell>
          <cell r="S128">
            <v>15</v>
          </cell>
          <cell r="U128">
            <v>0</v>
          </cell>
          <cell r="W128">
            <v>0</v>
          </cell>
          <cell r="AA128">
            <v>25</v>
          </cell>
          <cell r="AD128">
            <v>20</v>
          </cell>
          <cell r="AE128">
            <v>100</v>
          </cell>
          <cell r="AF128">
            <v>1925</v>
          </cell>
          <cell r="AG128">
            <v>1.7264573991031391</v>
          </cell>
        </row>
        <row r="129">
          <cell r="A129">
            <v>419</v>
          </cell>
          <cell r="B129" t="str">
            <v>A</v>
          </cell>
          <cell r="C129" t="str">
            <v>E4</v>
          </cell>
          <cell r="D129" t="str">
            <v>2BD Den / 2BA</v>
          </cell>
          <cell r="E129">
            <v>1707</v>
          </cell>
          <cell r="F129">
            <v>2450</v>
          </cell>
          <cell r="G129">
            <v>1.4352665495020505</v>
          </cell>
          <cell r="H129">
            <v>5</v>
          </cell>
          <cell r="L129">
            <v>25</v>
          </cell>
          <cell r="T129">
            <v>0</v>
          </cell>
          <cell r="W129">
            <v>0</v>
          </cell>
          <cell r="AA129">
            <v>25</v>
          </cell>
          <cell r="AD129">
            <v>20</v>
          </cell>
          <cell r="AE129">
            <v>75</v>
          </cell>
          <cell r="AF129">
            <v>2525</v>
          </cell>
          <cell r="AG129">
            <v>1.4792032806092561</v>
          </cell>
        </row>
        <row r="130">
          <cell r="A130">
            <v>421</v>
          </cell>
          <cell r="B130" t="str">
            <v>A</v>
          </cell>
          <cell r="C130" t="str">
            <v>B3</v>
          </cell>
          <cell r="D130" t="str">
            <v>1BD / 1BA</v>
          </cell>
          <cell r="E130">
            <v>765</v>
          </cell>
          <cell r="F130">
            <v>1560</v>
          </cell>
          <cell r="G130">
            <v>2.0392156862745097</v>
          </cell>
          <cell r="H130">
            <v>5</v>
          </cell>
          <cell r="N130">
            <v>15</v>
          </cell>
          <cell r="P130">
            <v>15</v>
          </cell>
          <cell r="S130">
            <v>15</v>
          </cell>
          <cell r="T130">
            <v>0</v>
          </cell>
          <cell r="W130">
            <v>0</v>
          </cell>
          <cell r="AA130">
            <v>25</v>
          </cell>
          <cell r="AD130">
            <v>20</v>
          </cell>
          <cell r="AE130">
            <v>95</v>
          </cell>
          <cell r="AF130">
            <v>1655</v>
          </cell>
          <cell r="AG130">
            <v>2.1633986928104574</v>
          </cell>
        </row>
        <row r="131">
          <cell r="A131">
            <v>423</v>
          </cell>
          <cell r="B131" t="str">
            <v>A</v>
          </cell>
          <cell r="C131" t="str">
            <v>D1wb</v>
          </cell>
          <cell r="D131" t="str">
            <v>2BD / 2BA</v>
          </cell>
          <cell r="E131">
            <v>1115</v>
          </cell>
          <cell r="F131">
            <v>1825</v>
          </cell>
          <cell r="G131">
            <v>1.6367713004484306</v>
          </cell>
          <cell r="H131">
            <v>5</v>
          </cell>
          <cell r="N131">
            <v>15</v>
          </cell>
          <cell r="T131">
            <v>0</v>
          </cell>
          <cell r="W131">
            <v>0</v>
          </cell>
          <cell r="AD131">
            <v>20</v>
          </cell>
          <cell r="AE131">
            <v>40</v>
          </cell>
          <cell r="AF131">
            <v>1865</v>
          </cell>
          <cell r="AG131">
            <v>1.6726457399103138</v>
          </cell>
        </row>
        <row r="132">
          <cell r="A132">
            <v>425</v>
          </cell>
          <cell r="B132" t="str">
            <v>A</v>
          </cell>
          <cell r="C132" t="str">
            <v>D2wb</v>
          </cell>
          <cell r="D132" t="str">
            <v>2BD / 2BA</v>
          </cell>
          <cell r="E132">
            <v>1158</v>
          </cell>
          <cell r="F132">
            <v>1900</v>
          </cell>
          <cell r="G132">
            <v>1.6407599309153713</v>
          </cell>
          <cell r="H132">
            <v>5</v>
          </cell>
          <cell r="N132">
            <v>15</v>
          </cell>
          <cell r="Q132">
            <v>15</v>
          </cell>
          <cell r="S132">
            <v>15</v>
          </cell>
          <cell r="T132">
            <v>0</v>
          </cell>
          <cell r="W132">
            <v>0</v>
          </cell>
          <cell r="AA132">
            <v>25</v>
          </cell>
          <cell r="AD132">
            <v>20</v>
          </cell>
          <cell r="AE132">
            <v>95</v>
          </cell>
          <cell r="AF132">
            <v>1995</v>
          </cell>
          <cell r="AG132">
            <v>1.7227979274611398</v>
          </cell>
        </row>
        <row r="133">
          <cell r="A133">
            <v>427</v>
          </cell>
          <cell r="B133" t="str">
            <v>C</v>
          </cell>
          <cell r="C133" t="str">
            <v>A1wb</v>
          </cell>
          <cell r="D133" t="str">
            <v>1BD / 1BA</v>
          </cell>
          <cell r="E133">
            <v>705</v>
          </cell>
          <cell r="F133">
            <v>1450</v>
          </cell>
          <cell r="G133">
            <v>2.0567375886524824</v>
          </cell>
          <cell r="H133">
            <v>10</v>
          </cell>
          <cell r="T133">
            <v>0</v>
          </cell>
          <cell r="W133">
            <v>0</v>
          </cell>
          <cell r="AD133">
            <v>20</v>
          </cell>
          <cell r="AE133">
            <v>30</v>
          </cell>
          <cell r="AF133">
            <v>1480</v>
          </cell>
          <cell r="AG133">
            <v>2.0992907801418439</v>
          </cell>
        </row>
        <row r="134">
          <cell r="A134">
            <v>429</v>
          </cell>
          <cell r="B134" t="str">
            <v>C</v>
          </cell>
          <cell r="C134" t="str">
            <v>A1wb</v>
          </cell>
          <cell r="D134" t="str">
            <v>1BD / 1BA</v>
          </cell>
          <cell r="E134">
            <v>705</v>
          </cell>
          <cell r="F134">
            <v>1450</v>
          </cell>
          <cell r="G134">
            <v>2.0567375886524824</v>
          </cell>
          <cell r="H134">
            <v>5</v>
          </cell>
          <cell r="U134">
            <v>0</v>
          </cell>
          <cell r="W134">
            <v>0</v>
          </cell>
          <cell r="AD134">
            <v>20</v>
          </cell>
          <cell r="AE134">
            <v>25</v>
          </cell>
          <cell r="AF134">
            <v>1475</v>
          </cell>
          <cell r="AG134">
            <v>2.0921985815602837</v>
          </cell>
        </row>
        <row r="135">
          <cell r="A135">
            <v>431</v>
          </cell>
          <cell r="B135" t="str">
            <v>C</v>
          </cell>
          <cell r="C135" t="str">
            <v>D2wb</v>
          </cell>
          <cell r="D135" t="str">
            <v>2BD / 2BA</v>
          </cell>
          <cell r="E135">
            <v>1069</v>
          </cell>
          <cell r="F135">
            <v>1900</v>
          </cell>
          <cell r="G135">
            <v>1.7773620205799814</v>
          </cell>
          <cell r="H135">
            <v>10</v>
          </cell>
          <cell r="T135">
            <v>0</v>
          </cell>
          <cell r="W135">
            <v>0</v>
          </cell>
          <cell r="AD135">
            <v>20</v>
          </cell>
          <cell r="AE135">
            <v>30</v>
          </cell>
          <cell r="AF135">
            <v>1930</v>
          </cell>
          <cell r="AG135">
            <v>1.8054256314312442</v>
          </cell>
        </row>
        <row r="136">
          <cell r="A136">
            <v>433</v>
          </cell>
          <cell r="B136" t="str">
            <v>C</v>
          </cell>
          <cell r="C136" t="str">
            <v>A1wb</v>
          </cell>
          <cell r="D136" t="str">
            <v>1BD / 1BA</v>
          </cell>
          <cell r="E136">
            <v>705</v>
          </cell>
          <cell r="F136">
            <v>1450</v>
          </cell>
          <cell r="G136">
            <v>2.0567375886524824</v>
          </cell>
          <cell r="H136">
            <v>10</v>
          </cell>
          <cell r="T136">
            <v>0</v>
          </cell>
          <cell r="W136">
            <v>0</v>
          </cell>
          <cell r="AD136">
            <v>20</v>
          </cell>
          <cell r="AE136">
            <v>30</v>
          </cell>
          <cell r="AF136">
            <v>1480</v>
          </cell>
          <cell r="AG136">
            <v>2.0992907801418439</v>
          </cell>
        </row>
        <row r="137">
          <cell r="A137">
            <v>434</v>
          </cell>
          <cell r="B137" t="str">
            <v>C</v>
          </cell>
          <cell r="C137" t="str">
            <v>B3</v>
          </cell>
          <cell r="D137" t="str">
            <v>1BD / 1BA</v>
          </cell>
          <cell r="E137">
            <v>765</v>
          </cell>
          <cell r="F137">
            <v>1560</v>
          </cell>
          <cell r="G137">
            <v>2.0392156862745097</v>
          </cell>
          <cell r="H137">
            <v>15</v>
          </cell>
          <cell r="I137">
            <v>75</v>
          </cell>
          <cell r="M137">
            <v>25</v>
          </cell>
          <cell r="Q137">
            <v>15</v>
          </cell>
          <cell r="U137">
            <v>0</v>
          </cell>
          <cell r="W137">
            <v>0</v>
          </cell>
          <cell r="AD137">
            <v>20</v>
          </cell>
          <cell r="AE137">
            <v>150</v>
          </cell>
          <cell r="AF137">
            <v>1710</v>
          </cell>
          <cell r="AG137">
            <v>2.2352941176470589</v>
          </cell>
        </row>
        <row r="138">
          <cell r="A138">
            <v>435</v>
          </cell>
          <cell r="B138" t="str">
            <v>C</v>
          </cell>
          <cell r="C138" t="str">
            <v>A1wb</v>
          </cell>
          <cell r="D138" t="str">
            <v>1BD / 1BA</v>
          </cell>
          <cell r="E138">
            <v>705</v>
          </cell>
          <cell r="F138">
            <v>1450</v>
          </cell>
          <cell r="G138">
            <v>2.0567375886524824</v>
          </cell>
          <cell r="H138">
            <v>10</v>
          </cell>
          <cell r="T138">
            <v>0</v>
          </cell>
          <cell r="W138">
            <v>0</v>
          </cell>
          <cell r="AD138">
            <v>20</v>
          </cell>
          <cell r="AE138">
            <v>30</v>
          </cell>
          <cell r="AF138">
            <v>1480</v>
          </cell>
          <cell r="AG138">
            <v>2.0992907801418439</v>
          </cell>
        </row>
        <row r="139">
          <cell r="A139">
            <v>436</v>
          </cell>
          <cell r="B139" t="str">
            <v>C</v>
          </cell>
          <cell r="C139" t="str">
            <v>C2</v>
          </cell>
          <cell r="D139" t="str">
            <v>1BD Den / 1BA</v>
          </cell>
          <cell r="E139">
            <v>825</v>
          </cell>
          <cell r="F139">
            <v>1625</v>
          </cell>
          <cell r="G139">
            <v>1.9696969696969697</v>
          </cell>
          <cell r="H139">
            <v>15</v>
          </cell>
          <cell r="M139">
            <v>25</v>
          </cell>
          <cell r="P139">
            <v>15</v>
          </cell>
          <cell r="Q139">
            <v>15</v>
          </cell>
          <cell r="S139">
            <v>15</v>
          </cell>
          <cell r="U139">
            <v>0</v>
          </cell>
          <cell r="W139">
            <v>0</v>
          </cell>
          <cell r="AD139">
            <v>20</v>
          </cell>
          <cell r="AE139">
            <v>105</v>
          </cell>
          <cell r="AF139">
            <v>1730</v>
          </cell>
          <cell r="AG139">
            <v>2.0969696969696972</v>
          </cell>
        </row>
        <row r="140">
          <cell r="A140">
            <v>437</v>
          </cell>
          <cell r="B140" t="str">
            <v>C</v>
          </cell>
          <cell r="C140" t="str">
            <v>A1wb</v>
          </cell>
          <cell r="D140" t="str">
            <v>1BD / 1BA</v>
          </cell>
          <cell r="E140">
            <v>705</v>
          </cell>
          <cell r="F140">
            <v>1450</v>
          </cell>
          <cell r="G140">
            <v>2.0567375886524824</v>
          </cell>
          <cell r="H140">
            <v>10</v>
          </cell>
          <cell r="I140">
            <v>75</v>
          </cell>
          <cell r="P140">
            <v>15</v>
          </cell>
          <cell r="S140">
            <v>15</v>
          </cell>
          <cell r="U140">
            <v>0</v>
          </cell>
          <cell r="Z140">
            <v>0</v>
          </cell>
          <cell r="AD140">
            <v>20</v>
          </cell>
          <cell r="AE140">
            <v>135</v>
          </cell>
          <cell r="AF140">
            <v>1585</v>
          </cell>
          <cell r="AG140">
            <v>2.24822695035461</v>
          </cell>
        </row>
        <row r="141">
          <cell r="A141">
            <v>438</v>
          </cell>
          <cell r="B141" t="str">
            <v>C</v>
          </cell>
          <cell r="C141" t="str">
            <v>E2</v>
          </cell>
          <cell r="D141" t="str">
            <v>2BD Den / 2BA</v>
          </cell>
          <cell r="E141">
            <v>1287</v>
          </cell>
          <cell r="F141">
            <v>2225</v>
          </cell>
          <cell r="G141">
            <v>1.7288267288267287</v>
          </cell>
          <cell r="H141">
            <v>15</v>
          </cell>
          <cell r="M141">
            <v>25</v>
          </cell>
          <cell r="N141">
            <v>15</v>
          </cell>
          <cell r="T141">
            <v>0</v>
          </cell>
          <cell r="W141">
            <v>0</v>
          </cell>
          <cell r="AA141">
            <v>25</v>
          </cell>
          <cell r="AD141">
            <v>20</v>
          </cell>
          <cell r="AE141">
            <v>100</v>
          </cell>
          <cell r="AF141">
            <v>2325</v>
          </cell>
          <cell r="AG141">
            <v>1.8065268065268065</v>
          </cell>
        </row>
        <row r="142">
          <cell r="A142">
            <v>440</v>
          </cell>
          <cell r="B142" t="str">
            <v>C</v>
          </cell>
          <cell r="C142" t="str">
            <v>B3</v>
          </cell>
          <cell r="D142" t="str">
            <v>1BD / 1BA</v>
          </cell>
          <cell r="E142">
            <v>765</v>
          </cell>
          <cell r="F142">
            <v>1560</v>
          </cell>
          <cell r="G142">
            <v>2.0392156862745097</v>
          </cell>
          <cell r="H142">
            <v>15</v>
          </cell>
          <cell r="M142">
            <v>25</v>
          </cell>
          <cell r="N142">
            <v>15</v>
          </cell>
          <cell r="P142">
            <v>15</v>
          </cell>
          <cell r="S142">
            <v>15</v>
          </cell>
          <cell r="U142">
            <v>0</v>
          </cell>
          <cell r="W142">
            <v>0</v>
          </cell>
          <cell r="AD142">
            <v>20</v>
          </cell>
          <cell r="AE142">
            <v>105</v>
          </cell>
          <cell r="AF142">
            <v>1665</v>
          </cell>
          <cell r="AG142">
            <v>2.1764705882352939</v>
          </cell>
        </row>
        <row r="143">
          <cell r="A143">
            <v>441</v>
          </cell>
          <cell r="B143" t="str">
            <v>C</v>
          </cell>
          <cell r="C143" t="str">
            <v>A1wb</v>
          </cell>
          <cell r="D143" t="str">
            <v>1BD / 1BA</v>
          </cell>
          <cell r="E143">
            <v>705</v>
          </cell>
          <cell r="F143">
            <v>1450</v>
          </cell>
          <cell r="G143">
            <v>2.0567375886524824</v>
          </cell>
          <cell r="H143">
            <v>10</v>
          </cell>
          <cell r="T143">
            <v>0</v>
          </cell>
          <cell r="W143">
            <v>0</v>
          </cell>
          <cell r="AB143">
            <v>25</v>
          </cell>
          <cell r="AD143">
            <v>20</v>
          </cell>
          <cell r="AE143">
            <v>55</v>
          </cell>
          <cell r="AF143">
            <v>1505</v>
          </cell>
          <cell r="AG143">
            <v>2.1347517730496453</v>
          </cell>
        </row>
        <row r="144">
          <cell r="A144">
            <v>442</v>
          </cell>
          <cell r="B144" t="str">
            <v>C</v>
          </cell>
          <cell r="C144" t="str">
            <v>E1b</v>
          </cell>
          <cell r="D144" t="str">
            <v>2BD Den / 2BA</v>
          </cell>
          <cell r="E144">
            <v>1312</v>
          </cell>
          <cell r="F144">
            <v>2200</v>
          </cell>
          <cell r="G144">
            <v>1.6768292682926829</v>
          </cell>
          <cell r="H144">
            <v>15</v>
          </cell>
          <cell r="J144">
            <v>25</v>
          </cell>
          <cell r="M144">
            <v>25</v>
          </cell>
          <cell r="U144">
            <v>0</v>
          </cell>
          <cell r="W144">
            <v>0</v>
          </cell>
          <cell r="AD144">
            <v>20</v>
          </cell>
          <cell r="AE144">
            <v>85</v>
          </cell>
          <cell r="AF144">
            <v>2285</v>
          </cell>
          <cell r="AG144">
            <v>1.7416158536585367</v>
          </cell>
        </row>
        <row r="145">
          <cell r="A145">
            <v>443</v>
          </cell>
          <cell r="B145" t="str">
            <v>C</v>
          </cell>
          <cell r="C145" t="str">
            <v>A1wb</v>
          </cell>
          <cell r="D145" t="str">
            <v>1BD / 1BA</v>
          </cell>
          <cell r="E145">
            <v>705</v>
          </cell>
          <cell r="F145">
            <v>1450</v>
          </cell>
          <cell r="G145">
            <v>2.0567375886524824</v>
          </cell>
          <cell r="H145">
            <v>10</v>
          </cell>
          <cell r="T145">
            <v>0</v>
          </cell>
          <cell r="W145">
            <v>0</v>
          </cell>
          <cell r="AD145">
            <v>20</v>
          </cell>
          <cell r="AE145">
            <v>30</v>
          </cell>
          <cell r="AF145">
            <v>1480</v>
          </cell>
          <cell r="AG145">
            <v>2.0992907801418439</v>
          </cell>
        </row>
        <row r="146">
          <cell r="A146">
            <v>444</v>
          </cell>
          <cell r="B146" t="str">
            <v>C</v>
          </cell>
          <cell r="C146" t="str">
            <v>E1b</v>
          </cell>
          <cell r="D146" t="str">
            <v>2BD Den / 2BA</v>
          </cell>
          <cell r="E146">
            <v>1312</v>
          </cell>
          <cell r="F146">
            <v>2200</v>
          </cell>
          <cell r="G146">
            <v>1.6768292682926829</v>
          </cell>
          <cell r="H146">
            <v>15</v>
          </cell>
          <cell r="J146">
            <v>25</v>
          </cell>
          <cell r="M146">
            <v>25</v>
          </cell>
          <cell r="Q146">
            <v>15</v>
          </cell>
          <cell r="T146">
            <v>0</v>
          </cell>
          <cell r="W146">
            <v>0</v>
          </cell>
          <cell r="AA146">
            <v>25</v>
          </cell>
          <cell r="AD146">
            <v>20</v>
          </cell>
          <cell r="AE146">
            <v>125</v>
          </cell>
          <cell r="AF146">
            <v>2325</v>
          </cell>
          <cell r="AG146">
            <v>1.7721036585365855</v>
          </cell>
        </row>
        <row r="147">
          <cell r="A147">
            <v>445</v>
          </cell>
          <cell r="B147" t="str">
            <v>C</v>
          </cell>
          <cell r="C147" t="str">
            <v>A1wb</v>
          </cell>
          <cell r="D147" t="str">
            <v>1BD / 1BA</v>
          </cell>
          <cell r="E147">
            <v>705</v>
          </cell>
          <cell r="F147">
            <v>1450</v>
          </cell>
          <cell r="G147">
            <v>2.0567375886524824</v>
          </cell>
          <cell r="H147">
            <v>10</v>
          </cell>
          <cell r="T147">
            <v>0</v>
          </cell>
          <cell r="W147">
            <v>0</v>
          </cell>
          <cell r="AD147">
            <v>20</v>
          </cell>
          <cell r="AE147">
            <v>30</v>
          </cell>
          <cell r="AF147">
            <v>1480</v>
          </cell>
          <cell r="AG147">
            <v>2.0992907801418439</v>
          </cell>
        </row>
        <row r="148">
          <cell r="A148">
            <v>446</v>
          </cell>
          <cell r="B148" t="str">
            <v>C</v>
          </cell>
          <cell r="C148" t="str">
            <v>B3</v>
          </cell>
          <cell r="D148" t="str">
            <v>1BD / 1BA</v>
          </cell>
          <cell r="E148">
            <v>765</v>
          </cell>
          <cell r="F148">
            <v>1560</v>
          </cell>
          <cell r="G148">
            <v>2.0392156862745097</v>
          </cell>
          <cell r="H148">
            <v>15</v>
          </cell>
          <cell r="M148">
            <v>25</v>
          </cell>
          <cell r="T148">
            <v>0</v>
          </cell>
          <cell r="W148">
            <v>0</v>
          </cell>
          <cell r="AD148">
            <v>20</v>
          </cell>
          <cell r="AE148">
            <v>60</v>
          </cell>
          <cell r="AF148">
            <v>1620</v>
          </cell>
          <cell r="AG148">
            <v>2.1176470588235294</v>
          </cell>
        </row>
        <row r="149">
          <cell r="A149">
            <v>448</v>
          </cell>
          <cell r="B149" t="str">
            <v>C</v>
          </cell>
          <cell r="C149" t="str">
            <v>E2</v>
          </cell>
          <cell r="D149" t="str">
            <v>2BD Den / 2BA</v>
          </cell>
          <cell r="E149">
            <v>1287</v>
          </cell>
          <cell r="F149">
            <v>2225</v>
          </cell>
          <cell r="G149">
            <v>1.7288267288267287</v>
          </cell>
          <cell r="H149">
            <v>15</v>
          </cell>
          <cell r="M149">
            <v>25</v>
          </cell>
          <cell r="N149">
            <v>15</v>
          </cell>
          <cell r="Q149">
            <v>15</v>
          </cell>
          <cell r="U149">
            <v>0</v>
          </cell>
          <cell r="W149">
            <v>0</v>
          </cell>
          <cell r="AA149">
            <v>25</v>
          </cell>
          <cell r="AD149">
            <v>20</v>
          </cell>
          <cell r="AE149">
            <v>115</v>
          </cell>
          <cell r="AF149">
            <v>2340</v>
          </cell>
          <cell r="AG149">
            <v>1.8181818181818181</v>
          </cell>
        </row>
        <row r="150">
          <cell r="A150">
            <v>449</v>
          </cell>
          <cell r="B150" t="str">
            <v>D</v>
          </cell>
          <cell r="C150" t="str">
            <v>A1</v>
          </cell>
          <cell r="D150" t="str">
            <v>1BD / 1BA</v>
          </cell>
          <cell r="E150">
            <v>686</v>
          </cell>
          <cell r="F150">
            <v>1425</v>
          </cell>
          <cell r="G150">
            <v>2.0772594752186588</v>
          </cell>
          <cell r="H150">
            <v>15</v>
          </cell>
          <cell r="N150">
            <v>15</v>
          </cell>
          <cell r="V150">
            <v>0</v>
          </cell>
          <cell r="W150">
            <v>0</v>
          </cell>
          <cell r="AA150">
            <v>25</v>
          </cell>
          <cell r="AD150">
            <v>20</v>
          </cell>
          <cell r="AE150">
            <v>75</v>
          </cell>
          <cell r="AF150">
            <v>1500</v>
          </cell>
          <cell r="AG150">
            <v>2.1865889212827989</v>
          </cell>
        </row>
        <row r="151">
          <cell r="A151">
            <v>450</v>
          </cell>
          <cell r="B151" t="str">
            <v>D</v>
          </cell>
          <cell r="C151" t="str">
            <v>D2fw</v>
          </cell>
          <cell r="D151" t="str">
            <v>2BD / 2BA</v>
          </cell>
          <cell r="E151">
            <v>1069</v>
          </cell>
          <cell r="F151">
            <v>1900</v>
          </cell>
          <cell r="G151">
            <v>1.7773620205799814</v>
          </cell>
          <cell r="H151">
            <v>15</v>
          </cell>
          <cell r="J151">
            <v>25</v>
          </cell>
          <cell r="M151">
            <v>25</v>
          </cell>
          <cell r="N151">
            <v>15</v>
          </cell>
          <cell r="Q151">
            <v>15</v>
          </cell>
          <cell r="S151">
            <v>15</v>
          </cell>
          <cell r="T151">
            <v>0</v>
          </cell>
          <cell r="W151">
            <v>0</v>
          </cell>
          <cell r="AA151">
            <v>25</v>
          </cell>
          <cell r="AD151">
            <v>20</v>
          </cell>
          <cell r="AE151">
            <v>155</v>
          </cell>
          <cell r="AF151">
            <v>2055</v>
          </cell>
          <cell r="AG151">
            <v>1.922357343311506</v>
          </cell>
        </row>
        <row r="152">
          <cell r="A152">
            <v>451</v>
          </cell>
          <cell r="B152" t="str">
            <v>D</v>
          </cell>
          <cell r="C152" t="str">
            <v>A1</v>
          </cell>
          <cell r="D152" t="str">
            <v>1BD / 1BA</v>
          </cell>
          <cell r="E152">
            <v>686</v>
          </cell>
          <cell r="F152">
            <v>1425</v>
          </cell>
          <cell r="G152">
            <v>2.0772594752186588</v>
          </cell>
          <cell r="H152">
            <v>15</v>
          </cell>
          <cell r="N152">
            <v>15</v>
          </cell>
          <cell r="S152">
            <v>15</v>
          </cell>
          <cell r="T152">
            <v>0</v>
          </cell>
          <cell r="W152">
            <v>0</v>
          </cell>
          <cell r="AA152">
            <v>25</v>
          </cell>
          <cell r="AD152">
            <v>20</v>
          </cell>
          <cell r="AE152">
            <v>90</v>
          </cell>
          <cell r="AF152">
            <v>1515</v>
          </cell>
          <cell r="AG152">
            <v>2.2084548104956268</v>
          </cell>
        </row>
        <row r="153">
          <cell r="A153">
            <v>452</v>
          </cell>
          <cell r="B153" t="str">
            <v>D</v>
          </cell>
          <cell r="C153" t="str">
            <v>C1</v>
          </cell>
          <cell r="D153" t="str">
            <v>1BD Den / 1BA</v>
          </cell>
          <cell r="E153">
            <v>962</v>
          </cell>
          <cell r="F153">
            <v>1675</v>
          </cell>
          <cell r="G153">
            <v>1.7411642411642412</v>
          </cell>
          <cell r="H153">
            <v>15</v>
          </cell>
          <cell r="M153">
            <v>25</v>
          </cell>
          <cell r="N153">
            <v>15</v>
          </cell>
          <cell r="S153">
            <v>15</v>
          </cell>
          <cell r="U153">
            <v>0</v>
          </cell>
          <cell r="W153">
            <v>0</v>
          </cell>
          <cell r="AA153">
            <v>25</v>
          </cell>
          <cell r="AD153">
            <v>20</v>
          </cell>
          <cell r="AE153">
            <v>115</v>
          </cell>
          <cell r="AF153">
            <v>1790</v>
          </cell>
          <cell r="AG153">
            <v>1.8607068607068606</v>
          </cell>
        </row>
        <row r="154">
          <cell r="A154">
            <v>453</v>
          </cell>
          <cell r="B154" t="str">
            <v>D</v>
          </cell>
          <cell r="C154" t="str">
            <v>A1wb</v>
          </cell>
          <cell r="D154" t="str">
            <v>1BD / 1BA</v>
          </cell>
          <cell r="E154">
            <v>705</v>
          </cell>
          <cell r="F154">
            <v>1450</v>
          </cell>
          <cell r="G154">
            <v>2.0567375886524824</v>
          </cell>
          <cell r="H154">
            <v>15</v>
          </cell>
          <cell r="N154">
            <v>15</v>
          </cell>
          <cell r="S154">
            <v>15</v>
          </cell>
          <cell r="U154">
            <v>0</v>
          </cell>
          <cell r="W154">
            <v>0</v>
          </cell>
          <cell r="AA154">
            <v>25</v>
          </cell>
          <cell r="AD154">
            <v>20</v>
          </cell>
          <cell r="AE154">
            <v>90</v>
          </cell>
          <cell r="AF154">
            <v>1540</v>
          </cell>
          <cell r="AG154">
            <v>2.1843971631205674</v>
          </cell>
        </row>
        <row r="155">
          <cell r="A155">
            <v>454</v>
          </cell>
          <cell r="B155" t="str">
            <v>D</v>
          </cell>
          <cell r="C155" t="str">
            <v>D2</v>
          </cell>
          <cell r="D155" t="str">
            <v>2BD / 2BA</v>
          </cell>
          <cell r="E155">
            <v>1134</v>
          </cell>
          <cell r="F155">
            <v>1900</v>
          </cell>
          <cell r="G155">
            <v>1.6754850088183422</v>
          </cell>
          <cell r="H155">
            <v>15</v>
          </cell>
          <cell r="M155">
            <v>25</v>
          </cell>
          <cell r="N155">
            <v>15</v>
          </cell>
          <cell r="Q155">
            <v>15</v>
          </cell>
          <cell r="S155">
            <v>15</v>
          </cell>
          <cell r="T155">
            <v>0</v>
          </cell>
          <cell r="W155">
            <v>0</v>
          </cell>
          <cell r="AA155">
            <v>25</v>
          </cell>
          <cell r="AD155">
            <v>20</v>
          </cell>
          <cell r="AE155">
            <v>130</v>
          </cell>
          <cell r="AF155">
            <v>2030</v>
          </cell>
          <cell r="AG155">
            <v>1.7901234567901234</v>
          </cell>
        </row>
        <row r="156">
          <cell r="A156">
            <v>455</v>
          </cell>
          <cell r="B156" t="str">
            <v>D</v>
          </cell>
          <cell r="C156" t="str">
            <v>A1wb</v>
          </cell>
          <cell r="D156" t="str">
            <v>1BD / 1BA</v>
          </cell>
          <cell r="E156">
            <v>705</v>
          </cell>
          <cell r="F156">
            <v>1450</v>
          </cell>
          <cell r="G156">
            <v>2.0567375886524824</v>
          </cell>
          <cell r="H156">
            <v>15</v>
          </cell>
          <cell r="N156">
            <v>15</v>
          </cell>
          <cell r="S156">
            <v>15</v>
          </cell>
          <cell r="T156">
            <v>0</v>
          </cell>
          <cell r="W156">
            <v>0</v>
          </cell>
          <cell r="AA156">
            <v>25</v>
          </cell>
          <cell r="AD156">
            <v>20</v>
          </cell>
          <cell r="AE156">
            <v>90</v>
          </cell>
          <cell r="AF156">
            <v>1540</v>
          </cell>
          <cell r="AG156">
            <v>2.1843971631205674</v>
          </cell>
        </row>
        <row r="157">
          <cell r="A157">
            <v>461</v>
          </cell>
          <cell r="B157" t="str">
            <v>C</v>
          </cell>
          <cell r="C157" t="str">
            <v>E2</v>
          </cell>
          <cell r="D157" t="str">
            <v>2BD Den / 2BA</v>
          </cell>
          <cell r="E157">
            <v>1287</v>
          </cell>
          <cell r="F157">
            <v>2225</v>
          </cell>
          <cell r="G157">
            <v>1.7288267288267287</v>
          </cell>
          <cell r="H157">
            <v>15</v>
          </cell>
          <cell r="M157">
            <v>25</v>
          </cell>
          <cell r="N157">
            <v>15</v>
          </cell>
          <cell r="Q157">
            <v>15</v>
          </cell>
          <cell r="V157">
            <v>0</v>
          </cell>
          <cell r="W157">
            <v>0</v>
          </cell>
          <cell r="AA157">
            <v>25</v>
          </cell>
          <cell r="AD157">
            <v>20</v>
          </cell>
          <cell r="AE157">
            <v>115</v>
          </cell>
          <cell r="AF157">
            <v>2340</v>
          </cell>
          <cell r="AG157">
            <v>1.8181818181818181</v>
          </cell>
        </row>
        <row r="158">
          <cell r="A158">
            <v>463</v>
          </cell>
          <cell r="B158" t="str">
            <v>C</v>
          </cell>
          <cell r="C158" t="str">
            <v>B3</v>
          </cell>
          <cell r="D158" t="str">
            <v>1BD / 1BA</v>
          </cell>
          <cell r="E158">
            <v>765</v>
          </cell>
          <cell r="F158">
            <v>1560</v>
          </cell>
          <cell r="G158">
            <v>2.0392156862745097</v>
          </cell>
          <cell r="H158">
            <v>15</v>
          </cell>
          <cell r="M158">
            <v>25</v>
          </cell>
          <cell r="Q158">
            <v>15</v>
          </cell>
          <cell r="T158">
            <v>0</v>
          </cell>
          <cell r="W158">
            <v>0</v>
          </cell>
          <cell r="AD158">
            <v>20</v>
          </cell>
          <cell r="AE158">
            <v>75</v>
          </cell>
          <cell r="AF158">
            <v>1635</v>
          </cell>
          <cell r="AG158">
            <v>2.1372549019607843</v>
          </cell>
        </row>
        <row r="159">
          <cell r="A159">
            <v>465</v>
          </cell>
          <cell r="B159" t="str">
            <v>C</v>
          </cell>
          <cell r="C159" t="str">
            <v>B1b</v>
          </cell>
          <cell r="D159" t="str">
            <v>1BD / 1BA</v>
          </cell>
          <cell r="E159">
            <v>802</v>
          </cell>
          <cell r="F159">
            <v>1550</v>
          </cell>
          <cell r="G159">
            <v>1.9326683291770574</v>
          </cell>
          <cell r="H159">
            <v>15</v>
          </cell>
          <cell r="J159">
            <v>25</v>
          </cell>
          <cell r="M159">
            <v>25</v>
          </cell>
          <cell r="V159">
            <v>0</v>
          </cell>
          <cell r="W159">
            <v>0</v>
          </cell>
          <cell r="AD159">
            <v>20</v>
          </cell>
          <cell r="AE159">
            <v>85</v>
          </cell>
          <cell r="AF159">
            <v>1635</v>
          </cell>
          <cell r="AG159">
            <v>2.0386533665835413</v>
          </cell>
        </row>
        <row r="160">
          <cell r="A160">
            <v>467</v>
          </cell>
          <cell r="B160" t="str">
            <v>C</v>
          </cell>
          <cell r="C160" t="str">
            <v>B1b</v>
          </cell>
          <cell r="D160" t="str">
            <v>1BD / 1BA</v>
          </cell>
          <cell r="E160">
            <v>802</v>
          </cell>
          <cell r="F160">
            <v>1550</v>
          </cell>
          <cell r="G160">
            <v>1.9326683291770574</v>
          </cell>
          <cell r="H160">
            <v>15</v>
          </cell>
          <cell r="J160">
            <v>25</v>
          </cell>
          <cell r="M160">
            <v>25</v>
          </cell>
          <cell r="Q160">
            <v>15</v>
          </cell>
          <cell r="T160">
            <v>0</v>
          </cell>
          <cell r="W160">
            <v>0</v>
          </cell>
          <cell r="AB160">
            <v>25</v>
          </cell>
          <cell r="AD160">
            <v>20</v>
          </cell>
          <cell r="AE160">
            <v>125</v>
          </cell>
          <cell r="AF160">
            <v>1675</v>
          </cell>
          <cell r="AG160">
            <v>2.0885286783042396</v>
          </cell>
        </row>
        <row r="161">
          <cell r="A161">
            <v>469</v>
          </cell>
          <cell r="B161" t="str">
            <v>C</v>
          </cell>
          <cell r="C161" t="str">
            <v>B1b</v>
          </cell>
          <cell r="D161" t="str">
            <v>1BD / 1BA</v>
          </cell>
          <cell r="E161">
            <v>802</v>
          </cell>
          <cell r="F161">
            <v>1550</v>
          </cell>
          <cell r="G161">
            <v>1.9326683291770574</v>
          </cell>
          <cell r="H161">
            <v>15</v>
          </cell>
          <cell r="J161">
            <v>25</v>
          </cell>
          <cell r="M161">
            <v>25</v>
          </cell>
          <cell r="T161">
            <v>0</v>
          </cell>
          <cell r="W161">
            <v>0</v>
          </cell>
          <cell r="AD161">
            <v>20</v>
          </cell>
          <cell r="AE161">
            <v>85</v>
          </cell>
          <cell r="AF161">
            <v>1635</v>
          </cell>
          <cell r="AG161">
            <v>2.0386533665835413</v>
          </cell>
        </row>
        <row r="162">
          <cell r="A162">
            <v>470</v>
          </cell>
          <cell r="B162" t="str">
            <v>C</v>
          </cell>
          <cell r="C162" t="str">
            <v>B1fw-wb</v>
          </cell>
          <cell r="D162" t="str">
            <v>1BD / 1BA</v>
          </cell>
          <cell r="E162">
            <v>820</v>
          </cell>
          <cell r="F162">
            <v>1550</v>
          </cell>
          <cell r="G162">
            <v>1.8902439024390243</v>
          </cell>
          <cell r="H162">
            <v>10</v>
          </cell>
          <cell r="Q162">
            <v>15</v>
          </cell>
          <cell r="T162">
            <v>0</v>
          </cell>
          <cell r="W162">
            <v>0</v>
          </cell>
          <cell r="AA162">
            <v>25</v>
          </cell>
          <cell r="AD162">
            <v>20</v>
          </cell>
          <cell r="AE162">
            <v>70</v>
          </cell>
          <cell r="AF162">
            <v>1620</v>
          </cell>
          <cell r="AG162">
            <v>1.975609756097561</v>
          </cell>
        </row>
        <row r="163">
          <cell r="A163">
            <v>471</v>
          </cell>
          <cell r="B163" t="str">
            <v>B</v>
          </cell>
          <cell r="C163" t="str">
            <v>D2fw</v>
          </cell>
          <cell r="D163" t="str">
            <v>2BD / 2BA</v>
          </cell>
          <cell r="E163">
            <v>1069</v>
          </cell>
          <cell r="F163">
            <v>1900</v>
          </cell>
          <cell r="G163">
            <v>1.7773620205799814</v>
          </cell>
          <cell r="H163">
            <v>15</v>
          </cell>
          <cell r="J163">
            <v>25</v>
          </cell>
          <cell r="M163">
            <v>25</v>
          </cell>
          <cell r="T163">
            <v>0</v>
          </cell>
          <cell r="W163">
            <v>0</v>
          </cell>
          <cell r="AD163">
            <v>20</v>
          </cell>
          <cell r="AE163">
            <v>85</v>
          </cell>
          <cell r="AF163">
            <v>1985</v>
          </cell>
          <cell r="AG163">
            <v>1.8568755846585594</v>
          </cell>
        </row>
        <row r="164">
          <cell r="A164">
            <v>472</v>
          </cell>
          <cell r="B164" t="str">
            <v>B</v>
          </cell>
          <cell r="C164" t="str">
            <v>B1wb</v>
          </cell>
          <cell r="D164" t="str">
            <v>1BD / 1BA</v>
          </cell>
          <cell r="E164">
            <v>892</v>
          </cell>
          <cell r="F164">
            <v>1600</v>
          </cell>
          <cell r="G164">
            <v>1.7937219730941705</v>
          </cell>
          <cell r="H164">
            <v>10</v>
          </cell>
          <cell r="T164">
            <v>0</v>
          </cell>
          <cell r="W164">
            <v>0</v>
          </cell>
          <cell r="AD164">
            <v>20</v>
          </cell>
          <cell r="AE164">
            <v>30</v>
          </cell>
          <cell r="AF164">
            <v>1630</v>
          </cell>
          <cell r="AG164">
            <v>1.8273542600896862</v>
          </cell>
        </row>
        <row r="165">
          <cell r="A165">
            <v>473</v>
          </cell>
          <cell r="B165" t="str">
            <v>B</v>
          </cell>
          <cell r="C165" t="str">
            <v>D5</v>
          </cell>
          <cell r="D165" t="str">
            <v>2BD / 2BA</v>
          </cell>
          <cell r="E165">
            <v>1347</v>
          </cell>
          <cell r="F165">
            <v>2300</v>
          </cell>
          <cell r="G165">
            <v>1.7074981440237564</v>
          </cell>
          <cell r="H165">
            <v>15</v>
          </cell>
          <cell r="I165">
            <v>75</v>
          </cell>
          <cell r="M165">
            <v>25</v>
          </cell>
          <cell r="N165">
            <v>15</v>
          </cell>
          <cell r="Q165">
            <v>15</v>
          </cell>
          <cell r="T165">
            <v>0</v>
          </cell>
          <cell r="W165">
            <v>0</v>
          </cell>
          <cell r="AB165">
            <v>25</v>
          </cell>
          <cell r="AD165">
            <v>20</v>
          </cell>
          <cell r="AE165">
            <v>190</v>
          </cell>
          <cell r="AF165">
            <v>2490</v>
          </cell>
          <cell r="AG165">
            <v>1.8485523385300668</v>
          </cell>
        </row>
        <row r="166">
          <cell r="A166">
            <v>474</v>
          </cell>
          <cell r="B166" t="str">
            <v>B</v>
          </cell>
          <cell r="C166" t="str">
            <v>C1wb</v>
          </cell>
          <cell r="D166" t="str">
            <v>1BD Den / 1BA</v>
          </cell>
          <cell r="E166">
            <v>962</v>
          </cell>
          <cell r="F166">
            <v>1675</v>
          </cell>
          <cell r="G166">
            <v>1.7411642411642412</v>
          </cell>
          <cell r="H166">
            <v>10</v>
          </cell>
          <cell r="J166">
            <v>25</v>
          </cell>
          <cell r="N166">
            <v>15</v>
          </cell>
          <cell r="O166">
            <v>15</v>
          </cell>
          <cell r="Q166">
            <v>15</v>
          </cell>
          <cell r="S166">
            <v>15</v>
          </cell>
          <cell r="T166">
            <v>0</v>
          </cell>
          <cell r="W166">
            <v>0</v>
          </cell>
          <cell r="AD166">
            <v>20</v>
          </cell>
          <cell r="AE166">
            <v>115</v>
          </cell>
          <cell r="AF166">
            <v>1790</v>
          </cell>
          <cell r="AG166">
            <v>1.8607068607068606</v>
          </cell>
        </row>
        <row r="167">
          <cell r="A167">
            <v>475</v>
          </cell>
          <cell r="B167" t="str">
            <v>B</v>
          </cell>
          <cell r="C167" t="str">
            <v>B3</v>
          </cell>
          <cell r="D167" t="str">
            <v>1BD / 1BA</v>
          </cell>
          <cell r="E167">
            <v>765</v>
          </cell>
          <cell r="F167">
            <v>1560</v>
          </cell>
          <cell r="G167">
            <v>2.0392156862745097</v>
          </cell>
          <cell r="H167">
            <v>15</v>
          </cell>
          <cell r="M167">
            <v>25</v>
          </cell>
          <cell r="S167">
            <v>15</v>
          </cell>
          <cell r="T167">
            <v>0</v>
          </cell>
          <cell r="W167">
            <v>0</v>
          </cell>
          <cell r="AD167">
            <v>20</v>
          </cell>
          <cell r="AE167">
            <v>75</v>
          </cell>
          <cell r="AF167">
            <v>1635</v>
          </cell>
          <cell r="AG167">
            <v>2.1372549019607843</v>
          </cell>
        </row>
        <row r="168">
          <cell r="A168">
            <v>476</v>
          </cell>
          <cell r="B168" t="str">
            <v>B</v>
          </cell>
          <cell r="C168" t="str">
            <v>C1wb</v>
          </cell>
          <cell r="D168" t="str">
            <v>1BD Den / 1BA</v>
          </cell>
          <cell r="E168">
            <v>962</v>
          </cell>
          <cell r="F168">
            <v>1675</v>
          </cell>
          <cell r="G168">
            <v>1.7411642411642412</v>
          </cell>
          <cell r="H168">
            <v>10</v>
          </cell>
          <cell r="J168">
            <v>25</v>
          </cell>
          <cell r="Q168">
            <v>15</v>
          </cell>
          <cell r="T168">
            <v>0</v>
          </cell>
          <cell r="Z168">
            <v>0</v>
          </cell>
          <cell r="AD168">
            <v>20</v>
          </cell>
          <cell r="AE168">
            <v>70</v>
          </cell>
          <cell r="AF168">
            <v>1745</v>
          </cell>
          <cell r="AG168">
            <v>1.813929313929314</v>
          </cell>
        </row>
        <row r="169">
          <cell r="A169">
            <v>477</v>
          </cell>
          <cell r="B169" t="str">
            <v>B</v>
          </cell>
          <cell r="C169" t="str">
            <v>E2</v>
          </cell>
          <cell r="D169" t="str">
            <v>2BD Den / 2BA</v>
          </cell>
          <cell r="E169">
            <v>1287</v>
          </cell>
          <cell r="F169">
            <v>2225</v>
          </cell>
          <cell r="G169">
            <v>1.7288267288267287</v>
          </cell>
          <cell r="H169">
            <v>15</v>
          </cell>
          <cell r="M169">
            <v>25</v>
          </cell>
          <cell r="N169">
            <v>15</v>
          </cell>
          <cell r="T169">
            <v>0</v>
          </cell>
          <cell r="W169">
            <v>0</v>
          </cell>
          <cell r="AA169">
            <v>25</v>
          </cell>
          <cell r="AD169">
            <v>20</v>
          </cell>
          <cell r="AE169">
            <v>100</v>
          </cell>
          <cell r="AF169">
            <v>2325</v>
          </cell>
          <cell r="AG169">
            <v>1.8065268065268065</v>
          </cell>
        </row>
        <row r="170">
          <cell r="A170">
            <v>478</v>
          </cell>
          <cell r="B170" t="str">
            <v>B</v>
          </cell>
          <cell r="C170" t="str">
            <v>D4</v>
          </cell>
          <cell r="D170" t="str">
            <v>2BD / 2BA</v>
          </cell>
          <cell r="E170">
            <v>1076</v>
          </cell>
          <cell r="F170">
            <v>1850</v>
          </cell>
          <cell r="G170">
            <v>1.7193308550185873</v>
          </cell>
          <cell r="H170">
            <v>10</v>
          </cell>
          <cell r="N170">
            <v>15</v>
          </cell>
          <cell r="Q170">
            <v>15</v>
          </cell>
          <cell r="V170">
            <v>0</v>
          </cell>
          <cell r="W170">
            <v>0</v>
          </cell>
          <cell r="AB170">
            <v>25</v>
          </cell>
          <cell r="AD170">
            <v>20</v>
          </cell>
          <cell r="AE170">
            <v>85</v>
          </cell>
          <cell r="AF170">
            <v>1935</v>
          </cell>
          <cell r="AG170">
            <v>1.7983271375464684</v>
          </cell>
        </row>
        <row r="171">
          <cell r="A171">
            <v>479</v>
          </cell>
          <cell r="B171" t="str">
            <v>B</v>
          </cell>
          <cell r="C171" t="str">
            <v>E1n</v>
          </cell>
          <cell r="D171" t="str">
            <v>2BD Den / 2BA</v>
          </cell>
          <cell r="E171">
            <v>1329</v>
          </cell>
          <cell r="F171">
            <v>2200</v>
          </cell>
          <cell r="G171">
            <v>1.6553799849510911</v>
          </cell>
          <cell r="H171">
            <v>15</v>
          </cell>
          <cell r="J171">
            <v>25</v>
          </cell>
          <cell r="M171">
            <v>25</v>
          </cell>
          <cell r="N171">
            <v>15</v>
          </cell>
          <cell r="Q171">
            <v>15</v>
          </cell>
          <cell r="V171">
            <v>0</v>
          </cell>
          <cell r="W171">
            <v>0</v>
          </cell>
          <cell r="AD171">
            <v>20</v>
          </cell>
          <cell r="AE171">
            <v>115</v>
          </cell>
          <cell r="AF171">
            <v>2315</v>
          </cell>
          <cell r="AG171">
            <v>1.7419112114371709</v>
          </cell>
        </row>
        <row r="172">
          <cell r="A172">
            <v>480</v>
          </cell>
          <cell r="B172" t="str">
            <v>B</v>
          </cell>
          <cell r="C172" t="str">
            <v>D2wb</v>
          </cell>
          <cell r="D172" t="str">
            <v>2BD / 2BA</v>
          </cell>
          <cell r="E172">
            <v>1158</v>
          </cell>
          <cell r="F172">
            <v>1900</v>
          </cell>
          <cell r="G172">
            <v>1.6407599309153713</v>
          </cell>
          <cell r="H172">
            <v>10</v>
          </cell>
          <cell r="M172">
            <v>25</v>
          </cell>
          <cell r="N172">
            <v>15</v>
          </cell>
          <cell r="Q172">
            <v>15</v>
          </cell>
          <cell r="U172">
            <v>0</v>
          </cell>
          <cell r="W172">
            <v>0</v>
          </cell>
          <cell r="AA172">
            <v>25</v>
          </cell>
          <cell r="AD172">
            <v>20</v>
          </cell>
          <cell r="AE172">
            <v>110</v>
          </cell>
          <cell r="AF172">
            <v>2010</v>
          </cell>
          <cell r="AG172">
            <v>1.7357512953367875</v>
          </cell>
        </row>
        <row r="173">
          <cell r="A173">
            <v>482</v>
          </cell>
          <cell r="B173" t="str">
            <v>B</v>
          </cell>
          <cell r="C173" t="str">
            <v>E1b</v>
          </cell>
          <cell r="D173" t="str">
            <v>2BD Den / 2BA</v>
          </cell>
          <cell r="E173">
            <v>1312</v>
          </cell>
          <cell r="F173">
            <v>2200</v>
          </cell>
          <cell r="G173">
            <v>1.6768292682926829</v>
          </cell>
          <cell r="H173">
            <v>10</v>
          </cell>
          <cell r="J173">
            <v>25</v>
          </cell>
          <cell r="M173">
            <v>25</v>
          </cell>
          <cell r="N173">
            <v>15</v>
          </cell>
          <cell r="S173">
            <v>15</v>
          </cell>
          <cell r="T173">
            <v>0</v>
          </cell>
          <cell r="W173">
            <v>0</v>
          </cell>
          <cell r="AA173">
            <v>25</v>
          </cell>
          <cell r="AD173">
            <v>20</v>
          </cell>
          <cell r="AE173">
            <v>135</v>
          </cell>
          <cell r="AF173">
            <v>2335</v>
          </cell>
          <cell r="AG173">
            <v>1.7797256097560976</v>
          </cell>
        </row>
        <row r="174">
          <cell r="A174">
            <v>501</v>
          </cell>
          <cell r="B174" t="str">
            <v>A</v>
          </cell>
          <cell r="C174" t="str">
            <v>B1wb</v>
          </cell>
          <cell r="D174" t="str">
            <v>1BD / 1BA</v>
          </cell>
          <cell r="E174">
            <v>892</v>
          </cell>
          <cell r="F174">
            <v>1600</v>
          </cell>
          <cell r="G174">
            <v>1.7937219730941705</v>
          </cell>
          <cell r="H174">
            <v>15</v>
          </cell>
          <cell r="M174">
            <v>25</v>
          </cell>
          <cell r="N174">
            <v>15</v>
          </cell>
          <cell r="P174">
            <v>15</v>
          </cell>
          <cell r="Q174" t="str">
            <v xml:space="preserve"> </v>
          </cell>
          <cell r="S174">
            <v>15</v>
          </cell>
          <cell r="U174">
            <v>0</v>
          </cell>
          <cell r="W174">
            <v>0</v>
          </cell>
          <cell r="AD174">
            <v>20</v>
          </cell>
          <cell r="AE174">
            <v>105</v>
          </cell>
          <cell r="AF174">
            <v>1705</v>
          </cell>
          <cell r="AG174">
            <v>1.9114349775784754</v>
          </cell>
        </row>
        <row r="175">
          <cell r="A175">
            <v>502</v>
          </cell>
          <cell r="B175" t="str">
            <v>A</v>
          </cell>
          <cell r="C175" t="str">
            <v>B2wb</v>
          </cell>
          <cell r="D175" t="str">
            <v>1BD / 1BA</v>
          </cell>
          <cell r="E175">
            <v>868</v>
          </cell>
          <cell r="F175">
            <v>1575</v>
          </cell>
          <cell r="G175">
            <v>1.814516129032258</v>
          </cell>
          <cell r="H175">
            <v>15</v>
          </cell>
          <cell r="I175">
            <v>75</v>
          </cell>
          <cell r="U175">
            <v>0</v>
          </cell>
          <cell r="W175">
            <v>0</v>
          </cell>
          <cell r="AD175">
            <v>20</v>
          </cell>
          <cell r="AE175">
            <v>110</v>
          </cell>
          <cell r="AF175">
            <v>1685</v>
          </cell>
          <cell r="AG175">
            <v>1.9412442396313363</v>
          </cell>
        </row>
        <row r="176">
          <cell r="A176">
            <v>503</v>
          </cell>
          <cell r="B176" t="str">
            <v>A</v>
          </cell>
          <cell r="C176" t="str">
            <v>B1wb</v>
          </cell>
          <cell r="D176" t="str">
            <v>1BD / 1BA</v>
          </cell>
          <cell r="E176">
            <v>892</v>
          </cell>
          <cell r="F176">
            <v>1600</v>
          </cell>
          <cell r="G176">
            <v>1.7937219730941705</v>
          </cell>
          <cell r="H176">
            <v>15</v>
          </cell>
          <cell r="M176">
            <v>25</v>
          </cell>
          <cell r="Q176">
            <v>15</v>
          </cell>
          <cell r="U176">
            <v>0</v>
          </cell>
          <cell r="W176">
            <v>0</v>
          </cell>
          <cell r="AD176">
            <v>20</v>
          </cell>
          <cell r="AE176">
            <v>75</v>
          </cell>
          <cell r="AF176">
            <v>1675</v>
          </cell>
          <cell r="AG176">
            <v>1.8778026905829597</v>
          </cell>
        </row>
        <row r="177">
          <cell r="A177">
            <v>504</v>
          </cell>
          <cell r="B177" t="str">
            <v>A</v>
          </cell>
          <cell r="C177" t="str">
            <v>C3</v>
          </cell>
          <cell r="D177" t="str">
            <v>1BD Den / 1BA</v>
          </cell>
          <cell r="E177">
            <v>938</v>
          </cell>
          <cell r="F177">
            <v>1775</v>
          </cell>
          <cell r="G177">
            <v>1.892324093816631</v>
          </cell>
          <cell r="H177">
            <v>15</v>
          </cell>
          <cell r="I177">
            <v>75</v>
          </cell>
          <cell r="Q177">
            <v>15</v>
          </cell>
          <cell r="V177">
            <v>0</v>
          </cell>
          <cell r="W177">
            <v>0</v>
          </cell>
          <cell r="AD177">
            <v>20</v>
          </cell>
          <cell r="AE177">
            <v>125</v>
          </cell>
          <cell r="AF177">
            <v>1900</v>
          </cell>
          <cell r="AG177">
            <v>2.0255863539445631</v>
          </cell>
        </row>
        <row r="178">
          <cell r="A178">
            <v>505</v>
          </cell>
          <cell r="B178" t="str">
            <v>A</v>
          </cell>
          <cell r="C178" t="str">
            <v>E1b</v>
          </cell>
          <cell r="D178" t="str">
            <v>2BD Den / 2BA</v>
          </cell>
          <cell r="E178">
            <v>1312</v>
          </cell>
          <cell r="F178">
            <v>2200</v>
          </cell>
          <cell r="G178">
            <v>1.6768292682926829</v>
          </cell>
          <cell r="H178">
            <v>10</v>
          </cell>
          <cell r="J178">
            <v>25</v>
          </cell>
          <cell r="L178">
            <v>25</v>
          </cell>
          <cell r="T178">
            <v>0</v>
          </cell>
          <cell r="W178">
            <v>0</v>
          </cell>
          <cell r="AD178">
            <v>20</v>
          </cell>
          <cell r="AE178">
            <v>80</v>
          </cell>
          <cell r="AF178">
            <v>2280</v>
          </cell>
          <cell r="AG178">
            <v>1.7378048780487805</v>
          </cell>
        </row>
        <row r="179">
          <cell r="A179">
            <v>506</v>
          </cell>
          <cell r="B179" t="str">
            <v>A</v>
          </cell>
          <cell r="C179" t="str">
            <v>D1</v>
          </cell>
          <cell r="D179" t="str">
            <v>2BD / 2BA</v>
          </cell>
          <cell r="E179">
            <v>1094</v>
          </cell>
          <cell r="F179">
            <v>1825</v>
          </cell>
          <cell r="G179">
            <v>1.6681901279707496</v>
          </cell>
          <cell r="H179">
            <v>5</v>
          </cell>
          <cell r="T179">
            <v>0</v>
          </cell>
          <cell r="W179">
            <v>0</v>
          </cell>
          <cell r="AD179">
            <v>20</v>
          </cell>
          <cell r="AE179">
            <v>25</v>
          </cell>
          <cell r="AF179">
            <v>1850</v>
          </cell>
          <cell r="AG179">
            <v>1.6910420475319927</v>
          </cell>
        </row>
        <row r="180">
          <cell r="A180">
            <v>507</v>
          </cell>
          <cell r="B180" t="str">
            <v>A</v>
          </cell>
          <cell r="C180" t="str">
            <v>D1wb</v>
          </cell>
          <cell r="D180" t="str">
            <v>2BD / 2BA</v>
          </cell>
          <cell r="E180">
            <v>1115</v>
          </cell>
          <cell r="F180">
            <v>1825</v>
          </cell>
          <cell r="G180">
            <v>1.6367713004484306</v>
          </cell>
          <cell r="H180">
            <v>10</v>
          </cell>
          <cell r="L180">
            <v>25</v>
          </cell>
          <cell r="N180">
            <v>15</v>
          </cell>
          <cell r="U180">
            <v>0</v>
          </cell>
          <cell r="W180">
            <v>0</v>
          </cell>
          <cell r="AD180">
            <v>20</v>
          </cell>
          <cell r="AE180">
            <v>70</v>
          </cell>
          <cell r="AF180">
            <v>1895</v>
          </cell>
          <cell r="AG180">
            <v>1.6995515695067265</v>
          </cell>
        </row>
        <row r="181">
          <cell r="A181">
            <v>508</v>
          </cell>
          <cell r="B181" t="str">
            <v>A</v>
          </cell>
          <cell r="C181" t="str">
            <v>D1</v>
          </cell>
          <cell r="D181" t="str">
            <v>2BD / 2BA</v>
          </cell>
          <cell r="E181">
            <v>1094</v>
          </cell>
          <cell r="F181">
            <v>1825</v>
          </cell>
          <cell r="G181">
            <v>1.6681901279707496</v>
          </cell>
          <cell r="H181">
            <v>5</v>
          </cell>
          <cell r="Q181">
            <v>15</v>
          </cell>
          <cell r="T181">
            <v>0</v>
          </cell>
          <cell r="W181">
            <v>0</v>
          </cell>
          <cell r="AD181">
            <v>20</v>
          </cell>
          <cell r="AE181">
            <v>40</v>
          </cell>
          <cell r="AF181">
            <v>1865</v>
          </cell>
          <cell r="AG181">
            <v>1.7047531992687386</v>
          </cell>
        </row>
        <row r="182">
          <cell r="A182">
            <v>509</v>
          </cell>
          <cell r="B182" t="str">
            <v>A</v>
          </cell>
          <cell r="C182" t="str">
            <v>D3</v>
          </cell>
          <cell r="D182" t="str">
            <v>2BD / 2BA</v>
          </cell>
          <cell r="E182">
            <v>1446</v>
          </cell>
          <cell r="F182">
            <v>2450</v>
          </cell>
          <cell r="G182">
            <v>1.6943291839557399</v>
          </cell>
          <cell r="H182">
            <v>10</v>
          </cell>
          <cell r="I182">
            <v>75</v>
          </cell>
          <cell r="L182">
            <v>25</v>
          </cell>
          <cell r="N182">
            <v>15</v>
          </cell>
          <cell r="Q182">
            <v>15</v>
          </cell>
          <cell r="U182">
            <v>0</v>
          </cell>
          <cell r="W182">
            <v>0</v>
          </cell>
          <cell r="AA182">
            <v>25</v>
          </cell>
          <cell r="AD182">
            <v>20</v>
          </cell>
          <cell r="AE182">
            <v>185</v>
          </cell>
          <cell r="AF182">
            <v>2635</v>
          </cell>
          <cell r="AG182">
            <v>1.822268326417704</v>
          </cell>
        </row>
        <row r="183">
          <cell r="A183">
            <v>510</v>
          </cell>
          <cell r="B183" t="str">
            <v>A</v>
          </cell>
          <cell r="C183" t="str">
            <v>A1</v>
          </cell>
          <cell r="D183" t="str">
            <v>1BD / 1BA</v>
          </cell>
          <cell r="E183">
            <v>686</v>
          </cell>
          <cell r="F183">
            <v>1425</v>
          </cell>
          <cell r="G183">
            <v>2.0772594752186588</v>
          </cell>
          <cell r="H183">
            <v>5</v>
          </cell>
          <cell r="T183">
            <v>0</v>
          </cell>
          <cell r="W183">
            <v>0</v>
          </cell>
          <cell r="AD183">
            <v>20</v>
          </cell>
          <cell r="AE183">
            <v>25</v>
          </cell>
          <cell r="AF183">
            <v>1450</v>
          </cell>
          <cell r="AG183">
            <v>2.1137026239067054</v>
          </cell>
        </row>
        <row r="184">
          <cell r="A184">
            <v>511</v>
          </cell>
          <cell r="B184" t="str">
            <v>A</v>
          </cell>
          <cell r="C184" t="str">
            <v>D1wb</v>
          </cell>
          <cell r="D184" t="str">
            <v>2BD / 2BA</v>
          </cell>
          <cell r="E184">
            <v>1115</v>
          </cell>
          <cell r="F184">
            <v>1825</v>
          </cell>
          <cell r="G184">
            <v>1.6367713004484306</v>
          </cell>
          <cell r="H184">
            <v>10</v>
          </cell>
          <cell r="L184">
            <v>25</v>
          </cell>
          <cell r="N184">
            <v>15</v>
          </cell>
          <cell r="S184">
            <v>15</v>
          </cell>
          <cell r="V184">
            <v>0</v>
          </cell>
          <cell r="W184">
            <v>0</v>
          </cell>
          <cell r="AA184">
            <v>25</v>
          </cell>
          <cell r="AD184">
            <v>20</v>
          </cell>
          <cell r="AE184">
            <v>110</v>
          </cell>
          <cell r="AF184">
            <v>1935</v>
          </cell>
          <cell r="AG184">
            <v>1.7354260089686098</v>
          </cell>
        </row>
        <row r="185">
          <cell r="A185">
            <v>513</v>
          </cell>
          <cell r="B185" t="str">
            <v>A</v>
          </cell>
          <cell r="C185" t="str">
            <v>D2wb</v>
          </cell>
          <cell r="D185" t="str">
            <v>2BD / 2BA</v>
          </cell>
          <cell r="E185">
            <v>1158</v>
          </cell>
          <cell r="F185">
            <v>1900</v>
          </cell>
          <cell r="G185">
            <v>1.6407599309153713</v>
          </cell>
          <cell r="H185">
            <v>10</v>
          </cell>
          <cell r="L185">
            <v>25</v>
          </cell>
          <cell r="N185">
            <v>15</v>
          </cell>
          <cell r="S185">
            <v>15</v>
          </cell>
          <cell r="U185">
            <v>0</v>
          </cell>
          <cell r="W185">
            <v>0</v>
          </cell>
          <cell r="AA185">
            <v>25</v>
          </cell>
          <cell r="AD185">
            <v>20</v>
          </cell>
          <cell r="AE185">
            <v>110</v>
          </cell>
          <cell r="AF185">
            <v>2010</v>
          </cell>
          <cell r="AG185">
            <v>1.7357512953367875</v>
          </cell>
        </row>
        <row r="186">
          <cell r="A186">
            <v>515</v>
          </cell>
          <cell r="B186" t="str">
            <v>A</v>
          </cell>
          <cell r="C186" t="str">
            <v>D1wb</v>
          </cell>
          <cell r="D186" t="str">
            <v>2BD / 2BA</v>
          </cell>
          <cell r="E186">
            <v>1115</v>
          </cell>
          <cell r="F186">
            <v>1825</v>
          </cell>
          <cell r="G186">
            <v>1.6367713004484306</v>
          </cell>
          <cell r="H186">
            <v>10</v>
          </cell>
          <cell r="L186">
            <v>25</v>
          </cell>
          <cell r="N186">
            <v>15</v>
          </cell>
          <cell r="S186">
            <v>15</v>
          </cell>
          <cell r="U186">
            <v>0</v>
          </cell>
          <cell r="W186">
            <v>0</v>
          </cell>
          <cell r="AA186">
            <v>25</v>
          </cell>
          <cell r="AD186">
            <v>20</v>
          </cell>
          <cell r="AE186">
            <v>110</v>
          </cell>
          <cell r="AF186">
            <v>1935</v>
          </cell>
          <cell r="AG186">
            <v>1.7354260089686098</v>
          </cell>
        </row>
        <row r="187">
          <cell r="A187">
            <v>517</v>
          </cell>
          <cell r="B187" t="str">
            <v>A</v>
          </cell>
          <cell r="C187" t="str">
            <v>D1wb</v>
          </cell>
          <cell r="D187" t="str">
            <v>2BD / 2BA</v>
          </cell>
          <cell r="E187">
            <v>1115</v>
          </cell>
          <cell r="F187">
            <v>1825</v>
          </cell>
          <cell r="G187">
            <v>1.6367713004484306</v>
          </cell>
          <cell r="H187">
            <v>10</v>
          </cell>
          <cell r="L187">
            <v>25</v>
          </cell>
          <cell r="N187">
            <v>15</v>
          </cell>
          <cell r="Q187">
            <v>15</v>
          </cell>
          <cell r="S187">
            <v>15</v>
          </cell>
          <cell r="T187">
            <v>0</v>
          </cell>
          <cell r="W187">
            <v>0</v>
          </cell>
          <cell r="AA187">
            <v>25</v>
          </cell>
          <cell r="AD187">
            <v>20</v>
          </cell>
          <cell r="AE187">
            <v>125</v>
          </cell>
          <cell r="AF187">
            <v>1950</v>
          </cell>
          <cell r="AG187">
            <v>1.7488789237668161</v>
          </cell>
        </row>
        <row r="188">
          <cell r="A188">
            <v>519</v>
          </cell>
          <cell r="B188" t="str">
            <v>A</v>
          </cell>
          <cell r="C188" t="str">
            <v>E4</v>
          </cell>
          <cell r="D188" t="str">
            <v>2BD Den / 2BA</v>
          </cell>
          <cell r="E188">
            <v>1707</v>
          </cell>
          <cell r="F188">
            <v>2450</v>
          </cell>
          <cell r="G188">
            <v>1.4352665495020505</v>
          </cell>
          <cell r="H188">
            <v>10</v>
          </cell>
          <cell r="L188">
            <v>25</v>
          </cell>
          <cell r="T188">
            <v>0</v>
          </cell>
          <cell r="W188">
            <v>0</v>
          </cell>
          <cell r="AD188">
            <v>20</v>
          </cell>
          <cell r="AE188">
            <v>55</v>
          </cell>
          <cell r="AF188">
            <v>2505</v>
          </cell>
          <cell r="AG188">
            <v>1.4674868189806678</v>
          </cell>
        </row>
        <row r="189">
          <cell r="A189">
            <v>521</v>
          </cell>
          <cell r="B189" t="str">
            <v>A</v>
          </cell>
          <cell r="C189" t="str">
            <v>B3</v>
          </cell>
          <cell r="D189" t="str">
            <v>1BD / 1BA</v>
          </cell>
          <cell r="E189">
            <v>765</v>
          </cell>
          <cell r="F189">
            <v>1560</v>
          </cell>
          <cell r="G189">
            <v>2.0392156862745097</v>
          </cell>
          <cell r="H189">
            <v>10</v>
          </cell>
          <cell r="I189">
            <v>75</v>
          </cell>
          <cell r="P189">
            <v>15</v>
          </cell>
          <cell r="Q189">
            <v>15</v>
          </cell>
          <cell r="R189">
            <v>15</v>
          </cell>
          <cell r="S189">
            <v>15</v>
          </cell>
          <cell r="V189">
            <v>0</v>
          </cell>
          <cell r="X189">
            <v>0</v>
          </cell>
          <cell r="AD189">
            <v>20</v>
          </cell>
          <cell r="AE189">
            <v>165</v>
          </cell>
          <cell r="AF189">
            <v>1725</v>
          </cell>
          <cell r="AG189">
            <v>2.2549019607843137</v>
          </cell>
        </row>
        <row r="190">
          <cell r="A190">
            <v>523</v>
          </cell>
          <cell r="B190" t="str">
            <v>A</v>
          </cell>
          <cell r="C190" t="str">
            <v>D1wb</v>
          </cell>
          <cell r="D190" t="str">
            <v>2BD / 2BA</v>
          </cell>
          <cell r="E190">
            <v>1115</v>
          </cell>
          <cell r="F190">
            <v>1825</v>
          </cell>
          <cell r="G190">
            <v>1.6367713004484306</v>
          </cell>
          <cell r="H190">
            <v>10</v>
          </cell>
          <cell r="N190">
            <v>15</v>
          </cell>
          <cell r="S190">
            <v>15</v>
          </cell>
          <cell r="T190">
            <v>0</v>
          </cell>
          <cell r="V190" t="str">
            <v xml:space="preserve"> </v>
          </cell>
          <cell r="W190">
            <v>0</v>
          </cell>
          <cell r="AA190">
            <v>25</v>
          </cell>
          <cell r="AD190">
            <v>20</v>
          </cell>
          <cell r="AE190">
            <v>85</v>
          </cell>
          <cell r="AF190">
            <v>1910</v>
          </cell>
          <cell r="AG190">
            <v>1.7130044843049328</v>
          </cell>
        </row>
        <row r="191">
          <cell r="A191">
            <v>525</v>
          </cell>
          <cell r="B191" t="str">
            <v>A</v>
          </cell>
          <cell r="C191" t="str">
            <v>D2wb</v>
          </cell>
          <cell r="D191" t="str">
            <v>2BD / 2BA</v>
          </cell>
          <cell r="E191">
            <v>1158</v>
          </cell>
          <cell r="F191">
            <v>1900</v>
          </cell>
          <cell r="G191">
            <v>1.6407599309153713</v>
          </cell>
          <cell r="H191">
            <v>10</v>
          </cell>
          <cell r="U191">
            <v>0</v>
          </cell>
          <cell r="W191">
            <v>0</v>
          </cell>
          <cell r="AD191">
            <v>20</v>
          </cell>
          <cell r="AE191">
            <v>30</v>
          </cell>
          <cell r="AF191">
            <v>1930</v>
          </cell>
          <cell r="AG191">
            <v>1.6666666666666667</v>
          </cell>
        </row>
        <row r="192">
          <cell r="A192">
            <v>527</v>
          </cell>
          <cell r="B192" t="str">
            <v>C</v>
          </cell>
          <cell r="C192" t="str">
            <v>A1wb</v>
          </cell>
          <cell r="D192" t="str">
            <v>1BD / 1BA</v>
          </cell>
          <cell r="E192">
            <v>705</v>
          </cell>
          <cell r="F192">
            <v>1450</v>
          </cell>
          <cell r="G192">
            <v>2.0567375886524824</v>
          </cell>
          <cell r="H192">
            <v>15</v>
          </cell>
          <cell r="U192">
            <v>0</v>
          </cell>
          <cell r="W192">
            <v>0</v>
          </cell>
          <cell r="AD192">
            <v>20</v>
          </cell>
          <cell r="AE192">
            <v>35</v>
          </cell>
          <cell r="AF192">
            <v>1485</v>
          </cell>
          <cell r="AG192">
            <v>2.1063829787234041</v>
          </cell>
        </row>
        <row r="193">
          <cell r="A193">
            <v>529</v>
          </cell>
          <cell r="B193" t="str">
            <v>C</v>
          </cell>
          <cell r="C193" t="str">
            <v>A1wb</v>
          </cell>
          <cell r="D193" t="str">
            <v>1BD / 1BA</v>
          </cell>
          <cell r="E193">
            <v>705</v>
          </cell>
          <cell r="F193">
            <v>1450</v>
          </cell>
          <cell r="G193">
            <v>2.0567375886524824</v>
          </cell>
          <cell r="H193">
            <v>10</v>
          </cell>
          <cell r="U193">
            <v>0</v>
          </cell>
          <cell r="W193">
            <v>0</v>
          </cell>
          <cell r="AA193">
            <v>25</v>
          </cell>
          <cell r="AD193">
            <v>20</v>
          </cell>
          <cell r="AE193">
            <v>55</v>
          </cell>
          <cell r="AF193">
            <v>1505</v>
          </cell>
          <cell r="AG193">
            <v>2.1347517730496453</v>
          </cell>
        </row>
        <row r="194">
          <cell r="A194">
            <v>531</v>
          </cell>
          <cell r="B194" t="str">
            <v>C</v>
          </cell>
          <cell r="C194" t="str">
            <v>D2wb</v>
          </cell>
          <cell r="D194" t="str">
            <v>2BD / 2BA</v>
          </cell>
          <cell r="E194">
            <v>1158</v>
          </cell>
          <cell r="F194">
            <v>1900</v>
          </cell>
          <cell r="G194">
            <v>1.6407599309153713</v>
          </cell>
          <cell r="H194">
            <v>15</v>
          </cell>
          <cell r="N194">
            <v>15</v>
          </cell>
          <cell r="Q194">
            <v>15</v>
          </cell>
          <cell r="U194">
            <v>0</v>
          </cell>
          <cell r="W194">
            <v>0</v>
          </cell>
          <cell r="AA194">
            <v>25</v>
          </cell>
          <cell r="AD194">
            <v>20</v>
          </cell>
          <cell r="AE194">
            <v>90</v>
          </cell>
          <cell r="AF194">
            <v>1990</v>
          </cell>
          <cell r="AG194">
            <v>1.7184801381692574</v>
          </cell>
        </row>
        <row r="195">
          <cell r="A195">
            <v>533</v>
          </cell>
          <cell r="B195" t="str">
            <v>C</v>
          </cell>
          <cell r="C195" t="str">
            <v>A1wb</v>
          </cell>
          <cell r="D195" t="str">
            <v>1BD / 1BA</v>
          </cell>
          <cell r="E195">
            <v>705</v>
          </cell>
          <cell r="F195">
            <v>1450</v>
          </cell>
          <cell r="G195">
            <v>2.0567375886524824</v>
          </cell>
          <cell r="H195">
            <v>15</v>
          </cell>
          <cell r="S195">
            <v>15</v>
          </cell>
          <cell r="T195">
            <v>0</v>
          </cell>
          <cell r="W195">
            <v>0</v>
          </cell>
          <cell r="AD195">
            <v>20</v>
          </cell>
          <cell r="AE195">
            <v>50</v>
          </cell>
          <cell r="AF195">
            <v>1500</v>
          </cell>
          <cell r="AG195">
            <v>2.1276595744680851</v>
          </cell>
        </row>
        <row r="196">
          <cell r="A196">
            <v>534</v>
          </cell>
          <cell r="B196" t="str">
            <v>C</v>
          </cell>
          <cell r="C196" t="str">
            <v>B3</v>
          </cell>
          <cell r="D196" t="str">
            <v>1BD / 1BA</v>
          </cell>
          <cell r="E196">
            <v>765</v>
          </cell>
          <cell r="F196">
            <v>1560</v>
          </cell>
          <cell r="G196">
            <v>2.0392156862745097</v>
          </cell>
          <cell r="H196">
            <v>20</v>
          </cell>
          <cell r="M196">
            <v>25</v>
          </cell>
          <cell r="Q196">
            <v>15</v>
          </cell>
          <cell r="U196">
            <v>0</v>
          </cell>
          <cell r="W196">
            <v>0</v>
          </cell>
          <cell r="AD196">
            <v>20</v>
          </cell>
          <cell r="AE196">
            <v>80</v>
          </cell>
          <cell r="AF196">
            <v>1640</v>
          </cell>
          <cell r="AG196">
            <v>2.1437908496732025</v>
          </cell>
        </row>
        <row r="197">
          <cell r="A197">
            <v>535</v>
          </cell>
          <cell r="B197" t="str">
            <v>C</v>
          </cell>
          <cell r="C197" t="str">
            <v>A1wb</v>
          </cell>
          <cell r="D197" t="str">
            <v>1BD / 1BA</v>
          </cell>
          <cell r="E197">
            <v>705</v>
          </cell>
          <cell r="F197">
            <v>1450</v>
          </cell>
          <cell r="G197">
            <v>2.0567375886524824</v>
          </cell>
          <cell r="H197">
            <v>15</v>
          </cell>
          <cell r="T197">
            <v>0</v>
          </cell>
          <cell r="W197">
            <v>0</v>
          </cell>
          <cell r="AD197">
            <v>20</v>
          </cell>
          <cell r="AE197">
            <v>35</v>
          </cell>
          <cell r="AF197">
            <v>1485</v>
          </cell>
          <cell r="AG197">
            <v>2.1063829787234041</v>
          </cell>
        </row>
        <row r="198">
          <cell r="A198">
            <v>536</v>
          </cell>
          <cell r="B198" t="str">
            <v>C</v>
          </cell>
          <cell r="C198" t="str">
            <v>C2</v>
          </cell>
          <cell r="D198" t="str">
            <v>1BD Den / 1BA</v>
          </cell>
          <cell r="E198">
            <v>825</v>
          </cell>
          <cell r="F198">
            <v>1625</v>
          </cell>
          <cell r="G198">
            <v>1.9696969696969697</v>
          </cell>
          <cell r="H198">
            <v>20</v>
          </cell>
          <cell r="M198">
            <v>25</v>
          </cell>
          <cell r="T198">
            <v>0</v>
          </cell>
          <cell r="W198">
            <v>0</v>
          </cell>
          <cell r="AD198">
            <v>20</v>
          </cell>
          <cell r="AE198">
            <v>65</v>
          </cell>
          <cell r="AF198">
            <v>1690</v>
          </cell>
          <cell r="AG198">
            <v>2.0484848484848484</v>
          </cell>
        </row>
        <row r="199">
          <cell r="A199">
            <v>537</v>
          </cell>
          <cell r="B199" t="str">
            <v>C</v>
          </cell>
          <cell r="C199" t="str">
            <v>A1wb</v>
          </cell>
          <cell r="D199" t="str">
            <v>1BD / 1BA</v>
          </cell>
          <cell r="E199">
            <v>705</v>
          </cell>
          <cell r="F199">
            <v>1450</v>
          </cell>
          <cell r="G199">
            <v>2.0567375886524824</v>
          </cell>
          <cell r="H199">
            <v>15</v>
          </cell>
          <cell r="I199">
            <v>75</v>
          </cell>
          <cell r="T199">
            <v>0</v>
          </cell>
          <cell r="W199">
            <v>0</v>
          </cell>
          <cell r="AD199">
            <v>20</v>
          </cell>
          <cell r="AE199">
            <v>110</v>
          </cell>
          <cell r="AF199">
            <v>1560</v>
          </cell>
          <cell r="AG199">
            <v>2.2127659574468086</v>
          </cell>
        </row>
        <row r="200">
          <cell r="A200">
            <v>538</v>
          </cell>
          <cell r="B200" t="str">
            <v>C</v>
          </cell>
          <cell r="C200" t="str">
            <v>E2</v>
          </cell>
          <cell r="D200" t="str">
            <v>2BD Den / 2BA</v>
          </cell>
          <cell r="E200">
            <v>1287</v>
          </cell>
          <cell r="F200">
            <v>2225</v>
          </cell>
          <cell r="G200">
            <v>1.7288267288267287</v>
          </cell>
          <cell r="H200">
            <v>20</v>
          </cell>
          <cell r="M200">
            <v>25</v>
          </cell>
          <cell r="N200">
            <v>15</v>
          </cell>
          <cell r="Q200">
            <v>15</v>
          </cell>
          <cell r="U200">
            <v>0</v>
          </cell>
          <cell r="W200">
            <v>0</v>
          </cell>
          <cell r="AA200">
            <v>25</v>
          </cell>
          <cell r="AD200">
            <v>20</v>
          </cell>
          <cell r="AE200">
            <v>120</v>
          </cell>
          <cell r="AF200">
            <v>2345</v>
          </cell>
          <cell r="AG200">
            <v>1.8220668220668221</v>
          </cell>
        </row>
        <row r="201">
          <cell r="A201">
            <v>540</v>
          </cell>
          <cell r="B201" t="str">
            <v>C</v>
          </cell>
          <cell r="C201" t="str">
            <v>B3</v>
          </cell>
          <cell r="D201" t="str">
            <v>1BD / 1BA</v>
          </cell>
          <cell r="E201">
            <v>765</v>
          </cell>
          <cell r="F201">
            <v>1560</v>
          </cell>
          <cell r="G201">
            <v>2.0392156862745097</v>
          </cell>
          <cell r="H201">
            <v>20</v>
          </cell>
          <cell r="M201">
            <v>25</v>
          </cell>
          <cell r="N201">
            <v>15</v>
          </cell>
          <cell r="S201">
            <v>15</v>
          </cell>
          <cell r="T201">
            <v>0</v>
          </cell>
          <cell r="W201">
            <v>0</v>
          </cell>
          <cell r="AC201">
            <v>25</v>
          </cell>
          <cell r="AD201">
            <v>20</v>
          </cell>
          <cell r="AE201">
            <v>120</v>
          </cell>
          <cell r="AF201">
            <v>1680</v>
          </cell>
          <cell r="AG201">
            <v>2.1960784313725492</v>
          </cell>
        </row>
        <row r="202">
          <cell r="A202">
            <v>541</v>
          </cell>
          <cell r="B202" t="str">
            <v>C</v>
          </cell>
          <cell r="C202" t="str">
            <v>A1wb</v>
          </cell>
          <cell r="D202" t="str">
            <v>1BD / 1BA</v>
          </cell>
          <cell r="E202">
            <v>705</v>
          </cell>
          <cell r="F202">
            <v>1450</v>
          </cell>
          <cell r="G202">
            <v>2.0567375886524824</v>
          </cell>
          <cell r="H202">
            <v>15</v>
          </cell>
          <cell r="N202">
            <v>15</v>
          </cell>
          <cell r="Q202">
            <v>15</v>
          </cell>
          <cell r="T202">
            <v>0</v>
          </cell>
          <cell r="W202">
            <v>0</v>
          </cell>
          <cell r="AA202">
            <v>25</v>
          </cell>
          <cell r="AD202">
            <v>20</v>
          </cell>
          <cell r="AE202">
            <v>90</v>
          </cell>
          <cell r="AF202">
            <v>1540</v>
          </cell>
          <cell r="AG202">
            <v>2.1843971631205674</v>
          </cell>
        </row>
        <row r="203">
          <cell r="A203">
            <v>542</v>
          </cell>
          <cell r="B203" t="str">
            <v>C</v>
          </cell>
          <cell r="C203" t="str">
            <v>E1b</v>
          </cell>
          <cell r="D203" t="str">
            <v>2BD Den / 2BA</v>
          </cell>
          <cell r="E203">
            <v>1312</v>
          </cell>
          <cell r="F203">
            <v>2200</v>
          </cell>
          <cell r="G203">
            <v>1.6768292682926829</v>
          </cell>
          <cell r="H203">
            <v>20</v>
          </cell>
          <cell r="J203">
            <v>25</v>
          </cell>
          <cell r="M203">
            <v>25</v>
          </cell>
          <cell r="T203">
            <v>0</v>
          </cell>
          <cell r="W203">
            <v>0</v>
          </cell>
          <cell r="AD203">
            <v>20</v>
          </cell>
          <cell r="AE203">
            <v>90</v>
          </cell>
          <cell r="AF203">
            <v>2290</v>
          </cell>
          <cell r="AG203">
            <v>1.7454268292682926</v>
          </cell>
        </row>
        <row r="204">
          <cell r="A204">
            <v>543</v>
          </cell>
          <cell r="B204" t="str">
            <v>C</v>
          </cell>
          <cell r="C204" t="str">
            <v>A1wb</v>
          </cell>
          <cell r="D204" t="str">
            <v>1BD / 1BA</v>
          </cell>
          <cell r="E204">
            <v>705</v>
          </cell>
          <cell r="F204">
            <v>1450</v>
          </cell>
          <cell r="G204">
            <v>2.0567375886524824</v>
          </cell>
          <cell r="H204">
            <v>15</v>
          </cell>
          <cell r="N204">
            <v>15</v>
          </cell>
          <cell r="Q204">
            <v>15</v>
          </cell>
          <cell r="U204">
            <v>0</v>
          </cell>
          <cell r="W204">
            <v>0</v>
          </cell>
          <cell r="AA204">
            <v>25</v>
          </cell>
          <cell r="AD204">
            <v>20</v>
          </cell>
          <cell r="AE204">
            <v>90</v>
          </cell>
          <cell r="AF204">
            <v>1540</v>
          </cell>
          <cell r="AG204">
            <v>2.1843971631205674</v>
          </cell>
        </row>
        <row r="205">
          <cell r="A205">
            <v>544</v>
          </cell>
          <cell r="B205" t="str">
            <v>C</v>
          </cell>
          <cell r="C205" t="str">
            <v>E1b</v>
          </cell>
          <cell r="D205" t="str">
            <v>2BD Den / 2BA</v>
          </cell>
          <cell r="E205">
            <v>1312</v>
          </cell>
          <cell r="F205">
            <v>2200</v>
          </cell>
          <cell r="G205">
            <v>1.6768292682926829</v>
          </cell>
          <cell r="H205">
            <v>20</v>
          </cell>
          <cell r="J205">
            <v>25</v>
          </cell>
          <cell r="M205">
            <v>25</v>
          </cell>
          <cell r="Q205">
            <v>15</v>
          </cell>
          <cell r="S205">
            <v>15</v>
          </cell>
          <cell r="T205">
            <v>0</v>
          </cell>
          <cell r="U205">
            <v>0</v>
          </cell>
          <cell r="W205">
            <v>0</v>
          </cell>
          <cell r="AD205">
            <v>20</v>
          </cell>
          <cell r="AE205">
            <v>120</v>
          </cell>
          <cell r="AF205">
            <v>2320</v>
          </cell>
          <cell r="AG205">
            <v>1.7682926829268293</v>
          </cell>
        </row>
        <row r="206">
          <cell r="A206">
            <v>545</v>
          </cell>
          <cell r="B206" t="str">
            <v>C</v>
          </cell>
          <cell r="C206" t="str">
            <v>A1wb</v>
          </cell>
          <cell r="D206" t="str">
            <v>1BD / 1BA</v>
          </cell>
          <cell r="E206">
            <v>705</v>
          </cell>
          <cell r="F206">
            <v>1450</v>
          </cell>
          <cell r="G206">
            <v>2.0567375886524824</v>
          </cell>
          <cell r="H206">
            <v>15</v>
          </cell>
          <cell r="T206">
            <v>0</v>
          </cell>
          <cell r="W206">
            <v>0</v>
          </cell>
          <cell r="AD206">
            <v>20</v>
          </cell>
          <cell r="AE206">
            <v>35</v>
          </cell>
          <cell r="AF206">
            <v>1485</v>
          </cell>
          <cell r="AG206">
            <v>2.1063829787234041</v>
          </cell>
        </row>
        <row r="207">
          <cell r="A207">
            <v>546</v>
          </cell>
          <cell r="B207" t="str">
            <v>C</v>
          </cell>
          <cell r="C207" t="str">
            <v>B3</v>
          </cell>
          <cell r="D207" t="str">
            <v>1BD / 1BA</v>
          </cell>
          <cell r="E207">
            <v>765</v>
          </cell>
          <cell r="F207">
            <v>1560</v>
          </cell>
          <cell r="G207">
            <v>2.0392156862745097</v>
          </cell>
          <cell r="H207">
            <v>20</v>
          </cell>
          <cell r="M207">
            <v>25</v>
          </cell>
          <cell r="T207">
            <v>0</v>
          </cell>
          <cell r="W207">
            <v>0</v>
          </cell>
          <cell r="AD207">
            <v>20</v>
          </cell>
          <cell r="AE207">
            <v>65</v>
          </cell>
          <cell r="AF207">
            <v>1625</v>
          </cell>
          <cell r="AG207">
            <v>2.1241830065359477</v>
          </cell>
        </row>
        <row r="208">
          <cell r="A208">
            <v>548</v>
          </cell>
          <cell r="B208" t="str">
            <v>C</v>
          </cell>
          <cell r="C208" t="str">
            <v>E2</v>
          </cell>
          <cell r="D208" t="str">
            <v>2BD Den / 2BA</v>
          </cell>
          <cell r="E208">
            <v>1287</v>
          </cell>
          <cell r="F208">
            <v>2225</v>
          </cell>
          <cell r="G208">
            <v>1.7288267288267287</v>
          </cell>
          <cell r="H208">
            <v>20</v>
          </cell>
          <cell r="M208">
            <v>25</v>
          </cell>
          <cell r="N208">
            <v>15</v>
          </cell>
          <cell r="T208">
            <v>0</v>
          </cell>
          <cell r="W208">
            <v>0</v>
          </cell>
          <cell r="AA208">
            <v>25</v>
          </cell>
          <cell r="AD208">
            <v>20</v>
          </cell>
          <cell r="AE208">
            <v>105</v>
          </cell>
          <cell r="AF208">
            <v>2330</v>
          </cell>
          <cell r="AG208">
            <v>1.8104118104118103</v>
          </cell>
        </row>
        <row r="209">
          <cell r="A209">
            <v>561</v>
          </cell>
          <cell r="B209" t="str">
            <v>C</v>
          </cell>
          <cell r="C209" t="str">
            <v>E2</v>
          </cell>
          <cell r="D209" t="str">
            <v>2BD Den / 2BA</v>
          </cell>
          <cell r="E209">
            <v>1287</v>
          </cell>
          <cell r="F209">
            <v>2225</v>
          </cell>
          <cell r="G209">
            <v>1.7288267288267287</v>
          </cell>
          <cell r="H209">
            <v>20</v>
          </cell>
          <cell r="M209">
            <v>25</v>
          </cell>
          <cell r="T209">
            <v>0</v>
          </cell>
          <cell r="W209">
            <v>0</v>
          </cell>
          <cell r="AD209">
            <v>20</v>
          </cell>
          <cell r="AE209">
            <v>65</v>
          </cell>
          <cell r="AF209">
            <v>2290</v>
          </cell>
          <cell r="AG209">
            <v>1.7793317793317793</v>
          </cell>
        </row>
        <row r="210">
          <cell r="A210">
            <v>563</v>
          </cell>
          <cell r="B210" t="str">
            <v>C</v>
          </cell>
          <cell r="C210" t="str">
            <v>B3</v>
          </cell>
          <cell r="D210" t="str">
            <v>1BD / 1BA</v>
          </cell>
          <cell r="E210">
            <v>765</v>
          </cell>
          <cell r="F210">
            <v>1560</v>
          </cell>
          <cell r="G210">
            <v>2.0392156862745097</v>
          </cell>
          <cell r="H210">
            <v>20</v>
          </cell>
          <cell r="M210">
            <v>25</v>
          </cell>
          <cell r="T210">
            <v>0</v>
          </cell>
          <cell r="W210">
            <v>0</v>
          </cell>
          <cell r="AD210">
            <v>20</v>
          </cell>
          <cell r="AE210">
            <v>65</v>
          </cell>
          <cell r="AF210">
            <v>1625</v>
          </cell>
          <cell r="AG210">
            <v>2.1241830065359477</v>
          </cell>
        </row>
        <row r="211">
          <cell r="A211">
            <v>565</v>
          </cell>
          <cell r="B211" t="str">
            <v>C</v>
          </cell>
          <cell r="C211" t="str">
            <v>B1b</v>
          </cell>
          <cell r="D211" t="str">
            <v>1BD / 1BA</v>
          </cell>
          <cell r="E211">
            <v>802</v>
          </cell>
          <cell r="F211">
            <v>1550</v>
          </cell>
          <cell r="G211">
            <v>1.9326683291770574</v>
          </cell>
          <cell r="H211">
            <v>20</v>
          </cell>
          <cell r="J211">
            <v>25</v>
          </cell>
          <cell r="M211">
            <v>25</v>
          </cell>
          <cell r="U211">
            <v>0</v>
          </cell>
          <cell r="W211">
            <v>0</v>
          </cell>
          <cell r="AD211">
            <v>20</v>
          </cell>
          <cell r="AE211">
            <v>90</v>
          </cell>
          <cell r="AF211">
            <v>1640</v>
          </cell>
          <cell r="AG211">
            <v>2.0448877805486285</v>
          </cell>
        </row>
        <row r="212">
          <cell r="A212">
            <v>567</v>
          </cell>
          <cell r="B212" t="str">
            <v>C</v>
          </cell>
          <cell r="C212" t="str">
            <v>B1b</v>
          </cell>
          <cell r="D212" t="str">
            <v>1BD / 1BA</v>
          </cell>
          <cell r="E212">
            <v>802</v>
          </cell>
          <cell r="F212">
            <v>1550</v>
          </cell>
          <cell r="G212">
            <v>1.9326683291770574</v>
          </cell>
          <cell r="H212">
            <v>20</v>
          </cell>
          <cell r="J212">
            <v>25</v>
          </cell>
          <cell r="M212">
            <v>25</v>
          </cell>
          <cell r="T212">
            <v>0</v>
          </cell>
          <cell r="W212">
            <v>0</v>
          </cell>
          <cell r="AD212">
            <v>20</v>
          </cell>
          <cell r="AE212">
            <v>90</v>
          </cell>
          <cell r="AF212">
            <v>1640</v>
          </cell>
          <cell r="AG212">
            <v>2.0448877805486285</v>
          </cell>
        </row>
        <row r="213">
          <cell r="A213">
            <v>569</v>
          </cell>
          <cell r="B213" t="str">
            <v>C</v>
          </cell>
          <cell r="C213" t="str">
            <v>B1b</v>
          </cell>
          <cell r="D213" t="str">
            <v>1BD / 1BA</v>
          </cell>
          <cell r="E213">
            <v>802</v>
          </cell>
          <cell r="F213">
            <v>1550</v>
          </cell>
          <cell r="G213">
            <v>1.9326683291770574</v>
          </cell>
          <cell r="H213">
            <v>20</v>
          </cell>
          <cell r="J213">
            <v>25</v>
          </cell>
          <cell r="M213">
            <v>25</v>
          </cell>
          <cell r="T213">
            <v>0</v>
          </cell>
          <cell r="W213">
            <v>0</v>
          </cell>
          <cell r="AD213">
            <v>20</v>
          </cell>
          <cell r="AE213">
            <v>90</v>
          </cell>
          <cell r="AF213">
            <v>1640</v>
          </cell>
          <cell r="AG213">
            <v>2.0448877805486285</v>
          </cell>
        </row>
        <row r="214">
          <cell r="A214">
            <v>570</v>
          </cell>
          <cell r="B214" t="str">
            <v>C</v>
          </cell>
          <cell r="C214" t="str">
            <v>B1fw-wb</v>
          </cell>
          <cell r="D214" t="str">
            <v>1BD / 1BA</v>
          </cell>
          <cell r="E214">
            <v>820</v>
          </cell>
          <cell r="F214">
            <v>1550</v>
          </cell>
          <cell r="G214">
            <v>1.8902439024390243</v>
          </cell>
          <cell r="H214">
            <v>15</v>
          </cell>
          <cell r="N214">
            <v>15</v>
          </cell>
          <cell r="T214">
            <v>0</v>
          </cell>
          <cell r="W214">
            <v>0</v>
          </cell>
          <cell r="AD214">
            <v>20</v>
          </cell>
          <cell r="AE214">
            <v>50</v>
          </cell>
          <cell r="AF214">
            <v>1600</v>
          </cell>
          <cell r="AG214">
            <v>1.9512195121951219</v>
          </cell>
        </row>
        <row r="215">
          <cell r="A215">
            <v>571</v>
          </cell>
          <cell r="B215" t="str">
            <v>B</v>
          </cell>
          <cell r="C215" t="str">
            <v>D2fw</v>
          </cell>
          <cell r="D215" t="str">
            <v>2BD / 2BA</v>
          </cell>
          <cell r="E215">
            <v>1069</v>
          </cell>
          <cell r="F215">
            <v>1900</v>
          </cell>
          <cell r="G215">
            <v>1.7773620205799814</v>
          </cell>
          <cell r="H215">
            <v>20</v>
          </cell>
          <cell r="I215">
            <v>75</v>
          </cell>
          <cell r="J215">
            <v>25</v>
          </cell>
          <cell r="M215">
            <v>25</v>
          </cell>
          <cell r="O215">
            <v>15</v>
          </cell>
          <cell r="U215">
            <v>0</v>
          </cell>
          <cell r="Y215">
            <v>0</v>
          </cell>
          <cell r="AD215">
            <v>20</v>
          </cell>
          <cell r="AE215">
            <v>180</v>
          </cell>
          <cell r="AF215">
            <v>2080</v>
          </cell>
          <cell r="AG215">
            <v>1.9457436856875585</v>
          </cell>
        </row>
        <row r="216">
          <cell r="A216">
            <v>572</v>
          </cell>
          <cell r="B216" t="str">
            <v>B</v>
          </cell>
          <cell r="C216" t="str">
            <v>B1wb</v>
          </cell>
          <cell r="D216" t="str">
            <v>1BD / 1BA</v>
          </cell>
          <cell r="E216">
            <v>892</v>
          </cell>
          <cell r="F216">
            <v>1600</v>
          </cell>
          <cell r="G216">
            <v>1.7937219730941705</v>
          </cell>
          <cell r="H216">
            <v>15</v>
          </cell>
          <cell r="P216">
            <v>15</v>
          </cell>
          <cell r="T216">
            <v>0</v>
          </cell>
          <cell r="W216">
            <v>0</v>
          </cell>
          <cell r="AC216">
            <v>25</v>
          </cell>
          <cell r="AD216">
            <v>20</v>
          </cell>
          <cell r="AE216">
            <v>75</v>
          </cell>
          <cell r="AF216">
            <v>1675</v>
          </cell>
          <cell r="AG216">
            <v>1.8778026905829597</v>
          </cell>
        </row>
        <row r="217">
          <cell r="A217">
            <v>573</v>
          </cell>
          <cell r="B217" t="str">
            <v>B</v>
          </cell>
          <cell r="C217" t="str">
            <v>D5</v>
          </cell>
          <cell r="D217" t="str">
            <v>2BD / 2BA</v>
          </cell>
          <cell r="E217">
            <v>1347</v>
          </cell>
          <cell r="F217">
            <v>2300</v>
          </cell>
          <cell r="G217">
            <v>1.7074981440237564</v>
          </cell>
          <cell r="H217">
            <v>20</v>
          </cell>
          <cell r="M217">
            <v>25</v>
          </cell>
          <cell r="N217">
            <v>15</v>
          </cell>
          <cell r="Q217">
            <v>15</v>
          </cell>
          <cell r="T217">
            <v>0</v>
          </cell>
          <cell r="W217">
            <v>0</v>
          </cell>
          <cell r="AA217">
            <v>25</v>
          </cell>
          <cell r="AD217">
            <v>20</v>
          </cell>
          <cell r="AE217">
            <v>120</v>
          </cell>
          <cell r="AF217">
            <v>2420</v>
          </cell>
          <cell r="AG217">
            <v>1.7965850037119524</v>
          </cell>
        </row>
        <row r="218">
          <cell r="A218">
            <v>574</v>
          </cell>
          <cell r="B218" t="str">
            <v>B</v>
          </cell>
          <cell r="C218" t="str">
            <v>C1wb</v>
          </cell>
          <cell r="D218" t="str">
            <v>1BD Den / 1BA</v>
          </cell>
          <cell r="E218">
            <v>962</v>
          </cell>
          <cell r="F218">
            <v>1675</v>
          </cell>
          <cell r="G218">
            <v>1.7411642411642412</v>
          </cell>
          <cell r="H218">
            <v>15</v>
          </cell>
          <cell r="J218">
            <v>25</v>
          </cell>
          <cell r="Q218">
            <v>15</v>
          </cell>
          <cell r="T218">
            <v>0</v>
          </cell>
          <cell r="W218">
            <v>0</v>
          </cell>
          <cell r="AD218">
            <v>20</v>
          </cell>
          <cell r="AE218">
            <v>75</v>
          </cell>
          <cell r="AF218">
            <v>1750</v>
          </cell>
          <cell r="AG218">
            <v>1.8191268191268191</v>
          </cell>
        </row>
        <row r="219">
          <cell r="A219">
            <v>575</v>
          </cell>
          <cell r="B219" t="str">
            <v>B</v>
          </cell>
          <cell r="C219" t="str">
            <v>B3</v>
          </cell>
          <cell r="D219" t="str">
            <v>1BD / 1BA</v>
          </cell>
          <cell r="E219">
            <v>765</v>
          </cell>
          <cell r="F219">
            <v>1560</v>
          </cell>
          <cell r="G219">
            <v>2.0392156862745097</v>
          </cell>
          <cell r="H219">
            <v>20</v>
          </cell>
          <cell r="M219">
            <v>25</v>
          </cell>
          <cell r="S219">
            <v>15</v>
          </cell>
          <cell r="T219">
            <v>0</v>
          </cell>
          <cell r="W219">
            <v>0</v>
          </cell>
          <cell r="AD219">
            <v>20</v>
          </cell>
          <cell r="AE219">
            <v>80</v>
          </cell>
          <cell r="AF219">
            <v>1640</v>
          </cell>
          <cell r="AG219">
            <v>2.1437908496732025</v>
          </cell>
        </row>
        <row r="220">
          <cell r="A220">
            <v>576</v>
          </cell>
          <cell r="B220" t="str">
            <v>B</v>
          </cell>
          <cell r="C220" t="str">
            <v>C1wb</v>
          </cell>
          <cell r="D220" t="str">
            <v>1BD Den / 1BA</v>
          </cell>
          <cell r="E220">
            <v>962</v>
          </cell>
          <cell r="F220">
            <v>1675</v>
          </cell>
          <cell r="G220">
            <v>1.7411642411642412</v>
          </cell>
          <cell r="H220">
            <v>15</v>
          </cell>
          <cell r="J220">
            <v>25</v>
          </cell>
          <cell r="Q220">
            <v>15</v>
          </cell>
          <cell r="T220">
            <v>0</v>
          </cell>
          <cell r="W220">
            <v>0</v>
          </cell>
          <cell r="AD220">
            <v>20</v>
          </cell>
          <cell r="AE220">
            <v>75</v>
          </cell>
          <cell r="AF220">
            <v>1750</v>
          </cell>
          <cell r="AG220">
            <v>1.8191268191268191</v>
          </cell>
        </row>
        <row r="221">
          <cell r="A221">
            <v>577</v>
          </cell>
          <cell r="B221" t="str">
            <v>B</v>
          </cell>
          <cell r="C221" t="str">
            <v>E2</v>
          </cell>
          <cell r="D221" t="str">
            <v>2BD Den / 2BA</v>
          </cell>
          <cell r="E221">
            <v>1287</v>
          </cell>
          <cell r="F221">
            <v>2225</v>
          </cell>
          <cell r="G221">
            <v>1.7288267288267287</v>
          </cell>
          <cell r="H221">
            <v>20</v>
          </cell>
          <cell r="M221">
            <v>25</v>
          </cell>
          <cell r="N221">
            <v>15</v>
          </cell>
          <cell r="Q221">
            <v>15</v>
          </cell>
          <cell r="U221">
            <v>0</v>
          </cell>
          <cell r="W221">
            <v>0</v>
          </cell>
          <cell r="AA221">
            <v>25</v>
          </cell>
          <cell r="AD221">
            <v>20</v>
          </cell>
          <cell r="AE221">
            <v>120</v>
          </cell>
          <cell r="AF221">
            <v>2345</v>
          </cell>
          <cell r="AG221">
            <v>1.8220668220668221</v>
          </cell>
        </row>
        <row r="222">
          <cell r="A222">
            <v>578</v>
          </cell>
          <cell r="B222" t="str">
            <v>B</v>
          </cell>
          <cell r="C222" t="str">
            <v>D4</v>
          </cell>
          <cell r="D222" t="str">
            <v>2BD / 2BA</v>
          </cell>
          <cell r="E222">
            <v>1076</v>
          </cell>
          <cell r="F222">
            <v>1850</v>
          </cell>
          <cell r="G222">
            <v>1.7193308550185873</v>
          </cell>
          <cell r="H222">
            <v>15</v>
          </cell>
          <cell r="N222">
            <v>15</v>
          </cell>
          <cell r="Q222">
            <v>15</v>
          </cell>
          <cell r="S222">
            <v>15</v>
          </cell>
          <cell r="T222">
            <v>0</v>
          </cell>
          <cell r="W222">
            <v>0</v>
          </cell>
          <cell r="AA222">
            <v>25</v>
          </cell>
          <cell r="AD222">
            <v>20</v>
          </cell>
          <cell r="AE222">
            <v>105</v>
          </cell>
          <cell r="AF222">
            <v>1955</v>
          </cell>
          <cell r="AG222">
            <v>1.8169144981412639</v>
          </cell>
        </row>
        <row r="223">
          <cell r="A223">
            <v>579</v>
          </cell>
          <cell r="B223" t="str">
            <v>B</v>
          </cell>
          <cell r="C223" t="str">
            <v>E1n</v>
          </cell>
          <cell r="D223" t="str">
            <v>2BD Den / 2BA</v>
          </cell>
          <cell r="E223">
            <v>1329</v>
          </cell>
          <cell r="F223">
            <v>2200</v>
          </cell>
          <cell r="G223">
            <v>1.6553799849510911</v>
          </cell>
          <cell r="H223">
            <v>20</v>
          </cell>
          <cell r="J223">
            <v>25</v>
          </cell>
          <cell r="U223">
            <v>0</v>
          </cell>
          <cell r="Y223">
            <v>0</v>
          </cell>
          <cell r="AD223">
            <v>20</v>
          </cell>
          <cell r="AE223">
            <v>65</v>
          </cell>
          <cell r="AF223">
            <v>2265</v>
          </cell>
          <cell r="AG223">
            <v>1.7042889390519187</v>
          </cell>
        </row>
        <row r="224">
          <cell r="A224">
            <v>580</v>
          </cell>
          <cell r="B224" t="str">
            <v>B</v>
          </cell>
          <cell r="C224" t="str">
            <v>D2wb</v>
          </cell>
          <cell r="D224" t="str">
            <v>2BD / 2BA</v>
          </cell>
          <cell r="E224">
            <v>1158</v>
          </cell>
          <cell r="F224">
            <v>1900</v>
          </cell>
          <cell r="G224">
            <v>1.6407599309153713</v>
          </cell>
          <cell r="H224">
            <v>15</v>
          </cell>
          <cell r="M224">
            <v>25</v>
          </cell>
          <cell r="N224">
            <v>15</v>
          </cell>
          <cell r="T224">
            <v>0</v>
          </cell>
          <cell r="W224">
            <v>0</v>
          </cell>
          <cell r="AA224">
            <v>25</v>
          </cell>
          <cell r="AD224">
            <v>20</v>
          </cell>
          <cell r="AE224">
            <v>100</v>
          </cell>
          <cell r="AF224">
            <v>2000</v>
          </cell>
          <cell r="AG224">
            <v>1.7271157167530224</v>
          </cell>
        </row>
        <row r="225">
          <cell r="A225">
            <v>582</v>
          </cell>
          <cell r="B225" t="str">
            <v>B</v>
          </cell>
          <cell r="C225" t="str">
            <v>E1b</v>
          </cell>
          <cell r="D225" t="str">
            <v>2BD Den / 2BA</v>
          </cell>
          <cell r="E225">
            <v>1312</v>
          </cell>
          <cell r="F225">
            <v>2200</v>
          </cell>
          <cell r="G225">
            <v>1.6768292682926829</v>
          </cell>
          <cell r="H225">
            <v>15</v>
          </cell>
          <cell r="I225">
            <v>75</v>
          </cell>
          <cell r="J225">
            <v>25</v>
          </cell>
          <cell r="M225">
            <v>25</v>
          </cell>
          <cell r="N225">
            <v>15</v>
          </cell>
          <cell r="Q225">
            <v>15</v>
          </cell>
          <cell r="T225">
            <v>0</v>
          </cell>
          <cell r="W225">
            <v>0</v>
          </cell>
          <cell r="AA225">
            <v>25</v>
          </cell>
          <cell r="AD225">
            <v>20</v>
          </cell>
          <cell r="AE225">
            <v>215</v>
          </cell>
          <cell r="AF225">
            <v>2415</v>
          </cell>
          <cell r="AG225">
            <v>1.8407012195121952</v>
          </cell>
        </row>
        <row r="226">
          <cell r="A226">
            <v>601</v>
          </cell>
          <cell r="B226" t="str">
            <v>A</v>
          </cell>
          <cell r="C226" t="str">
            <v>B1wb</v>
          </cell>
          <cell r="D226" t="str">
            <v>1BD / 1BA</v>
          </cell>
          <cell r="E226">
            <v>892</v>
          </cell>
          <cell r="F226">
            <v>1600</v>
          </cell>
          <cell r="G226">
            <v>1.7937219730941705</v>
          </cell>
          <cell r="H226">
            <v>20</v>
          </cell>
          <cell r="M226">
            <v>25</v>
          </cell>
          <cell r="T226">
            <v>0</v>
          </cell>
          <cell r="W226">
            <v>0</v>
          </cell>
          <cell r="AD226">
            <v>20</v>
          </cell>
          <cell r="AE226">
            <v>65</v>
          </cell>
          <cell r="AF226">
            <v>1665</v>
          </cell>
          <cell r="AG226">
            <v>1.866591928251121</v>
          </cell>
        </row>
        <row r="227">
          <cell r="A227">
            <v>602</v>
          </cell>
          <cell r="B227" t="str">
            <v>A</v>
          </cell>
          <cell r="C227" t="str">
            <v>B2wb</v>
          </cell>
          <cell r="D227" t="str">
            <v>1BD / 1BA</v>
          </cell>
          <cell r="E227">
            <v>868</v>
          </cell>
          <cell r="F227">
            <v>1575</v>
          </cell>
          <cell r="G227">
            <v>1.814516129032258</v>
          </cell>
          <cell r="H227">
            <v>20</v>
          </cell>
          <cell r="P227">
            <v>15</v>
          </cell>
          <cell r="Q227">
            <v>15</v>
          </cell>
          <cell r="R227">
            <v>15</v>
          </cell>
          <cell r="S227">
            <v>15</v>
          </cell>
          <cell r="V227">
            <v>0</v>
          </cell>
          <cell r="W227">
            <v>0</v>
          </cell>
          <cell r="AA227">
            <v>25</v>
          </cell>
          <cell r="AD227">
            <v>20</v>
          </cell>
          <cell r="AE227">
            <v>125</v>
          </cell>
          <cell r="AF227">
            <v>1700</v>
          </cell>
          <cell r="AG227">
            <v>1.9585253456221199</v>
          </cell>
        </row>
        <row r="228">
          <cell r="A228">
            <v>603</v>
          </cell>
          <cell r="B228" t="str">
            <v>A</v>
          </cell>
          <cell r="C228" t="str">
            <v>B1wb</v>
          </cell>
          <cell r="D228" t="str">
            <v>1BD / 1BA</v>
          </cell>
          <cell r="E228">
            <v>892</v>
          </cell>
          <cell r="F228">
            <v>1600</v>
          </cell>
          <cell r="G228">
            <v>1.7937219730941705</v>
          </cell>
          <cell r="H228">
            <v>20</v>
          </cell>
          <cell r="I228">
            <v>75</v>
          </cell>
          <cell r="M228">
            <v>25</v>
          </cell>
          <cell r="N228">
            <v>15</v>
          </cell>
          <cell r="O228">
            <v>15</v>
          </cell>
          <cell r="Q228">
            <v>15</v>
          </cell>
          <cell r="R228">
            <v>15</v>
          </cell>
          <cell r="S228">
            <v>15</v>
          </cell>
          <cell r="T228">
            <v>0</v>
          </cell>
          <cell r="W228">
            <v>0</v>
          </cell>
          <cell r="AB228">
            <v>25</v>
          </cell>
          <cell r="AD228">
            <v>20</v>
          </cell>
          <cell r="AE228">
            <v>240</v>
          </cell>
          <cell r="AF228">
            <v>1840</v>
          </cell>
          <cell r="AG228">
            <v>2.0627802690582961</v>
          </cell>
        </row>
        <row r="229">
          <cell r="A229">
            <v>604</v>
          </cell>
          <cell r="B229" t="str">
            <v>A</v>
          </cell>
          <cell r="C229" t="str">
            <v>C3</v>
          </cell>
          <cell r="D229" t="str">
            <v>1BD Den / 1BA</v>
          </cell>
          <cell r="E229">
            <v>938</v>
          </cell>
          <cell r="F229">
            <v>1775</v>
          </cell>
          <cell r="G229">
            <v>1.892324093816631</v>
          </cell>
          <cell r="H229">
            <v>20</v>
          </cell>
          <cell r="U229">
            <v>0</v>
          </cell>
          <cell r="W229">
            <v>0</v>
          </cell>
          <cell r="AD229">
            <v>20</v>
          </cell>
          <cell r="AE229">
            <v>40</v>
          </cell>
          <cell r="AF229">
            <v>1815</v>
          </cell>
          <cell r="AG229">
            <v>1.9349680170575694</v>
          </cell>
        </row>
        <row r="230">
          <cell r="A230">
            <v>605</v>
          </cell>
          <cell r="B230" t="str">
            <v>A</v>
          </cell>
          <cell r="C230" t="str">
            <v>E1b</v>
          </cell>
          <cell r="D230" t="str">
            <v>2BD Den / 2BA</v>
          </cell>
          <cell r="E230">
            <v>1312</v>
          </cell>
          <cell r="F230">
            <v>2200</v>
          </cell>
          <cell r="G230">
            <v>1.6768292682926829</v>
          </cell>
          <cell r="H230">
            <v>15</v>
          </cell>
          <cell r="J230">
            <v>25</v>
          </cell>
          <cell r="L230">
            <v>25</v>
          </cell>
          <cell r="N230">
            <v>15</v>
          </cell>
          <cell r="O230">
            <v>15</v>
          </cell>
          <cell r="Q230">
            <v>15</v>
          </cell>
          <cell r="T230">
            <v>0</v>
          </cell>
          <cell r="W230">
            <v>0</v>
          </cell>
          <cell r="AD230">
            <v>20</v>
          </cell>
          <cell r="AE230">
            <v>130</v>
          </cell>
          <cell r="AF230">
            <v>2330</v>
          </cell>
          <cell r="AG230">
            <v>1.7759146341463414</v>
          </cell>
        </row>
        <row r="231">
          <cell r="A231">
            <v>606</v>
          </cell>
          <cell r="B231" t="str">
            <v>A</v>
          </cell>
          <cell r="C231" t="str">
            <v>D1</v>
          </cell>
          <cell r="D231" t="str">
            <v>2BD / 2BA</v>
          </cell>
          <cell r="E231">
            <v>1094</v>
          </cell>
          <cell r="F231">
            <v>1825</v>
          </cell>
          <cell r="G231">
            <v>1.6681901279707496</v>
          </cell>
          <cell r="H231">
            <v>10</v>
          </cell>
          <cell r="T231">
            <v>0</v>
          </cell>
          <cell r="W231">
            <v>0</v>
          </cell>
          <cell r="AD231">
            <v>20</v>
          </cell>
          <cell r="AE231">
            <v>30</v>
          </cell>
          <cell r="AF231">
            <v>1855</v>
          </cell>
          <cell r="AG231">
            <v>1.6956124314442413</v>
          </cell>
        </row>
        <row r="232">
          <cell r="A232">
            <v>607</v>
          </cell>
          <cell r="B232" t="str">
            <v>A</v>
          </cell>
          <cell r="C232" t="str">
            <v>D1wb</v>
          </cell>
          <cell r="D232" t="str">
            <v>2BD / 2BA</v>
          </cell>
          <cell r="E232">
            <v>1115</v>
          </cell>
          <cell r="F232">
            <v>1825</v>
          </cell>
          <cell r="G232">
            <v>1.6367713004484306</v>
          </cell>
          <cell r="H232">
            <v>15</v>
          </cell>
          <cell r="L232">
            <v>25</v>
          </cell>
          <cell r="N232">
            <v>15</v>
          </cell>
          <cell r="Q232" t="str">
            <v xml:space="preserve"> </v>
          </cell>
          <cell r="S232">
            <v>15</v>
          </cell>
          <cell r="T232">
            <v>0</v>
          </cell>
          <cell r="W232">
            <v>0</v>
          </cell>
          <cell r="AA232">
            <v>25</v>
          </cell>
          <cell r="AD232">
            <v>20</v>
          </cell>
          <cell r="AE232">
            <v>115</v>
          </cell>
          <cell r="AF232">
            <v>1940</v>
          </cell>
          <cell r="AG232">
            <v>1.7399103139013452</v>
          </cell>
        </row>
        <row r="233">
          <cell r="A233">
            <v>608</v>
          </cell>
          <cell r="B233" t="str">
            <v>A</v>
          </cell>
          <cell r="C233" t="str">
            <v>D1</v>
          </cell>
          <cell r="D233" t="str">
            <v>2BD / 2BA</v>
          </cell>
          <cell r="E233">
            <v>1094</v>
          </cell>
          <cell r="F233">
            <v>1825</v>
          </cell>
          <cell r="G233">
            <v>1.6681901279707496</v>
          </cell>
          <cell r="H233">
            <v>10</v>
          </cell>
          <cell r="I233">
            <v>75</v>
          </cell>
          <cell r="T233">
            <v>0</v>
          </cell>
          <cell r="W233">
            <v>0</v>
          </cell>
          <cell r="AA233">
            <v>25</v>
          </cell>
          <cell r="AD233">
            <v>20</v>
          </cell>
          <cell r="AE233">
            <v>130</v>
          </cell>
          <cell r="AF233">
            <v>1955</v>
          </cell>
          <cell r="AG233">
            <v>1.787020109689214</v>
          </cell>
        </row>
        <row r="234">
          <cell r="A234">
            <v>609</v>
          </cell>
          <cell r="B234" t="str">
            <v>A</v>
          </cell>
          <cell r="C234" t="str">
            <v>D3</v>
          </cell>
          <cell r="D234" t="str">
            <v>2BD / 2BA</v>
          </cell>
          <cell r="E234">
            <v>1446</v>
          </cell>
          <cell r="F234">
            <v>2450</v>
          </cell>
          <cell r="G234">
            <v>1.6943291839557399</v>
          </cell>
          <cell r="H234">
            <v>15</v>
          </cell>
          <cell r="I234">
            <v>75</v>
          </cell>
          <cell r="L234">
            <v>25</v>
          </cell>
          <cell r="N234">
            <v>15</v>
          </cell>
          <cell r="Q234">
            <v>15</v>
          </cell>
          <cell r="T234">
            <v>0</v>
          </cell>
          <cell r="W234">
            <v>0</v>
          </cell>
          <cell r="AD234">
            <v>20</v>
          </cell>
          <cell r="AE234">
            <v>165</v>
          </cell>
          <cell r="AF234">
            <v>2615</v>
          </cell>
          <cell r="AG234">
            <v>1.8084370677731674</v>
          </cell>
        </row>
        <row r="235">
          <cell r="A235">
            <v>610</v>
          </cell>
          <cell r="B235" t="str">
            <v>A</v>
          </cell>
          <cell r="C235" t="str">
            <v>A1</v>
          </cell>
          <cell r="D235" t="str">
            <v>1BD / 1BA</v>
          </cell>
          <cell r="E235">
            <v>686</v>
          </cell>
          <cell r="F235">
            <v>1425</v>
          </cell>
          <cell r="G235">
            <v>2.0772594752186588</v>
          </cell>
          <cell r="H235">
            <v>10</v>
          </cell>
          <cell r="I235">
            <v>75</v>
          </cell>
          <cell r="N235">
            <v>15</v>
          </cell>
          <cell r="U235">
            <v>0</v>
          </cell>
          <cell r="W235">
            <v>0</v>
          </cell>
          <cell r="AD235">
            <v>20</v>
          </cell>
          <cell r="AE235">
            <v>120</v>
          </cell>
          <cell r="AF235">
            <v>1545</v>
          </cell>
          <cell r="AG235">
            <v>2.2521865889212829</v>
          </cell>
        </row>
        <row r="236">
          <cell r="A236">
            <v>611</v>
          </cell>
          <cell r="B236" t="str">
            <v>A</v>
          </cell>
          <cell r="C236" t="str">
            <v>D1wb</v>
          </cell>
          <cell r="D236" t="str">
            <v>2BD / 2BA</v>
          </cell>
          <cell r="E236">
            <v>1115</v>
          </cell>
          <cell r="F236">
            <v>1825</v>
          </cell>
          <cell r="G236">
            <v>1.6367713004484306</v>
          </cell>
          <cell r="H236">
            <v>15</v>
          </cell>
          <cell r="L236">
            <v>25</v>
          </cell>
          <cell r="N236">
            <v>15</v>
          </cell>
          <cell r="T236">
            <v>0</v>
          </cell>
          <cell r="W236">
            <v>0</v>
          </cell>
          <cell r="AD236">
            <v>20</v>
          </cell>
          <cell r="AE236">
            <v>75</v>
          </cell>
          <cell r="AF236">
            <v>1900</v>
          </cell>
          <cell r="AG236">
            <v>1.7040358744394619</v>
          </cell>
        </row>
        <row r="237">
          <cell r="A237">
            <v>613</v>
          </cell>
          <cell r="B237" t="str">
            <v>A</v>
          </cell>
          <cell r="C237" t="str">
            <v>D2wb</v>
          </cell>
          <cell r="D237" t="str">
            <v>2BD / 2BA</v>
          </cell>
          <cell r="E237">
            <v>1158</v>
          </cell>
          <cell r="F237">
            <v>1900</v>
          </cell>
          <cell r="G237">
            <v>1.6407599309153713</v>
          </cell>
          <cell r="H237">
            <v>15</v>
          </cell>
          <cell r="L237">
            <v>25</v>
          </cell>
          <cell r="N237">
            <v>15</v>
          </cell>
          <cell r="S237">
            <v>15</v>
          </cell>
          <cell r="T237">
            <v>0</v>
          </cell>
          <cell r="W237">
            <v>0</v>
          </cell>
          <cell r="AA237">
            <v>25</v>
          </cell>
          <cell r="AD237">
            <v>20</v>
          </cell>
          <cell r="AE237">
            <v>115</v>
          </cell>
          <cell r="AF237">
            <v>2015</v>
          </cell>
          <cell r="AG237">
            <v>1.7400690846286702</v>
          </cell>
        </row>
        <row r="238">
          <cell r="A238">
            <v>615</v>
          </cell>
          <cell r="B238" t="str">
            <v>A</v>
          </cell>
          <cell r="C238" t="str">
            <v>D1wb</v>
          </cell>
          <cell r="D238" t="str">
            <v>2BD / 2BA</v>
          </cell>
          <cell r="E238">
            <v>1115</v>
          </cell>
          <cell r="F238">
            <v>1825</v>
          </cell>
          <cell r="G238">
            <v>1.6367713004484306</v>
          </cell>
          <cell r="H238">
            <v>15</v>
          </cell>
          <cell r="L238">
            <v>25</v>
          </cell>
          <cell r="T238">
            <v>0</v>
          </cell>
          <cell r="W238">
            <v>0</v>
          </cell>
          <cell r="AD238">
            <v>20</v>
          </cell>
          <cell r="AE238">
            <v>60</v>
          </cell>
          <cell r="AF238">
            <v>1885</v>
          </cell>
          <cell r="AG238">
            <v>1.6905829596412556</v>
          </cell>
        </row>
        <row r="239">
          <cell r="A239">
            <v>617</v>
          </cell>
          <cell r="B239" t="str">
            <v>A</v>
          </cell>
          <cell r="C239" t="str">
            <v>D1wb</v>
          </cell>
          <cell r="D239" t="str">
            <v>2BD / 2BA</v>
          </cell>
          <cell r="E239">
            <v>1115</v>
          </cell>
          <cell r="F239">
            <v>1825</v>
          </cell>
          <cell r="G239">
            <v>1.6367713004484306</v>
          </cell>
          <cell r="H239">
            <v>15</v>
          </cell>
          <cell r="N239">
            <v>15</v>
          </cell>
          <cell r="P239">
            <v>15</v>
          </cell>
          <cell r="T239">
            <v>0</v>
          </cell>
          <cell r="W239">
            <v>0</v>
          </cell>
          <cell r="AD239">
            <v>20</v>
          </cell>
          <cell r="AE239">
            <v>65</v>
          </cell>
          <cell r="AF239">
            <v>1890</v>
          </cell>
          <cell r="AG239">
            <v>1.695067264573991</v>
          </cell>
        </row>
        <row r="240">
          <cell r="A240">
            <v>619</v>
          </cell>
          <cell r="B240" t="str">
            <v>A</v>
          </cell>
          <cell r="C240" t="str">
            <v>E4</v>
          </cell>
          <cell r="D240" t="str">
            <v>2BD Den / 2BA</v>
          </cell>
          <cell r="E240">
            <v>1707</v>
          </cell>
          <cell r="F240">
            <v>2450</v>
          </cell>
          <cell r="G240">
            <v>1.4352665495020505</v>
          </cell>
          <cell r="H240">
            <v>15</v>
          </cell>
          <cell r="L240">
            <v>25</v>
          </cell>
          <cell r="R240">
            <v>15</v>
          </cell>
          <cell r="S240">
            <v>15</v>
          </cell>
          <cell r="T240">
            <v>0</v>
          </cell>
          <cell r="W240">
            <v>0</v>
          </cell>
          <cell r="AD240">
            <v>20</v>
          </cell>
          <cell r="AE240">
            <v>90</v>
          </cell>
          <cell r="AF240">
            <v>2540</v>
          </cell>
          <cell r="AG240">
            <v>1.487990626830697</v>
          </cell>
        </row>
        <row r="241">
          <cell r="A241">
            <v>621</v>
          </cell>
          <cell r="B241" t="str">
            <v>A</v>
          </cell>
          <cell r="C241" t="str">
            <v>B3</v>
          </cell>
          <cell r="D241" t="str">
            <v>1BD / 1BA</v>
          </cell>
          <cell r="E241">
            <v>765</v>
          </cell>
          <cell r="F241">
            <v>1560</v>
          </cell>
          <cell r="G241">
            <v>2.0392156862745097</v>
          </cell>
          <cell r="H241">
            <v>15</v>
          </cell>
          <cell r="Q241">
            <v>15</v>
          </cell>
          <cell r="U241">
            <v>0</v>
          </cell>
          <cell r="W241">
            <v>0</v>
          </cell>
          <cell r="AD241">
            <v>20</v>
          </cell>
          <cell r="AE241">
            <v>50</v>
          </cell>
          <cell r="AF241">
            <v>1610</v>
          </cell>
          <cell r="AG241">
            <v>2.1045751633986929</v>
          </cell>
        </row>
        <row r="242">
          <cell r="A242">
            <v>623</v>
          </cell>
          <cell r="B242" t="str">
            <v>A</v>
          </cell>
          <cell r="C242" t="str">
            <v>D1wb</v>
          </cell>
          <cell r="D242" t="str">
            <v>2BD / 2BA</v>
          </cell>
          <cell r="E242">
            <v>1115</v>
          </cell>
          <cell r="F242">
            <v>1825</v>
          </cell>
          <cell r="G242">
            <v>1.6367713004484306</v>
          </cell>
          <cell r="H242">
            <v>15</v>
          </cell>
          <cell r="L242" t="str">
            <v xml:space="preserve"> </v>
          </cell>
          <cell r="M242" t="str">
            <v xml:space="preserve"> </v>
          </cell>
          <cell r="N242">
            <v>15</v>
          </cell>
          <cell r="S242">
            <v>15</v>
          </cell>
          <cell r="V242">
            <v>0</v>
          </cell>
          <cell r="W242">
            <v>0</v>
          </cell>
          <cell r="AA242">
            <v>25</v>
          </cell>
          <cell r="AD242">
            <v>20</v>
          </cell>
          <cell r="AE242">
            <v>90</v>
          </cell>
          <cell r="AF242">
            <v>1915</v>
          </cell>
          <cell r="AG242">
            <v>1.7174887892376682</v>
          </cell>
        </row>
        <row r="243">
          <cell r="A243">
            <v>625</v>
          </cell>
          <cell r="B243" t="str">
            <v>A</v>
          </cell>
          <cell r="C243" t="str">
            <v>D2wb</v>
          </cell>
          <cell r="D243" t="str">
            <v>2BD / 2BA</v>
          </cell>
          <cell r="E243">
            <v>1158</v>
          </cell>
          <cell r="F243">
            <v>1900</v>
          </cell>
          <cell r="G243">
            <v>1.6407599309153713</v>
          </cell>
          <cell r="H243">
            <v>15</v>
          </cell>
          <cell r="N243">
            <v>15</v>
          </cell>
          <cell r="Q243">
            <v>15</v>
          </cell>
          <cell r="S243">
            <v>15</v>
          </cell>
          <cell r="U243">
            <v>0</v>
          </cell>
          <cell r="W243">
            <v>0</v>
          </cell>
          <cell r="AA243">
            <v>25</v>
          </cell>
          <cell r="AD243">
            <v>20</v>
          </cell>
          <cell r="AE243">
            <v>105</v>
          </cell>
          <cell r="AF243">
            <v>2005</v>
          </cell>
          <cell r="AG243">
            <v>1.7314335060449051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structions"/>
      <sheetName val="Pg 1 - Invest Summ"/>
      <sheetName val="Pg 1A - Port Summ"/>
      <sheetName val="Summary"/>
      <sheetName val="Pg 5 - 12 Mo Budget"/>
      <sheetName val="Pg 6 - CurrentBudget v Prior Yr"/>
      <sheetName val="Pg 7 - Reforecast vs Prior Yr"/>
      <sheetName val="Pg 8 - Leasing and Capital"/>
      <sheetName val="Pg 9 - Sales Comps"/>
      <sheetName val="Pg 10 - Lease Comps"/>
      <sheetName val="Pg 11 - Valuation Summ"/>
      <sheetName val="Pg12-CVS-MP"/>
      <sheetName val="Pg12-CVS-AEW"/>
      <sheetName val="Base Case"/>
      <sheetName val="ARGUS"/>
      <sheetName val="Loan Amortization"/>
      <sheetName val="Loan REFINANCE Amortization"/>
      <sheetName val="Sheet1"/>
      <sheetName val="template"/>
    </sheetNames>
    <sheetDataSet>
      <sheetData sheetId="0"/>
      <sheetData sheetId="1"/>
      <sheetData sheetId="2"/>
      <sheetData sheetId="3">
        <row r="2">
          <cell r="Q2" t="str">
            <v>December 21, 2010</v>
          </cell>
        </row>
        <row r="3">
          <cell r="G3" t="str">
            <v>swmezzo1-Mezzo Apartment Homes</v>
          </cell>
          <cell r="Q3">
            <v>40533.929118981483</v>
          </cell>
        </row>
        <row r="4">
          <cell r="G4" t="str">
            <v>901 Sherman St.</v>
          </cell>
          <cell r="P4" t="str">
            <v>Square Feet</v>
          </cell>
          <cell r="Q4">
            <v>192567</v>
          </cell>
        </row>
        <row r="5">
          <cell r="G5" t="str">
            <v>Denver, CO  80203</v>
          </cell>
          <cell r="P5" t="str">
            <v>Units</v>
          </cell>
          <cell r="Q5">
            <v>316</v>
          </cell>
        </row>
        <row r="6">
          <cell r="G6" t="str">
            <v>SUMMARY</v>
          </cell>
        </row>
        <row r="7">
          <cell r="K7" t="str">
            <v>Jan-11 to Dec-11</v>
          </cell>
        </row>
        <row r="8">
          <cell r="F8">
            <v>0</v>
          </cell>
        </row>
        <row r="10">
          <cell r="M10" t="str">
            <v>PER SF</v>
          </cell>
          <cell r="Q10" t="str">
            <v>PER UNIT</v>
          </cell>
        </row>
        <row r="11">
          <cell r="E11" t="str">
            <v>Reforecast</v>
          </cell>
          <cell r="F11" t="str">
            <v>Budget</v>
          </cell>
          <cell r="G11" t="str">
            <v>Budget</v>
          </cell>
          <cell r="H11" t="str">
            <v>$ Increase</v>
          </cell>
          <cell r="I11" t="str">
            <v>% Increase</v>
          </cell>
          <cell r="J11" t="str">
            <v>% Change</v>
          </cell>
          <cell r="L11" t="str">
            <v>Reforecast</v>
          </cell>
          <cell r="M11" t="str">
            <v>Budget</v>
          </cell>
          <cell r="N11" t="str">
            <v>Inc / Dec</v>
          </cell>
          <cell r="P11" t="str">
            <v>Reforecast</v>
          </cell>
          <cell r="Q11" t="str">
            <v>Budget</v>
          </cell>
          <cell r="R11" t="str">
            <v>Inc / Dec</v>
          </cell>
        </row>
        <row r="12">
          <cell r="E12">
            <v>2010</v>
          </cell>
          <cell r="F12">
            <v>2010</v>
          </cell>
          <cell r="G12">
            <v>2011</v>
          </cell>
          <cell r="H12" t="str">
            <v>(Decrease)</v>
          </cell>
          <cell r="I12" t="str">
            <v>(Decrease)</v>
          </cell>
          <cell r="L12">
            <v>2010</v>
          </cell>
          <cell r="M12">
            <v>2011</v>
          </cell>
          <cell r="P12">
            <v>2010</v>
          </cell>
          <cell r="Q12">
            <v>2011</v>
          </cell>
        </row>
        <row r="13">
          <cell r="F13">
            <v>0.91367742605224156</v>
          </cell>
        </row>
        <row r="14">
          <cell r="C14" t="str">
            <v>OPERATING INCOME</v>
          </cell>
          <cell r="F14">
            <v>-8.6322573947758455E-2</v>
          </cell>
        </row>
        <row r="15">
          <cell r="C15" t="str">
            <v xml:space="preserve">    Gross Potential Rent</v>
          </cell>
          <cell r="E15">
            <v>3407146</v>
          </cell>
          <cell r="F15">
            <v>3337956</v>
          </cell>
          <cell r="G15">
            <v>3453816</v>
          </cell>
          <cell r="H15">
            <v>46670</v>
          </cell>
          <cell r="I15">
            <v>1.3697681285157724E-2</v>
          </cell>
          <cell r="J15">
            <v>1.3697681285157692E-2</v>
          </cell>
          <cell r="L15">
            <v>17.69330155218703</v>
          </cell>
          <cell r="M15">
            <v>17.935658757731076</v>
          </cell>
          <cell r="N15">
            <v>0.24235720554404594</v>
          </cell>
          <cell r="P15">
            <v>10782.10759493671</v>
          </cell>
          <cell r="Q15">
            <v>10929.797468354431</v>
          </cell>
          <cell r="R15">
            <v>147.68987341772117</v>
          </cell>
        </row>
        <row r="16">
          <cell r="C16" t="str">
            <v xml:space="preserve">    Loss to Lease</v>
          </cell>
          <cell r="E16">
            <v>-79940</v>
          </cell>
          <cell r="F16">
            <v>-131492.33000000002</v>
          </cell>
          <cell r="G16">
            <v>-269111.5792261663</v>
          </cell>
          <cell r="H16">
            <v>-189171.5792261663</v>
          </cell>
          <cell r="I16">
            <v>-2.3664195549933238</v>
          </cell>
          <cell r="J16">
            <v>2.3664195549933238</v>
          </cell>
          <cell r="L16">
            <v>-0.41512824107972812</v>
          </cell>
          <cell r="M16">
            <v>-1.3974958286007795</v>
          </cell>
          <cell r="N16">
            <v>-0.98236758752105136</v>
          </cell>
          <cell r="P16">
            <v>-252.97468354430379</v>
          </cell>
          <cell r="Q16">
            <v>-840.34572397632883</v>
          </cell>
          <cell r="R16">
            <v>-587.37104043202498</v>
          </cell>
        </row>
        <row r="17">
          <cell r="C17" t="str">
            <v xml:space="preserve">    Down Units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L17">
            <v>0</v>
          </cell>
          <cell r="M17">
            <v>0</v>
          </cell>
          <cell r="N17">
            <v>0</v>
          </cell>
          <cell r="P17">
            <v>0</v>
          </cell>
          <cell r="Q17">
            <v>0</v>
          </cell>
          <cell r="R17">
            <v>0</v>
          </cell>
        </row>
        <row r="18">
          <cell r="C18" t="str">
            <v xml:space="preserve">    Misc Other Rent</v>
          </cell>
          <cell r="E18">
            <v>0</v>
          </cell>
          <cell r="F18">
            <v>169520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N18">
            <v>0</v>
          </cell>
          <cell r="P18">
            <v>0</v>
          </cell>
          <cell r="Q18">
            <v>0</v>
          </cell>
          <cell r="R18">
            <v>0</v>
          </cell>
        </row>
        <row r="19">
          <cell r="C19" t="str">
            <v>POTENTIAL RENT</v>
          </cell>
          <cell r="E19">
            <v>3327206</v>
          </cell>
          <cell r="F19">
            <v>3375983.67</v>
          </cell>
          <cell r="G19">
            <v>3184704.4207738335</v>
          </cell>
          <cell r="H19">
            <v>-142501.57922616648</v>
          </cell>
          <cell r="I19">
            <v>-4.2829202407715809E-2</v>
          </cell>
          <cell r="J19">
            <v>-4.2829202407715816E-2</v>
          </cell>
          <cell r="L19">
            <v>17.278173311107302</v>
          </cell>
          <cell r="M19">
            <v>16.538162929130298</v>
          </cell>
          <cell r="N19">
            <v>-0.74001038197700453</v>
          </cell>
          <cell r="P19">
            <v>10529.132911392406</v>
          </cell>
          <cell r="Q19">
            <v>10089.451744378102</v>
          </cell>
          <cell r="R19">
            <v>-439.68116701430336</v>
          </cell>
        </row>
        <row r="20">
          <cell r="C20" t="str">
            <v xml:space="preserve">    Rent Concessions</v>
          </cell>
          <cell r="E20">
            <v>-238556.40000000002</v>
          </cell>
          <cell r="F20">
            <v>-382392.91</v>
          </cell>
          <cell r="G20">
            <v>-256941.32215189873</v>
          </cell>
          <cell r="H20">
            <v>-18384.922151898703</v>
          </cell>
          <cell r="I20">
            <v>-7.7067402726980719E-2</v>
          </cell>
          <cell r="J20">
            <v>7.7067402726980649E-2</v>
          </cell>
          <cell r="L20">
            <v>-1.2388228512673511</v>
          </cell>
          <cell r="M20">
            <v>-1.3342957108533586</v>
          </cell>
          <cell r="N20">
            <v>-9.5472859586007486E-2</v>
          </cell>
          <cell r="P20">
            <v>-754.92531645569625</v>
          </cell>
          <cell r="Q20">
            <v>-282.18016143246274</v>
          </cell>
          <cell r="R20">
            <v>472.74515502323351</v>
          </cell>
        </row>
        <row r="21">
          <cell r="C21" t="str">
            <v xml:space="preserve">    Recurring Concessions</v>
          </cell>
          <cell r="E21">
            <v>-141395.43</v>
          </cell>
          <cell r="F21">
            <v>0</v>
          </cell>
          <cell r="G21">
            <v>-103762.09964412812</v>
          </cell>
          <cell r="H21">
            <v>37633.330355871876</v>
          </cell>
          <cell r="I21">
            <v>0.26615662441050519</v>
          </cell>
          <cell r="J21">
            <v>-0.26615662441050514</v>
          </cell>
          <cell r="L21">
            <v>-0.73426615152128871</v>
          </cell>
          <cell r="M21">
            <v>-0.53883635121348994</v>
          </cell>
          <cell r="N21">
            <v>0.19542980030779877</v>
          </cell>
          <cell r="P21">
            <v>-447.45389240506324</v>
          </cell>
          <cell r="Q21">
            <v>-331.3759137101087</v>
          </cell>
          <cell r="R21">
            <v>116.07797869495454</v>
          </cell>
        </row>
        <row r="22">
          <cell r="C22" t="str">
            <v>NET POTENTIAL RENT</v>
          </cell>
          <cell r="E22">
            <v>2947254.17</v>
          </cell>
          <cell r="F22">
            <v>2993590.76</v>
          </cell>
          <cell r="G22">
            <v>2824000.9989778064</v>
          </cell>
          <cell r="H22">
            <v>-123253.17102219351</v>
          </cell>
          <cell r="I22">
            <v>-4.1819661255138203E-2</v>
          </cell>
          <cell r="J22">
            <v>-4.1819661255138252E-2</v>
          </cell>
          <cell r="L22">
            <v>15.305084308318662</v>
          </cell>
          <cell r="M22">
            <v>14.665030867063448</v>
          </cell>
          <cell r="N22">
            <v>-0.64005344125521368</v>
          </cell>
          <cell r="P22">
            <v>9326.7537025316451</v>
          </cell>
          <cell r="Q22">
            <v>9475.8956692355296</v>
          </cell>
          <cell r="R22">
            <v>149.14196670388446</v>
          </cell>
        </row>
        <row r="23">
          <cell r="C23" t="str">
            <v xml:space="preserve">     Vacancy Loss</v>
          </cell>
          <cell r="E23">
            <v>-243261.87999999995</v>
          </cell>
          <cell r="F23">
            <v>-291423.59999999998</v>
          </cell>
          <cell r="G23">
            <v>-346110.25316455698</v>
          </cell>
          <cell r="H23">
            <v>-102848.37316455704</v>
          </cell>
          <cell r="I23">
            <v>-0.42278869654611345</v>
          </cell>
          <cell r="J23">
            <v>0.4227886965461134</v>
          </cell>
          <cell r="L23">
            <v>-1.26325839837563</v>
          </cell>
          <cell r="M23">
            <v>-1.7973497700257934</v>
          </cell>
          <cell r="N23">
            <v>-0.5340913716501634</v>
          </cell>
          <cell r="P23">
            <v>-769.8160759493669</v>
          </cell>
          <cell r="Q23">
            <v>-1043.4036612722321</v>
          </cell>
          <cell r="R23">
            <v>-273.58758532286515</v>
          </cell>
        </row>
        <row r="24">
          <cell r="C24" t="str">
            <v xml:space="preserve">     NonRev Units</v>
          </cell>
          <cell r="E24">
            <v>-29974.3</v>
          </cell>
          <cell r="F24">
            <v>-33468</v>
          </cell>
          <cell r="G24">
            <v>-18576</v>
          </cell>
          <cell r="H24">
            <v>11398.3</v>
          </cell>
          <cell r="I24">
            <v>0.38026909719326224</v>
          </cell>
          <cell r="J24">
            <v>-0.38026909719326218</v>
          </cell>
          <cell r="L24">
            <v>-0.15565647281206021</v>
          </cell>
          <cell r="M24">
            <v>-9.6465126423530514E-2</v>
          </cell>
          <cell r="N24">
            <v>5.91913463885297E-2</v>
          </cell>
          <cell r="P24">
            <v>-94.855379746835439</v>
          </cell>
          <cell r="Q24">
            <v>-58.784810126582279</v>
          </cell>
          <cell r="R24">
            <v>36.07056962025316</v>
          </cell>
        </row>
        <row r="25">
          <cell r="C25" t="str">
            <v xml:space="preserve">     Delinquent Rent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>
            <v>0</v>
          </cell>
          <cell r="M25">
            <v>0</v>
          </cell>
          <cell r="N25">
            <v>0</v>
          </cell>
          <cell r="P25">
            <v>0</v>
          </cell>
          <cell r="Q25">
            <v>0</v>
          </cell>
          <cell r="R25">
            <v>0</v>
          </cell>
        </row>
        <row r="26">
          <cell r="C26" t="str">
            <v xml:space="preserve">     Prepaid Rent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  <cell r="P26">
            <v>0</v>
          </cell>
          <cell r="Q26">
            <v>0</v>
          </cell>
          <cell r="R26">
            <v>0</v>
          </cell>
        </row>
        <row r="27">
          <cell r="C27" t="str">
            <v xml:space="preserve">     Bad Debt</v>
          </cell>
          <cell r="E27">
            <v>-35009.020000000011</v>
          </cell>
          <cell r="F27">
            <v>-89400</v>
          </cell>
          <cell r="G27">
            <v>-68600</v>
          </cell>
          <cell r="H27">
            <v>-33590.979999999989</v>
          </cell>
          <cell r="I27">
            <v>-0.95949501014309968</v>
          </cell>
          <cell r="J27">
            <v>0.95949501014309968</v>
          </cell>
          <cell r="L27">
            <v>-0.18180176250344041</v>
          </cell>
          <cell r="M27">
            <v>-0.35623964646071238</v>
          </cell>
          <cell r="N27">
            <v>-0.17443788395727197</v>
          </cell>
          <cell r="P27">
            <v>-110.78803797468358</v>
          </cell>
          <cell r="Q27">
            <v>-217.08860759493672</v>
          </cell>
          <cell r="R27">
            <v>-106.30056962025314</v>
          </cell>
        </row>
        <row r="28">
          <cell r="C28" t="str">
            <v>TOTAL RENTAL INCOME</v>
          </cell>
          <cell r="E28">
            <v>2639008.9700000002</v>
          </cell>
          <cell r="F28">
            <v>2579299.1599999997</v>
          </cell>
          <cell r="G28">
            <v>2390714.7458132496</v>
          </cell>
          <cell r="H28">
            <v>-248294.22418675059</v>
          </cell>
          <cell r="I28">
            <v>-9.4086161513407277E-2</v>
          </cell>
          <cell r="J28">
            <v>-9.4086161513407318E-2</v>
          </cell>
          <cell r="L28">
            <v>13.704367674627534</v>
          </cell>
          <cell r="M28">
            <v>12.414976324153409</v>
          </cell>
          <cell r="N28">
            <v>-1.2893913504741246</v>
          </cell>
          <cell r="P28">
            <v>8351.2942088607597</v>
          </cell>
          <cell r="Q28">
            <v>8156.6185902417783</v>
          </cell>
          <cell r="R28">
            <v>-194.67561861898139</v>
          </cell>
        </row>
        <row r="29">
          <cell r="C29" t="str">
            <v xml:space="preserve">     Total Other Income</v>
          </cell>
          <cell r="E29">
            <v>494788.88</v>
          </cell>
          <cell r="F29">
            <v>551556</v>
          </cell>
          <cell r="G29">
            <v>510991.65</v>
          </cell>
          <cell r="H29">
            <v>16202.770000000019</v>
          </cell>
          <cell r="I29">
            <v>3.2746835377545302E-2</v>
          </cell>
          <cell r="J29">
            <v>3.2746835377545302E-2</v>
          </cell>
          <cell r="L29">
            <v>2.5694375464124177</v>
          </cell>
          <cell r="M29">
            <v>2.653578494757669</v>
          </cell>
          <cell r="N29">
            <v>8.4140948345251321E-2</v>
          </cell>
          <cell r="P29">
            <v>1565.787594936709</v>
          </cell>
          <cell r="Q29">
            <v>1616.0011075949369</v>
          </cell>
          <cell r="R29">
            <v>50.213512658227955</v>
          </cell>
        </row>
        <row r="30">
          <cell r="C30" t="str">
            <v xml:space="preserve">     Net Commercial Income</v>
          </cell>
          <cell r="E30">
            <v>162823.52000000002</v>
          </cell>
          <cell r="F30">
            <v>0</v>
          </cell>
          <cell r="G30">
            <v>161070</v>
          </cell>
          <cell r="H30">
            <v>-1753.5200000000186</v>
          </cell>
          <cell r="I30">
            <v>-1.0769451489563783E-2</v>
          </cell>
          <cell r="J30">
            <v>-1.0769451489563764E-2</v>
          </cell>
          <cell r="L30">
            <v>0.84554217493132267</v>
          </cell>
          <cell r="M30">
            <v>0.83643614949601952</v>
          </cell>
          <cell r="N30">
            <v>-9.1060254353031445E-3</v>
          </cell>
          <cell r="P30">
            <v>515.26430379746841</v>
          </cell>
          <cell r="Q30">
            <v>509.71518987341773</v>
          </cell>
          <cell r="R30">
            <v>-5.5491139240506868</v>
          </cell>
        </row>
        <row r="31">
          <cell r="C31" t="str">
            <v>TOTAL INCOME</v>
          </cell>
          <cell r="E31">
            <v>3296621.37</v>
          </cell>
          <cell r="F31">
            <v>3130855.1599999997</v>
          </cell>
          <cell r="G31">
            <v>3062776.3958132495</v>
          </cell>
          <cell r="H31">
            <v>-233844.97418675059</v>
          </cell>
          <cell r="I31">
            <v>-7.0934738309589546E-2</v>
          </cell>
          <cell r="J31">
            <v>-7.0934738309589518E-2</v>
          </cell>
          <cell r="L31">
            <v>17.119347395971271</v>
          </cell>
          <cell r="M31">
            <v>15.904990968407096</v>
          </cell>
          <cell r="N31">
            <v>-1.2143564275641747</v>
          </cell>
          <cell r="P31">
            <v>10432.346107594936</v>
          </cell>
          <cell r="Q31">
            <v>10282.334887710133</v>
          </cell>
          <cell r="R31">
            <v>-150.01121988480372</v>
          </cell>
        </row>
        <row r="32">
          <cell r="C32" t="str">
            <v>Physical Occupancy</v>
          </cell>
          <cell r="E32">
            <v>0.92860244908788769</v>
          </cell>
          <cell r="F32">
            <v>0.91269399596639378</v>
          </cell>
          <cell r="G32">
            <v>0.89978902953586504</v>
          </cell>
        </row>
        <row r="33">
          <cell r="C33" t="str">
            <v>Economic Occupancy</v>
          </cell>
          <cell r="E33">
            <v>0.77455118448108773</v>
          </cell>
          <cell r="F33">
            <v>0.77271814248000859</v>
          </cell>
          <cell r="G33">
            <v>0.69219516784138169</v>
          </cell>
        </row>
        <row r="35">
          <cell r="C35" t="str">
            <v>OPERATING EXPENSES</v>
          </cell>
        </row>
        <row r="36">
          <cell r="C36" t="str">
            <v xml:space="preserve">     Payroll</v>
          </cell>
          <cell r="E36">
            <v>442178.91</v>
          </cell>
          <cell r="F36">
            <v>467558.17000000004</v>
          </cell>
          <cell r="G36">
            <v>459669.04098439997</v>
          </cell>
          <cell r="H36">
            <v>17490.130984399992</v>
          </cell>
          <cell r="I36">
            <v>3.9554421499659473E-2</v>
          </cell>
          <cell r="J36">
            <v>3.9554421499659487E-2</v>
          </cell>
          <cell r="L36">
            <v>2.2962340899531073</v>
          </cell>
          <cell r="M36">
            <v>2.3870603010089995</v>
          </cell>
          <cell r="N36">
            <v>9.082621105589217E-2</v>
          </cell>
          <cell r="P36">
            <v>1399.3003481012659</v>
          </cell>
          <cell r="Q36">
            <v>1453.2570822291138</v>
          </cell>
          <cell r="R36">
            <v>53.956734127847994</v>
          </cell>
        </row>
        <row r="37">
          <cell r="C37" t="str">
            <v xml:space="preserve">     Repairs &amp; Maintenance</v>
          </cell>
          <cell r="E37">
            <v>56562.689999999988</v>
          </cell>
          <cell r="F37">
            <v>45680.88</v>
          </cell>
          <cell r="G37">
            <v>53341.88</v>
          </cell>
          <cell r="H37">
            <v>-3220.8099999999904</v>
          </cell>
          <cell r="I37">
            <v>-5.694230596175661E-2</v>
          </cell>
          <cell r="J37">
            <v>-5.6942305961756645E-2</v>
          </cell>
          <cell r="L37">
            <v>0.29372992257240332</v>
          </cell>
          <cell r="M37">
            <v>0.27700426345116241</v>
          </cell>
          <cell r="N37">
            <v>-1.672565912124091E-2</v>
          </cell>
          <cell r="P37">
            <v>178.99585443037969</v>
          </cell>
          <cell r="Q37">
            <v>168.80341772151897</v>
          </cell>
          <cell r="R37">
            <v>-10.192436708860726</v>
          </cell>
        </row>
        <row r="38">
          <cell r="C38" t="str">
            <v xml:space="preserve">     Make-Ready</v>
          </cell>
          <cell r="E38">
            <v>35519.210000000006</v>
          </cell>
          <cell r="F38">
            <v>35970</v>
          </cell>
          <cell r="G38">
            <v>34849</v>
          </cell>
          <cell r="H38">
            <v>-670.2100000000064</v>
          </cell>
          <cell r="I38">
            <v>-1.8868944438798226E-2</v>
          </cell>
          <cell r="J38">
            <v>-1.8868944438798274E-2</v>
          </cell>
          <cell r="L38">
            <v>0.18445117803154229</v>
          </cell>
          <cell r="M38">
            <v>0.18097077900159425</v>
          </cell>
          <cell r="N38">
            <v>-3.4803990299480392E-3</v>
          </cell>
          <cell r="P38">
            <v>112.40256329113926</v>
          </cell>
          <cell r="Q38">
            <v>110.28164556962025</v>
          </cell>
          <cell r="R38">
            <v>-2.1209177215190067</v>
          </cell>
        </row>
        <row r="39">
          <cell r="C39" t="str">
            <v xml:space="preserve">     Recreational Amenities</v>
          </cell>
          <cell r="E39">
            <v>562.98</v>
          </cell>
          <cell r="F39">
            <v>0</v>
          </cell>
          <cell r="G39">
            <v>0</v>
          </cell>
          <cell r="H39">
            <v>-562.98</v>
          </cell>
          <cell r="I39">
            <v>-1</v>
          </cell>
          <cell r="J39">
            <v>-1</v>
          </cell>
          <cell r="L39">
            <v>2.923553879948278E-3</v>
          </cell>
          <cell r="M39">
            <v>0</v>
          </cell>
          <cell r="N39">
            <v>-2.923553879948278E-3</v>
          </cell>
          <cell r="P39">
            <v>1.7815822784810127</v>
          </cell>
          <cell r="Q39">
            <v>0</v>
          </cell>
          <cell r="R39">
            <v>-1.7815822784810127</v>
          </cell>
        </row>
        <row r="40">
          <cell r="C40" t="str">
            <v xml:space="preserve">     Contract Services</v>
          </cell>
          <cell r="E40">
            <v>103178.26000000001</v>
          </cell>
          <cell r="F40">
            <v>96081.4</v>
          </cell>
          <cell r="G40">
            <v>104234</v>
          </cell>
          <cell r="H40">
            <v>1055.7399999999907</v>
          </cell>
          <cell r="I40">
            <v>1.023219426262849E-2</v>
          </cell>
          <cell r="J40">
            <v>1.0232194262628447E-2</v>
          </cell>
          <cell r="L40">
            <v>0.53580447324827207</v>
          </cell>
          <cell r="M40">
            <v>0.54128692870533368</v>
          </cell>
          <cell r="N40">
            <v>5.482455457061608E-3</v>
          </cell>
          <cell r="P40">
            <v>326.51348101265825</v>
          </cell>
          <cell r="Q40">
            <v>329.85443037974682</v>
          </cell>
          <cell r="R40">
            <v>3.3409493670885695</v>
          </cell>
        </row>
        <row r="41">
          <cell r="C41" t="str">
            <v xml:space="preserve">     Food Service - Payroll &amp; Personnel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N41">
            <v>0</v>
          </cell>
          <cell r="P41">
            <v>0</v>
          </cell>
          <cell r="Q41">
            <v>0</v>
          </cell>
          <cell r="R41">
            <v>0</v>
          </cell>
        </row>
        <row r="42">
          <cell r="C42" t="str">
            <v xml:space="preserve">     Food Service - Food &amp; Other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N42">
            <v>0</v>
          </cell>
          <cell r="P42">
            <v>0</v>
          </cell>
          <cell r="Q42">
            <v>0</v>
          </cell>
          <cell r="R42">
            <v>0</v>
          </cell>
        </row>
        <row r="43">
          <cell r="C43" t="str">
            <v xml:space="preserve">     Advertising /Mktg/Promo</v>
          </cell>
          <cell r="E43">
            <v>69397.969999999987</v>
          </cell>
          <cell r="F43">
            <v>81451</v>
          </cell>
          <cell r="G43">
            <v>57157.8</v>
          </cell>
          <cell r="H43">
            <v>-12240.169999999984</v>
          </cell>
          <cell r="I43">
            <v>-0.17637648478766721</v>
          </cell>
          <cell r="J43">
            <v>-0.17637648478766721</v>
          </cell>
          <cell r="L43">
            <v>0.36038350288471016</v>
          </cell>
          <cell r="M43">
            <v>0.29682032747043885</v>
          </cell>
          <cell r="N43">
            <v>-6.3563175414271311E-2</v>
          </cell>
          <cell r="P43">
            <v>219.613829113924</v>
          </cell>
          <cell r="Q43">
            <v>180.87911392405064</v>
          </cell>
          <cell r="R43">
            <v>-38.734715189873356</v>
          </cell>
        </row>
        <row r="44">
          <cell r="C44" t="str">
            <v xml:space="preserve">     Office</v>
          </cell>
          <cell r="E44">
            <v>31515.489999999998</v>
          </cell>
          <cell r="F44">
            <v>37832</v>
          </cell>
          <cell r="G44">
            <v>36613.96</v>
          </cell>
          <cell r="H44">
            <v>5098.4700000000012</v>
          </cell>
          <cell r="I44">
            <v>0.16177663745669199</v>
          </cell>
          <cell r="J44">
            <v>0.16177663745669202</v>
          </cell>
          <cell r="L44">
            <v>0.16365986903259644</v>
          </cell>
          <cell r="M44">
            <v>0.19013621233129249</v>
          </cell>
          <cell r="N44">
            <v>2.6476343298696053E-2</v>
          </cell>
          <cell r="P44">
            <v>99.732563291139229</v>
          </cell>
          <cell r="Q44">
            <v>115.7720253164557</v>
          </cell>
          <cell r="R44">
            <v>16.039462025316467</v>
          </cell>
        </row>
        <row r="45">
          <cell r="C45" t="str">
            <v xml:space="preserve">     Other G&amp;A</v>
          </cell>
          <cell r="E45">
            <v>37449.910000000003</v>
          </cell>
          <cell r="F45">
            <v>28646</v>
          </cell>
          <cell r="G45">
            <v>30267.599999999999</v>
          </cell>
          <cell r="H45">
            <v>-7182.3100000000049</v>
          </cell>
          <cell r="I45">
            <v>-0.19178443953536883</v>
          </cell>
          <cell r="J45">
            <v>-0.19178443953536883</v>
          </cell>
          <cell r="L45">
            <v>0.19447729881028422</v>
          </cell>
          <cell r="M45">
            <v>0.15717957905560143</v>
          </cell>
          <cell r="N45">
            <v>-3.7297719754682795E-2</v>
          </cell>
          <cell r="P45">
            <v>118.51237341772153</v>
          </cell>
          <cell r="Q45">
            <v>98.062025316455689</v>
          </cell>
          <cell r="R45">
            <v>-20.450348101265845</v>
          </cell>
        </row>
        <row r="46">
          <cell r="C46" t="str">
            <v xml:space="preserve">     Utilities</v>
          </cell>
          <cell r="E46">
            <v>313498.51999999996</v>
          </cell>
          <cell r="F46">
            <v>289225</v>
          </cell>
          <cell r="G46">
            <v>353133</v>
          </cell>
          <cell r="H46">
            <v>39634.48000000004</v>
          </cell>
          <cell r="I46">
            <v>0.12642637037010587</v>
          </cell>
          <cell r="J46">
            <v>0.12642637037010584</v>
          </cell>
          <cell r="L46">
            <v>1.6279971126932442</v>
          </cell>
          <cell r="M46">
            <v>1.8338188786240632</v>
          </cell>
          <cell r="N46">
            <v>0.20582176593081902</v>
          </cell>
          <cell r="P46">
            <v>992.08392405063273</v>
          </cell>
          <cell r="Q46">
            <v>1120.8196202531647</v>
          </cell>
          <cell r="R46">
            <v>128.73569620253193</v>
          </cell>
        </row>
        <row r="47">
          <cell r="C47" t="str">
            <v xml:space="preserve">     Management Fees</v>
          </cell>
          <cell r="E47">
            <v>103812.27</v>
          </cell>
          <cell r="F47">
            <v>80506.39</v>
          </cell>
          <cell r="G47">
            <v>70320</v>
          </cell>
          <cell r="H47">
            <v>-33492.270000000004</v>
          </cell>
          <cell r="I47">
            <v>-0.32262342399410016</v>
          </cell>
          <cell r="J47">
            <v>-0.32262342399410016</v>
          </cell>
          <cell r="L47">
            <v>0.53909688575924231</v>
          </cell>
          <cell r="M47">
            <v>0.36517160261103926</v>
          </cell>
          <cell r="N47">
            <v>-0.17392528314820305</v>
          </cell>
          <cell r="P47">
            <v>328.51984177215189</v>
          </cell>
          <cell r="Q47">
            <v>257.05837219275338</v>
          </cell>
          <cell r="R47">
            <v>-71.461469579398511</v>
          </cell>
        </row>
        <row r="48">
          <cell r="C48" t="str">
            <v xml:space="preserve">     Taxes</v>
          </cell>
          <cell r="E48">
            <v>217599.75999999998</v>
          </cell>
          <cell r="F48">
            <v>186588</v>
          </cell>
          <cell r="G48">
            <v>186588</v>
          </cell>
          <cell r="H48">
            <v>-31011.75999999998</v>
          </cell>
          <cell r="I48">
            <v>-0.14251743660011382</v>
          </cell>
          <cell r="J48">
            <v>-0.14251743660011384</v>
          </cell>
          <cell r="L48">
            <v>1.1299950666521261</v>
          </cell>
          <cell r="M48">
            <v>0.96895106638209039</v>
          </cell>
          <cell r="N48">
            <v>-0.16104400027003574</v>
          </cell>
          <cell r="P48">
            <v>688.60683544303788</v>
          </cell>
          <cell r="Q48">
            <v>590.46835443037969</v>
          </cell>
          <cell r="R48">
            <v>-98.13848101265819</v>
          </cell>
        </row>
        <row r="49">
          <cell r="C49" t="str">
            <v xml:space="preserve">     Property Insurance</v>
          </cell>
          <cell r="E49">
            <v>56387.049999999996</v>
          </cell>
          <cell r="F49">
            <v>57004</v>
          </cell>
          <cell r="G49">
            <v>42191.339999999989</v>
          </cell>
          <cell r="H49">
            <v>-14195.710000000006</v>
          </cell>
          <cell r="I49">
            <v>-0.25175479121535899</v>
          </cell>
          <cell r="J49">
            <v>-0.25175479121535893</v>
          </cell>
          <cell r="L49">
            <v>0.29281782444551763</v>
          </cell>
          <cell r="M49">
            <v>0.21909953418810071</v>
          </cell>
          <cell r="N49">
            <v>-7.3718290257416913E-2</v>
          </cell>
          <cell r="P49">
            <v>178.4400316455696</v>
          </cell>
          <cell r="Q49">
            <v>133.51689873417718</v>
          </cell>
          <cell r="R49">
            <v>-44.923132911392429</v>
          </cell>
        </row>
        <row r="50">
          <cell r="C50" t="str">
            <v>TOTAL OPERATING EXPENSES</v>
          </cell>
          <cell r="E50">
            <v>1467663.02</v>
          </cell>
          <cell r="F50">
            <v>1406542.84</v>
          </cell>
          <cell r="G50">
            <v>1428365.6209843999</v>
          </cell>
          <cell r="H50">
            <v>-39297.399015600095</v>
          </cell>
          <cell r="I50">
            <v>-2.6775491703538386E-2</v>
          </cell>
          <cell r="J50">
            <v>-2.6775491703538434E-2</v>
          </cell>
          <cell r="L50">
            <v>7.6215707779629946</v>
          </cell>
          <cell r="M50">
            <v>7.4174994728297161</v>
          </cell>
          <cell r="N50">
            <v>-0.20407130513327854</v>
          </cell>
          <cell r="P50">
            <v>4644.5032278481012</v>
          </cell>
          <cell r="Q50">
            <v>4558.7729860674372</v>
          </cell>
          <cell r="R50">
            <v>-85.730241780664073</v>
          </cell>
        </row>
        <row r="52">
          <cell r="C52" t="str">
            <v>NET OPERATING INCOME</v>
          </cell>
          <cell r="E52">
            <v>1828958.35</v>
          </cell>
          <cell r="F52">
            <v>1724312.3199999996</v>
          </cell>
          <cell r="G52">
            <v>1634410.7748288496</v>
          </cell>
          <cell r="H52">
            <v>-194547.5751711505</v>
          </cell>
          <cell r="I52">
            <v>-0.10637069738146333</v>
          </cell>
          <cell r="J52">
            <v>-0.10637069738146332</v>
          </cell>
          <cell r="L52">
            <v>9.4977766180082774</v>
          </cell>
          <cell r="M52">
            <v>8.4874914955773821</v>
          </cell>
          <cell r="N52">
            <v>-1.0102851224308953</v>
          </cell>
          <cell r="P52">
            <v>5787.8428797468359</v>
          </cell>
          <cell r="Q52">
            <v>5723.5619016426963</v>
          </cell>
          <cell r="R52">
            <v>-64.280978104139649</v>
          </cell>
        </row>
        <row r="54">
          <cell r="C54" t="str">
            <v>NON-OPERATING EXPENSES</v>
          </cell>
        </row>
        <row r="55">
          <cell r="C55" t="str">
            <v xml:space="preserve">   Replacements</v>
          </cell>
          <cell r="E55">
            <v>81247.239999999991</v>
          </cell>
          <cell r="F55">
            <v>0</v>
          </cell>
          <cell r="G55">
            <v>41966</v>
          </cell>
          <cell r="H55">
            <v>-39281.239999999991</v>
          </cell>
          <cell r="I55">
            <v>-0.48347783875489181</v>
          </cell>
          <cell r="J55">
            <v>-0.48347783875489181</v>
          </cell>
          <cell r="L55">
            <v>0.42191673547388697</v>
          </cell>
          <cell r="M55">
            <v>0.21792934407245271</v>
          </cell>
          <cell r="N55">
            <v>-0.20398739140143426</v>
          </cell>
          <cell r="P55">
            <v>257.11151898734175</v>
          </cell>
          <cell r="Q55">
            <v>303.68987341772151</v>
          </cell>
          <cell r="R55">
            <v>46.578354430379761</v>
          </cell>
        </row>
        <row r="56">
          <cell r="C56" t="str">
            <v xml:space="preserve">   Renovations</v>
          </cell>
          <cell r="E56">
            <v>22480.400000000001</v>
          </cell>
          <cell r="F56">
            <v>0</v>
          </cell>
          <cell r="G56">
            <v>202177.55</v>
          </cell>
          <cell r="H56">
            <v>179697.15</v>
          </cell>
          <cell r="I56">
            <v>7.9935032294799013</v>
          </cell>
          <cell r="J56">
            <v>7.9935032294799022</v>
          </cell>
          <cell r="L56">
            <v>0.11674066688477258</v>
          </cell>
          <cell r="M56">
            <v>1.0499075646398395</v>
          </cell>
          <cell r="N56">
            <v>0.93316689775506689</v>
          </cell>
          <cell r="P56">
            <v>71.140506329113933</v>
          </cell>
          <cell r="Q56">
            <v>639.80237341772147</v>
          </cell>
          <cell r="R56">
            <v>568.66186708860755</v>
          </cell>
        </row>
        <row r="57">
          <cell r="C57" t="str">
            <v xml:space="preserve">   Partnership Expenses</v>
          </cell>
          <cell r="E57">
            <v>4900</v>
          </cell>
          <cell r="F57">
            <v>0</v>
          </cell>
          <cell r="G57">
            <v>34900</v>
          </cell>
          <cell r="H57">
            <v>30000</v>
          </cell>
          <cell r="I57">
            <v>6.1224489795918364</v>
          </cell>
          <cell r="J57">
            <v>6.1224489795918364</v>
          </cell>
          <cell r="L57">
            <v>2.5445689032908027E-2</v>
          </cell>
          <cell r="M57">
            <v>0.18123562188744696</v>
          </cell>
          <cell r="N57">
            <v>0.15578993285453893</v>
          </cell>
          <cell r="P57">
            <v>15.50632911392405</v>
          </cell>
          <cell r="Q57">
            <v>110.44303797468355</v>
          </cell>
          <cell r="R57">
            <v>94.936708860759495</v>
          </cell>
        </row>
        <row r="58">
          <cell r="C58" t="str">
            <v xml:space="preserve">   Debt Service</v>
          </cell>
          <cell r="E58">
            <v>1359650.16</v>
          </cell>
          <cell r="F58">
            <v>1359650.3099999998</v>
          </cell>
          <cell r="G58">
            <v>1359650</v>
          </cell>
          <cell r="H58">
            <v>-0.15999999991618097</v>
          </cell>
          <cell r="I58">
            <v>-1.1767732952436896E-7</v>
          </cell>
          <cell r="J58">
            <v>-1.1767732954748311E-7</v>
          </cell>
          <cell r="L58">
            <v>7.0606602377354371</v>
          </cell>
          <cell r="M58">
            <v>7.0606594068557955</v>
          </cell>
          <cell r="N58">
            <v>-8.3087964153349958E-7</v>
          </cell>
          <cell r="P58">
            <v>4302.6903797468349</v>
          </cell>
          <cell r="Q58">
            <v>4302.6898734177212</v>
          </cell>
          <cell r="R58">
            <v>-5.063291137048509E-4</v>
          </cell>
        </row>
        <row r="59">
          <cell r="C59" t="str">
            <v xml:space="preserve">   Other Non-Operating Expense</v>
          </cell>
          <cell r="E59">
            <v>935372.27999999991</v>
          </cell>
          <cell r="F59">
            <v>943168</v>
          </cell>
          <cell r="G59">
            <v>934462.99999999977</v>
          </cell>
          <cell r="H59">
            <v>-909.28000000014435</v>
          </cell>
          <cell r="I59">
            <v>-9.7210492489700935E-4</v>
          </cell>
          <cell r="J59">
            <v>-9.7210492489696598E-4</v>
          </cell>
          <cell r="L59">
            <v>4.8573861565065659</v>
          </cell>
          <cell r="M59">
            <v>4.8526642675016998</v>
          </cell>
          <cell r="N59">
            <v>-4.7218890048661422E-3</v>
          </cell>
          <cell r="P59">
            <v>2960.0388607594932</v>
          </cell>
          <cell r="Q59">
            <v>2957.1613924050625</v>
          </cell>
          <cell r="R59">
            <v>-2.8774683544306754</v>
          </cell>
        </row>
        <row r="60">
          <cell r="C60" t="str">
            <v>TOTAL NON-OPERATING EXPENSES</v>
          </cell>
          <cell r="E60">
            <v>2403650.0799999996</v>
          </cell>
          <cell r="F60">
            <v>2302818.3099999996</v>
          </cell>
          <cell r="G60">
            <v>2573156.5499999998</v>
          </cell>
          <cell r="H60">
            <v>169506.4700000002</v>
          </cell>
          <cell r="I60">
            <v>7.0520443641280864E-2</v>
          </cell>
          <cell r="J60">
            <v>7.0520443641280961E-2</v>
          </cell>
          <cell r="L60">
            <v>12.48214948563357</v>
          </cell>
          <cell r="M60">
            <v>13.362396204957236</v>
          </cell>
          <cell r="N60">
            <v>0.88024671932366516</v>
          </cell>
          <cell r="P60">
            <v>7606.4875949367079</v>
          </cell>
          <cell r="Q60">
            <v>8313.7865506329108</v>
          </cell>
          <cell r="R60">
            <v>707.29895569620294</v>
          </cell>
        </row>
        <row r="62">
          <cell r="C62" t="str">
            <v>NET INCOME</v>
          </cell>
          <cell r="E62">
            <v>-574691.72999999952</v>
          </cell>
          <cell r="F62">
            <v>-578505.99</v>
          </cell>
          <cell r="G62">
            <v>-938745.77517115045</v>
          </cell>
          <cell r="H62">
            <v>-364054.04517115094</v>
          </cell>
          <cell r="I62">
            <v>-0.63347709070243841</v>
          </cell>
          <cell r="J62">
            <v>0.63347709070243852</v>
          </cell>
          <cell r="L62">
            <v>-2.9843728676252916</v>
          </cell>
          <cell r="M62">
            <v>-4.8749047093798543</v>
          </cell>
          <cell r="N62">
            <v>-1.8905318417545627</v>
          </cell>
          <cell r="P62">
            <v>-1818.6447151898719</v>
          </cell>
          <cell r="Q62">
            <v>-2590.2246489902154</v>
          </cell>
          <cell r="R62">
            <v>-771.5799338003435</v>
          </cell>
        </row>
        <row r="66">
          <cell r="T66" t="str">
            <v>December 21, 2010</v>
          </cell>
        </row>
        <row r="67">
          <cell r="G67" t="str">
            <v>swmezzo1-Mezzo Apartment Homes</v>
          </cell>
          <cell r="T67">
            <v>40533.929118981483</v>
          </cell>
        </row>
        <row r="68">
          <cell r="G68" t="str">
            <v>901 Sherman St.</v>
          </cell>
          <cell r="P68" t="str">
            <v>Square Feet</v>
          </cell>
          <cell r="Q68">
            <v>192567</v>
          </cell>
        </row>
        <row r="69">
          <cell r="G69" t="str">
            <v>Denver, CO  80203</v>
          </cell>
          <cell r="P69" t="str">
            <v>Units</v>
          </cell>
          <cell r="Q69">
            <v>316</v>
          </cell>
        </row>
        <row r="70">
          <cell r="G70" t="str">
            <v>Detail Comparison with Comments</v>
          </cell>
        </row>
        <row r="71">
          <cell r="F71">
            <v>0</v>
          </cell>
        </row>
        <row r="72">
          <cell r="M72" t="str">
            <v>PER SF</v>
          </cell>
          <cell r="Q72" t="str">
            <v>PER UNIT</v>
          </cell>
        </row>
        <row r="73">
          <cell r="E73" t="str">
            <v>Reforecast</v>
          </cell>
          <cell r="F73" t="str">
            <v>Budget</v>
          </cell>
          <cell r="G73" t="str">
            <v>Budget</v>
          </cell>
          <cell r="H73" t="str">
            <v>$ Increase</v>
          </cell>
          <cell r="I73" t="str">
            <v>% Increase</v>
          </cell>
          <cell r="J73" t="str">
            <v>% Change</v>
          </cell>
          <cell r="L73" t="str">
            <v>Reforecast</v>
          </cell>
          <cell r="M73" t="str">
            <v>Budget</v>
          </cell>
          <cell r="N73" t="str">
            <v>Inc / Dec</v>
          </cell>
          <cell r="P73" t="str">
            <v>Reforecast</v>
          </cell>
          <cell r="Q73" t="str">
            <v>Budget</v>
          </cell>
          <cell r="R73" t="str">
            <v>Inc / Dec</v>
          </cell>
          <cell r="T73" t="str">
            <v>Account Comments</v>
          </cell>
        </row>
        <row r="74">
          <cell r="E74">
            <v>2010</v>
          </cell>
          <cell r="F74">
            <v>2010</v>
          </cell>
          <cell r="G74">
            <v>2011</v>
          </cell>
          <cell r="H74" t="str">
            <v>(Decrease)</v>
          </cell>
          <cell r="I74" t="str">
            <v>(Decrease)</v>
          </cell>
          <cell r="L74">
            <v>2010</v>
          </cell>
          <cell r="M74">
            <v>2011</v>
          </cell>
          <cell r="P74">
            <v>2010</v>
          </cell>
          <cell r="Q74">
            <v>2011</v>
          </cell>
        </row>
        <row r="75">
          <cell r="D75" t="str">
            <v>GL Code</v>
          </cell>
        </row>
        <row r="76">
          <cell r="C76" t="str">
            <v>OPERATING INCOME</v>
          </cell>
        </row>
        <row r="78">
          <cell r="C78" t="str">
            <v>Rental Income-Residential</v>
          </cell>
        </row>
        <row r="79">
          <cell r="C79" t="str">
            <v>Market Rent</v>
          </cell>
          <cell r="D79">
            <v>41000000</v>
          </cell>
          <cell r="E79">
            <v>3407146</v>
          </cell>
          <cell r="F79">
            <v>3337956</v>
          </cell>
          <cell r="G79">
            <v>3453816</v>
          </cell>
          <cell r="H79">
            <v>46670</v>
          </cell>
          <cell r="I79">
            <v>1.3697681285157724E-2</v>
          </cell>
          <cell r="J79">
            <v>1.3697681285157692E-2</v>
          </cell>
          <cell r="L79">
            <v>17.69330155218703</v>
          </cell>
          <cell r="M79">
            <v>17.935658757731076</v>
          </cell>
          <cell r="N79">
            <v>0.24235720554404594</v>
          </cell>
          <cell r="P79">
            <v>10782.10759493671</v>
          </cell>
          <cell r="Q79">
            <v>10929.797468354431</v>
          </cell>
          <cell r="R79">
            <v>147.68987341772117</v>
          </cell>
          <cell r="T79">
            <v>0</v>
          </cell>
        </row>
        <row r="80">
          <cell r="C80" t="str">
            <v>Market Rent - Furnished</v>
          </cell>
          <cell r="D80" t="str">
            <v>n/a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L80">
            <v>0</v>
          </cell>
          <cell r="M80">
            <v>0</v>
          </cell>
          <cell r="N80">
            <v>0</v>
          </cell>
          <cell r="P80">
            <v>0</v>
          </cell>
          <cell r="Q80">
            <v>0</v>
          </cell>
          <cell r="R80">
            <v>0</v>
          </cell>
          <cell r="T80">
            <v>0</v>
          </cell>
        </row>
        <row r="81">
          <cell r="C81" t="str">
            <v>Base Rent</v>
          </cell>
          <cell r="D81">
            <v>41002000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L81">
            <v>0</v>
          </cell>
          <cell r="M81">
            <v>0</v>
          </cell>
          <cell r="N81">
            <v>0</v>
          </cell>
          <cell r="P81">
            <v>0</v>
          </cell>
          <cell r="Q81">
            <v>0</v>
          </cell>
          <cell r="R81">
            <v>0</v>
          </cell>
        </row>
        <row r="82">
          <cell r="C82" t="str">
            <v>Rent Premiums</v>
          </cell>
          <cell r="D82">
            <v>41005000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L82">
            <v>0</v>
          </cell>
          <cell r="M82">
            <v>0</v>
          </cell>
          <cell r="N82">
            <v>0</v>
          </cell>
          <cell r="P82">
            <v>0</v>
          </cell>
          <cell r="Q82">
            <v>0</v>
          </cell>
          <cell r="R82">
            <v>0</v>
          </cell>
        </row>
        <row r="83">
          <cell r="C83" t="str">
            <v>HAP Rent</v>
          </cell>
          <cell r="D83">
            <v>41006000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L83">
            <v>0</v>
          </cell>
          <cell r="M83">
            <v>0</v>
          </cell>
          <cell r="N83">
            <v>0</v>
          </cell>
          <cell r="P83">
            <v>0</v>
          </cell>
          <cell r="Q83">
            <v>0</v>
          </cell>
          <cell r="R83">
            <v>0</v>
          </cell>
        </row>
        <row r="84">
          <cell r="C84" t="str">
            <v>Section 8 Rent</v>
          </cell>
          <cell r="D84">
            <v>41007000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L84">
            <v>0</v>
          </cell>
          <cell r="M84">
            <v>0</v>
          </cell>
          <cell r="N84">
            <v>0</v>
          </cell>
          <cell r="P84">
            <v>0</v>
          </cell>
          <cell r="Q84">
            <v>0</v>
          </cell>
          <cell r="R84">
            <v>0</v>
          </cell>
        </row>
        <row r="85">
          <cell r="C85" t="str">
            <v>Subsidy Rent</v>
          </cell>
          <cell r="D85">
            <v>41008000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L85">
            <v>0</v>
          </cell>
          <cell r="M85">
            <v>0</v>
          </cell>
          <cell r="N85">
            <v>0</v>
          </cell>
          <cell r="P85">
            <v>0</v>
          </cell>
          <cell r="Q85">
            <v>0</v>
          </cell>
          <cell r="R85">
            <v>0</v>
          </cell>
        </row>
        <row r="86">
          <cell r="C86" t="str">
            <v>Excess Income</v>
          </cell>
          <cell r="D86">
            <v>41009000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L86">
            <v>0</v>
          </cell>
          <cell r="M86">
            <v>0</v>
          </cell>
          <cell r="N86">
            <v>0</v>
          </cell>
          <cell r="P86">
            <v>0</v>
          </cell>
          <cell r="Q86">
            <v>0</v>
          </cell>
          <cell r="R86">
            <v>0</v>
          </cell>
        </row>
        <row r="87">
          <cell r="C87" t="str">
            <v>Gain/Loss To Lease</v>
          </cell>
          <cell r="D87">
            <v>41010000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L87">
            <v>0</v>
          </cell>
          <cell r="M87">
            <v>0</v>
          </cell>
          <cell r="N87">
            <v>0</v>
          </cell>
          <cell r="P87">
            <v>0</v>
          </cell>
          <cell r="Q87">
            <v>0</v>
          </cell>
          <cell r="R87">
            <v>0</v>
          </cell>
        </row>
        <row r="88">
          <cell r="C88" t="str">
            <v>Gain to Lease</v>
          </cell>
          <cell r="D88">
            <v>41015000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L88">
            <v>0</v>
          </cell>
          <cell r="M88">
            <v>0</v>
          </cell>
          <cell r="N88">
            <v>0</v>
          </cell>
          <cell r="P88">
            <v>0</v>
          </cell>
          <cell r="Q88">
            <v>0</v>
          </cell>
          <cell r="R88">
            <v>0</v>
          </cell>
        </row>
        <row r="89">
          <cell r="C89" t="str">
            <v>Loss to Lease</v>
          </cell>
          <cell r="D89">
            <v>41020000</v>
          </cell>
          <cell r="E89">
            <v>-79940</v>
          </cell>
          <cell r="F89">
            <v>-131492.33000000002</v>
          </cell>
          <cell r="G89">
            <v>-269111.5792261663</v>
          </cell>
          <cell r="H89">
            <v>-189171.5792261663</v>
          </cell>
          <cell r="I89">
            <v>-2.3664195549933238</v>
          </cell>
          <cell r="J89">
            <v>2.3664195549933238</v>
          </cell>
          <cell r="L89">
            <v>-0.41512824107972812</v>
          </cell>
          <cell r="M89">
            <v>-1.3974958286007795</v>
          </cell>
          <cell r="N89">
            <v>-0.98236758752105136</v>
          </cell>
          <cell r="P89">
            <v>-252.97468354430379</v>
          </cell>
          <cell r="Q89">
            <v>-840.34572397632883</v>
          </cell>
          <cell r="R89">
            <v>-587.37104043202498</v>
          </cell>
          <cell r="T89">
            <v>0</v>
          </cell>
        </row>
        <row r="90">
          <cell r="C90" t="str">
            <v>Loss to Lease - Furnished</v>
          </cell>
          <cell r="D90" t="str">
            <v>n/a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L90">
            <v>0</v>
          </cell>
          <cell r="M90">
            <v>0</v>
          </cell>
          <cell r="N90">
            <v>0</v>
          </cell>
          <cell r="P90">
            <v>0</v>
          </cell>
          <cell r="Q90">
            <v>0</v>
          </cell>
          <cell r="R90">
            <v>0</v>
          </cell>
        </row>
        <row r="91">
          <cell r="C91" t="str">
            <v>Down Unit Loss</v>
          </cell>
          <cell r="D91">
            <v>41023000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L91">
            <v>0</v>
          </cell>
          <cell r="M91">
            <v>0</v>
          </cell>
          <cell r="N91">
            <v>0</v>
          </cell>
          <cell r="P91">
            <v>0</v>
          </cell>
          <cell r="Q91">
            <v>0</v>
          </cell>
          <cell r="R91">
            <v>0</v>
          </cell>
          <cell r="T91" t="str">
            <v>Increase in LTL due to booking concessions in LTL in 2011 previously booked to Recurring Concessions.</v>
          </cell>
        </row>
        <row r="92">
          <cell r="C92" t="str">
            <v>Controlled Rent Loss</v>
          </cell>
          <cell r="D92">
            <v>41024000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L92">
            <v>0</v>
          </cell>
          <cell r="M92">
            <v>0</v>
          </cell>
          <cell r="N92">
            <v>0</v>
          </cell>
          <cell r="P92">
            <v>0</v>
          </cell>
          <cell r="Q92">
            <v>0</v>
          </cell>
          <cell r="R92">
            <v>0</v>
          </cell>
        </row>
        <row r="93">
          <cell r="C93" t="str">
            <v>Stabilized Rent Loss</v>
          </cell>
          <cell r="D93">
            <v>41025000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L93">
            <v>0</v>
          </cell>
          <cell r="M93">
            <v>0</v>
          </cell>
          <cell r="N93">
            <v>0</v>
          </cell>
          <cell r="P93">
            <v>0</v>
          </cell>
          <cell r="Q93">
            <v>0</v>
          </cell>
          <cell r="R93">
            <v>0</v>
          </cell>
        </row>
        <row r="94">
          <cell r="C94" t="str">
            <v>Preferential Rent Credit (Do Not Use)</v>
          </cell>
          <cell r="D94">
            <v>41026000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L94">
            <v>0</v>
          </cell>
          <cell r="M94">
            <v>0</v>
          </cell>
          <cell r="N94">
            <v>0</v>
          </cell>
          <cell r="P94">
            <v>0</v>
          </cell>
          <cell r="Q94">
            <v>0</v>
          </cell>
          <cell r="R94">
            <v>0</v>
          </cell>
        </row>
        <row r="95">
          <cell r="C95" t="str">
            <v xml:space="preserve">Retail Income       </v>
          </cell>
          <cell r="D95">
            <v>41027000</v>
          </cell>
          <cell r="E95">
            <v>0</v>
          </cell>
          <cell r="F95">
            <v>169520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>
            <v>0</v>
          </cell>
          <cell r="M95">
            <v>0</v>
          </cell>
          <cell r="N95">
            <v>0</v>
          </cell>
          <cell r="P95">
            <v>0</v>
          </cell>
          <cell r="Q95">
            <v>0</v>
          </cell>
          <cell r="R95">
            <v>0</v>
          </cell>
          <cell r="T95" t="str">
            <v xml:space="preserve">Retail Income for 2010 Reforecast and 2011 Budget booked to Market Rent Commercial.  </v>
          </cell>
        </row>
        <row r="96">
          <cell r="C96" t="str">
            <v>Takeover/Prorated Rents (not used)</v>
          </cell>
          <cell r="D96">
            <v>41028000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>
            <v>0</v>
          </cell>
          <cell r="M96">
            <v>0</v>
          </cell>
          <cell r="N96">
            <v>0</v>
          </cell>
          <cell r="P96">
            <v>0</v>
          </cell>
          <cell r="Q96">
            <v>0</v>
          </cell>
          <cell r="R96">
            <v>0</v>
          </cell>
        </row>
        <row r="97">
          <cell r="C97" t="str">
            <v>August Installment</v>
          </cell>
          <cell r="D97">
            <v>41029000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L97">
            <v>0</v>
          </cell>
          <cell r="M97">
            <v>0</v>
          </cell>
          <cell r="N97">
            <v>0</v>
          </cell>
          <cell r="P97">
            <v>0</v>
          </cell>
          <cell r="Q97">
            <v>0</v>
          </cell>
          <cell r="R97">
            <v>0</v>
          </cell>
        </row>
        <row r="98">
          <cell r="C98" t="str">
            <v>Potential Rent</v>
          </cell>
          <cell r="E98">
            <v>3327206</v>
          </cell>
          <cell r="F98">
            <v>3375983.67</v>
          </cell>
          <cell r="G98">
            <v>3184704.4207738335</v>
          </cell>
          <cell r="H98">
            <v>-142501.5792261663</v>
          </cell>
          <cell r="I98">
            <v>-4.2829202407715754E-2</v>
          </cell>
          <cell r="J98">
            <v>-4.2829202407715816E-2</v>
          </cell>
          <cell r="L98">
            <v>17.278173311107302</v>
          </cell>
          <cell r="M98">
            <v>16.538162929130294</v>
          </cell>
          <cell r="N98">
            <v>-0.74001038197700808</v>
          </cell>
          <cell r="P98">
            <v>10529.132911392406</v>
          </cell>
          <cell r="Q98">
            <v>10089.451744378102</v>
          </cell>
          <cell r="R98">
            <v>-439.68116701430336</v>
          </cell>
        </row>
        <row r="99">
          <cell r="C99">
            <v>0</v>
          </cell>
        </row>
        <row r="100">
          <cell r="C100" t="str">
            <v>Other Rental Income-Residential</v>
          </cell>
        </row>
        <row r="101">
          <cell r="C101" t="str">
            <v>Resident Rent Concessions</v>
          </cell>
          <cell r="D101">
            <v>41090000</v>
          </cell>
          <cell r="E101">
            <v>0</v>
          </cell>
          <cell r="F101">
            <v>-382392.91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L101">
            <v>0</v>
          </cell>
          <cell r="M101">
            <v>0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</row>
        <row r="102">
          <cell r="C102" t="str">
            <v>One Time Concessions</v>
          </cell>
          <cell r="D102">
            <v>41091000</v>
          </cell>
          <cell r="E102">
            <v>-238556.40000000002</v>
          </cell>
          <cell r="F102">
            <v>0</v>
          </cell>
          <cell r="G102">
            <v>-256941.32215189873</v>
          </cell>
          <cell r="H102">
            <v>-18384.922151898703</v>
          </cell>
          <cell r="I102">
            <v>-7.7067402726980719E-2</v>
          </cell>
          <cell r="J102">
            <v>7.7067402726980649E-2</v>
          </cell>
          <cell r="L102">
            <v>-1.2388228512673511</v>
          </cell>
          <cell r="M102">
            <v>-1.3342957108533586</v>
          </cell>
          <cell r="N102">
            <v>-9.5472859586007486E-2</v>
          </cell>
          <cell r="P102">
            <v>-754.92531645569625</v>
          </cell>
          <cell r="Q102">
            <v>-282.18016143246274</v>
          </cell>
          <cell r="R102">
            <v>472.74515502323351</v>
          </cell>
        </row>
        <row r="103">
          <cell r="C103" t="str">
            <v>Renewal Concessions</v>
          </cell>
          <cell r="D103">
            <v>41092000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>
            <v>0</v>
          </cell>
          <cell r="M103">
            <v>0</v>
          </cell>
          <cell r="N103">
            <v>0</v>
          </cell>
          <cell r="P103">
            <v>0</v>
          </cell>
          <cell r="Q103">
            <v>0</v>
          </cell>
          <cell r="R103">
            <v>0</v>
          </cell>
          <cell r="T103">
            <v>0</v>
          </cell>
        </row>
        <row r="104">
          <cell r="C104" t="str">
            <v>Recurring Concessions</v>
          </cell>
          <cell r="D104">
            <v>41093000</v>
          </cell>
          <cell r="E104">
            <v>-141395.43</v>
          </cell>
          <cell r="F104">
            <v>0</v>
          </cell>
          <cell r="G104">
            <v>-103762.09964412812</v>
          </cell>
          <cell r="H104">
            <v>37633.330355871876</v>
          </cell>
          <cell r="I104">
            <v>0.26615662441050519</v>
          </cell>
          <cell r="J104">
            <v>-0.26615662441050514</v>
          </cell>
          <cell r="L104">
            <v>-0.73426615152128871</v>
          </cell>
          <cell r="M104">
            <v>-0.53883635121348994</v>
          </cell>
          <cell r="N104">
            <v>0.19542980030779877</v>
          </cell>
          <cell r="P104">
            <v>-447.45389240506324</v>
          </cell>
          <cell r="Q104">
            <v>-331.3759137101087</v>
          </cell>
          <cell r="R104">
            <v>116.07797869495454</v>
          </cell>
        </row>
        <row r="105">
          <cell r="C105" t="str">
            <v>Preferred Employer Discount</v>
          </cell>
          <cell r="D105">
            <v>41094000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L105">
            <v>0</v>
          </cell>
          <cell r="M105">
            <v>0</v>
          </cell>
          <cell r="N105">
            <v>0</v>
          </cell>
          <cell r="P105">
            <v>0</v>
          </cell>
          <cell r="Q105">
            <v>0</v>
          </cell>
          <cell r="R105">
            <v>0</v>
          </cell>
        </row>
        <row r="106">
          <cell r="C106" t="str">
            <v>Subsidy / HAP Rent Credit</v>
          </cell>
          <cell r="D106">
            <v>41095000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L106">
            <v>0</v>
          </cell>
          <cell r="M106">
            <v>0</v>
          </cell>
          <cell r="N106">
            <v>0</v>
          </cell>
          <cell r="P106">
            <v>0</v>
          </cell>
          <cell r="Q106">
            <v>0</v>
          </cell>
          <cell r="R106">
            <v>0</v>
          </cell>
        </row>
        <row r="107">
          <cell r="C107" t="str">
            <v>Lease Concessions-Gift Cards</v>
          </cell>
          <cell r="D107">
            <v>41096000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>
            <v>0</v>
          </cell>
          <cell r="M107">
            <v>0</v>
          </cell>
          <cell r="N107">
            <v>0</v>
          </cell>
          <cell r="P107">
            <v>0</v>
          </cell>
          <cell r="Q107">
            <v>0</v>
          </cell>
          <cell r="R107">
            <v>0</v>
          </cell>
        </row>
        <row r="108">
          <cell r="C108" t="str">
            <v>Net Potential Rent</v>
          </cell>
          <cell r="E108">
            <v>2947254.17</v>
          </cell>
          <cell r="F108">
            <v>2993590.76</v>
          </cell>
          <cell r="G108">
            <v>2824000.9989778064</v>
          </cell>
          <cell r="H108">
            <v>-123253.17102219313</v>
          </cell>
          <cell r="I108">
            <v>-4.1819661255138078E-2</v>
          </cell>
          <cell r="J108">
            <v>-4.1819661255138252E-2</v>
          </cell>
          <cell r="L108">
            <v>15.305084308318662</v>
          </cell>
          <cell r="M108">
            <v>14.665030867063445</v>
          </cell>
          <cell r="N108">
            <v>-0.64005344125521724</v>
          </cell>
          <cell r="P108">
            <v>9326.7537025316451</v>
          </cell>
          <cell r="Q108">
            <v>9475.8956692355296</v>
          </cell>
          <cell r="R108">
            <v>149.14196670388446</v>
          </cell>
        </row>
        <row r="109">
          <cell r="C109">
            <v>0</v>
          </cell>
        </row>
        <row r="110">
          <cell r="C110" t="str">
            <v>Vacancy Loss</v>
          </cell>
          <cell r="D110">
            <v>41100000</v>
          </cell>
          <cell r="E110">
            <v>-243261.87999999995</v>
          </cell>
          <cell r="F110">
            <v>-291423.59999999998</v>
          </cell>
          <cell r="G110">
            <v>-346110.25316455698</v>
          </cell>
          <cell r="H110">
            <v>-102848.37316455704</v>
          </cell>
          <cell r="I110">
            <v>-0.42278869654611345</v>
          </cell>
          <cell r="J110">
            <v>0.4227886965461134</v>
          </cell>
          <cell r="L110">
            <v>-1.26325839837563</v>
          </cell>
          <cell r="M110">
            <v>-1.7973497700257934</v>
          </cell>
          <cell r="N110">
            <v>-0.5340913716501634</v>
          </cell>
          <cell r="P110">
            <v>-769.8160759493669</v>
          </cell>
          <cell r="Q110">
            <v>-1043.4036612722321</v>
          </cell>
          <cell r="R110">
            <v>-273.58758532286515</v>
          </cell>
          <cell r="T110" t="str">
            <v>Decreased occupancy in 2011 to average 90.5% over the year.</v>
          </cell>
        </row>
        <row r="111">
          <cell r="C111" t="str">
            <v>Vacancy Loss - Furnished</v>
          </cell>
          <cell r="D111" t="str">
            <v>n/a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  <cell r="M111">
            <v>0</v>
          </cell>
          <cell r="N111">
            <v>0</v>
          </cell>
          <cell r="P111">
            <v>0</v>
          </cell>
          <cell r="Q111">
            <v>0</v>
          </cell>
          <cell r="R111">
            <v>0</v>
          </cell>
        </row>
        <row r="112">
          <cell r="C112" t="str">
            <v>Vacancy Loss - Down / Rehab</v>
          </cell>
          <cell r="D112">
            <v>41102000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>
            <v>0</v>
          </cell>
          <cell r="M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0</v>
          </cell>
        </row>
        <row r="113">
          <cell r="C113" t="str">
            <v>Vacancy Loss - Rehab / Not Leased</v>
          </cell>
          <cell r="D113" t="str">
            <v>n/a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L113">
            <v>0</v>
          </cell>
          <cell r="M113">
            <v>0</v>
          </cell>
          <cell r="N113">
            <v>0</v>
          </cell>
          <cell r="P113">
            <v>0</v>
          </cell>
          <cell r="Q113">
            <v>0</v>
          </cell>
          <cell r="R113">
            <v>0</v>
          </cell>
        </row>
        <row r="114">
          <cell r="C114" t="str">
            <v>Employee Units</v>
          </cell>
          <cell r="D114">
            <v>41110000</v>
          </cell>
          <cell r="E114">
            <v>-18796.3</v>
          </cell>
          <cell r="F114">
            <v>-21492</v>
          </cell>
          <cell r="G114">
            <v>-7440</v>
          </cell>
          <cell r="H114">
            <v>11356.3</v>
          </cell>
          <cell r="I114">
            <v>0.60417741789607526</v>
          </cell>
          <cell r="J114">
            <v>-0.60417741789607526</v>
          </cell>
          <cell r="L114">
            <v>-9.7609143830459003E-2</v>
          </cell>
          <cell r="M114">
            <v>-3.863590334792566E-2</v>
          </cell>
          <cell r="N114">
            <v>5.8973240482533343E-2</v>
          </cell>
          <cell r="P114">
            <v>-59.481962025316456</v>
          </cell>
          <cell r="Q114">
            <v>-23.544303797468356</v>
          </cell>
          <cell r="R114">
            <v>35.937658227848104</v>
          </cell>
        </row>
        <row r="115">
          <cell r="C115" t="str">
            <v>Courtesy Officer Units</v>
          </cell>
          <cell r="D115">
            <v>41115000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L115">
            <v>0</v>
          </cell>
          <cell r="M115">
            <v>0</v>
          </cell>
          <cell r="N115">
            <v>0</v>
          </cell>
          <cell r="P115">
            <v>0</v>
          </cell>
          <cell r="Q115">
            <v>0</v>
          </cell>
          <cell r="R115">
            <v>0</v>
          </cell>
        </row>
        <row r="116">
          <cell r="C116" t="str">
            <v>Model &amp; Storage Units</v>
          </cell>
          <cell r="D116">
            <v>41120000</v>
          </cell>
          <cell r="E116">
            <v>-11178</v>
          </cell>
          <cell r="F116">
            <v>-11976</v>
          </cell>
          <cell r="G116">
            <v>-11136</v>
          </cell>
          <cell r="H116">
            <v>42</v>
          </cell>
          <cell r="I116">
            <v>3.7573805689747721E-3</v>
          </cell>
          <cell r="J116">
            <v>-3.7573805689747886E-3</v>
          </cell>
          <cell r="L116">
            <v>-5.8047328981601212E-2</v>
          </cell>
          <cell r="M116">
            <v>-5.7829223075604855E-2</v>
          </cell>
          <cell r="N116">
            <v>2.1810590599635749E-4</v>
          </cell>
          <cell r="P116">
            <v>-35.37341772151899</v>
          </cell>
          <cell r="Q116">
            <v>-35.240506329113927</v>
          </cell>
          <cell r="R116">
            <v>0.13291139240506311</v>
          </cell>
        </row>
        <row r="117">
          <cell r="C117" t="str">
            <v>Office Units</v>
          </cell>
          <cell r="D117">
            <v>41121000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L117">
            <v>0</v>
          </cell>
          <cell r="M117">
            <v>0</v>
          </cell>
          <cell r="N117">
            <v>0</v>
          </cell>
          <cell r="P117">
            <v>0</v>
          </cell>
          <cell r="Q117">
            <v>0</v>
          </cell>
          <cell r="R117">
            <v>0</v>
          </cell>
        </row>
        <row r="118">
          <cell r="C118" t="str">
            <v>Guest Suites</v>
          </cell>
          <cell r="D118">
            <v>41125000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L118">
            <v>0</v>
          </cell>
          <cell r="M118">
            <v>0</v>
          </cell>
          <cell r="N118">
            <v>0</v>
          </cell>
          <cell r="P118">
            <v>0</v>
          </cell>
          <cell r="Q118">
            <v>0</v>
          </cell>
          <cell r="R118">
            <v>0</v>
          </cell>
        </row>
        <row r="119">
          <cell r="C119" t="str">
            <v>Accelerated Rent</v>
          </cell>
          <cell r="D119">
            <v>41127000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L119">
            <v>0</v>
          </cell>
          <cell r="M119">
            <v>0</v>
          </cell>
          <cell r="N119">
            <v>0</v>
          </cell>
          <cell r="P119">
            <v>0</v>
          </cell>
          <cell r="Q119">
            <v>0</v>
          </cell>
          <cell r="R119">
            <v>0</v>
          </cell>
        </row>
        <row r="120">
          <cell r="C120" t="str">
            <v>Delinquent Rent (not used)</v>
          </cell>
          <cell r="D120">
            <v>41130000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>
            <v>0</v>
          </cell>
          <cell r="M120">
            <v>0</v>
          </cell>
          <cell r="N120">
            <v>0</v>
          </cell>
          <cell r="P120">
            <v>0</v>
          </cell>
          <cell r="Q120">
            <v>0</v>
          </cell>
          <cell r="R120">
            <v>0</v>
          </cell>
        </row>
        <row r="121">
          <cell r="C121" t="str">
            <v>Prepaid Rent (not used)</v>
          </cell>
          <cell r="D121">
            <v>41140000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L121">
            <v>0</v>
          </cell>
          <cell r="M121">
            <v>0</v>
          </cell>
          <cell r="N121">
            <v>0</v>
          </cell>
          <cell r="P121">
            <v>0</v>
          </cell>
          <cell r="Q121">
            <v>0</v>
          </cell>
          <cell r="R121">
            <v>0</v>
          </cell>
        </row>
        <row r="122">
          <cell r="C122" t="str">
            <v>Prepaid HAP Rent (not used)</v>
          </cell>
          <cell r="D122">
            <v>41141000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L122">
            <v>0</v>
          </cell>
          <cell r="M122">
            <v>0</v>
          </cell>
          <cell r="N122">
            <v>0</v>
          </cell>
          <cell r="P122">
            <v>0</v>
          </cell>
          <cell r="Q122">
            <v>0</v>
          </cell>
          <cell r="R122">
            <v>0</v>
          </cell>
        </row>
        <row r="123">
          <cell r="C123" t="str">
            <v>Prepaid Subsidy Rent (not used)</v>
          </cell>
          <cell r="D123">
            <v>41142000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>
            <v>0</v>
          </cell>
          <cell r="M123">
            <v>0</v>
          </cell>
          <cell r="N123">
            <v>0</v>
          </cell>
          <cell r="P123">
            <v>0</v>
          </cell>
          <cell r="Q123">
            <v>0</v>
          </cell>
          <cell r="R123">
            <v>0</v>
          </cell>
        </row>
        <row r="124">
          <cell r="C124" t="str">
            <v>Prior Year Adjustments</v>
          </cell>
          <cell r="D124">
            <v>41148000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>
            <v>0</v>
          </cell>
          <cell r="M124">
            <v>0</v>
          </cell>
          <cell r="N124">
            <v>0</v>
          </cell>
          <cell r="P124">
            <v>0</v>
          </cell>
          <cell r="Q124">
            <v>0</v>
          </cell>
          <cell r="R124">
            <v>0</v>
          </cell>
        </row>
        <row r="125">
          <cell r="C125" t="str">
            <v>Bad Debt - Rent</v>
          </cell>
          <cell r="D125">
            <v>41150000</v>
          </cell>
          <cell r="E125">
            <v>-47617.69000000001</v>
          </cell>
          <cell r="F125">
            <v>-93000</v>
          </cell>
          <cell r="G125">
            <v>-72800</v>
          </cell>
          <cell r="H125">
            <v>-25182.30999999999</v>
          </cell>
          <cell r="I125">
            <v>-0.52884358733067449</v>
          </cell>
          <cell r="J125">
            <v>0.52884358733067449</v>
          </cell>
          <cell r="L125">
            <v>-0.24727855759294173</v>
          </cell>
          <cell r="M125">
            <v>-0.37805023706034785</v>
          </cell>
          <cell r="N125">
            <v>-0.13077167946740612</v>
          </cell>
          <cell r="P125">
            <v>-150.68889240506331</v>
          </cell>
          <cell r="Q125">
            <v>-230.37974683544303</v>
          </cell>
          <cell r="R125">
            <v>-79.690854430379716</v>
          </cell>
          <cell r="T125" t="str">
            <v>Increased Bad Debt to 2% in 2011.</v>
          </cell>
        </row>
        <row r="126">
          <cell r="C126" t="str">
            <v>Bad Debt - Accelerated Rent</v>
          </cell>
          <cell r="D126">
            <v>41152000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L126">
            <v>0</v>
          </cell>
          <cell r="M126">
            <v>0</v>
          </cell>
          <cell r="N126">
            <v>0</v>
          </cell>
          <cell r="P126">
            <v>0</v>
          </cell>
          <cell r="Q126">
            <v>0</v>
          </cell>
          <cell r="R126">
            <v>0</v>
          </cell>
        </row>
        <row r="127">
          <cell r="C127" t="str">
            <v>Bad Debt Recovery - Rent</v>
          </cell>
          <cell r="D127">
            <v>41155000</v>
          </cell>
          <cell r="E127">
            <v>12608.669999999998</v>
          </cell>
          <cell r="F127">
            <v>3600</v>
          </cell>
          <cell r="G127">
            <v>4200</v>
          </cell>
          <cell r="H127">
            <v>-8408.6699999999983</v>
          </cell>
          <cell r="I127">
            <v>-0.66689587402953676</v>
          </cell>
          <cell r="J127">
            <v>-0.66689587402953676</v>
          </cell>
          <cell r="L127">
            <v>6.5476795089501313E-2</v>
          </cell>
          <cell r="M127">
            <v>2.181059059963545E-2</v>
          </cell>
          <cell r="N127">
            <v>-4.3666204489865863E-2</v>
          </cell>
          <cell r="P127">
            <v>39.900854430379738</v>
          </cell>
          <cell r="Q127">
            <v>13.291139240506329</v>
          </cell>
          <cell r="R127">
            <v>-26.609715189873409</v>
          </cell>
        </row>
        <row r="128">
          <cell r="C128" t="str">
            <v>Tax Recovery</v>
          </cell>
          <cell r="D128">
            <v>41157000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L128">
            <v>0</v>
          </cell>
          <cell r="M128">
            <v>0</v>
          </cell>
          <cell r="N128">
            <v>0</v>
          </cell>
          <cell r="P128">
            <v>0</v>
          </cell>
          <cell r="Q128">
            <v>0</v>
          </cell>
          <cell r="R128">
            <v>0</v>
          </cell>
        </row>
        <row r="129">
          <cell r="C129" t="str">
            <v>Insurance Recovery</v>
          </cell>
          <cell r="D129">
            <v>41159000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L129">
            <v>0</v>
          </cell>
          <cell r="M129">
            <v>0</v>
          </cell>
          <cell r="N129">
            <v>0</v>
          </cell>
          <cell r="P129">
            <v>0</v>
          </cell>
          <cell r="Q129">
            <v>0</v>
          </cell>
          <cell r="R129">
            <v>0</v>
          </cell>
        </row>
        <row r="130">
          <cell r="C130" t="str">
            <v>Total Rental Income</v>
          </cell>
          <cell r="E130">
            <v>2639008.9700000002</v>
          </cell>
          <cell r="F130">
            <v>2579299.1599999997</v>
          </cell>
          <cell r="G130">
            <v>2390714.7458132496</v>
          </cell>
          <cell r="H130">
            <v>-248294.22418675019</v>
          </cell>
          <cell r="I130">
            <v>-9.4086161513407124E-2</v>
          </cell>
          <cell r="J130">
            <v>-9.4086161513407318E-2</v>
          </cell>
          <cell r="L130">
            <v>13.704367674627534</v>
          </cell>
          <cell r="M130">
            <v>12.414976324153409</v>
          </cell>
          <cell r="N130">
            <v>-1.2893913504741246</v>
          </cell>
          <cell r="P130">
            <v>8351.2942088607597</v>
          </cell>
          <cell r="Q130">
            <v>8156.6185902417783</v>
          </cell>
          <cell r="R130">
            <v>-194.67561861898139</v>
          </cell>
        </row>
        <row r="131">
          <cell r="C131" t="str">
            <v>Net Potential Rent per SqFt</v>
          </cell>
          <cell r="E131">
            <v>15.305084308318662</v>
          </cell>
          <cell r="F131">
            <v>15.545710116478938</v>
          </cell>
          <cell r="G131">
            <v>14.665030867063445</v>
          </cell>
          <cell r="H131">
            <v>-0.64005344125521568</v>
          </cell>
          <cell r="I131">
            <v>-2.171694072979175E-7</v>
          </cell>
          <cell r="J131">
            <v>-2.171694072979184E-7</v>
          </cell>
          <cell r="L131">
            <v>7.947926855753407E-5</v>
          </cell>
          <cell r="M131">
            <v>7.6155472469651841E-5</v>
          </cell>
          <cell r="N131">
            <v>-3.3237960878822294E-6</v>
          </cell>
          <cell r="P131">
            <v>4.8433811102274245E-2</v>
          </cell>
          <cell r="Q131">
            <v>4.9208305001560648E-2</v>
          </cell>
          <cell r="R131">
            <v>7.7449389928640144E-4</v>
          </cell>
        </row>
        <row r="132">
          <cell r="C132" t="str">
            <v>Net Potential Rent Per Unit</v>
          </cell>
          <cell r="E132">
            <v>9326.7537025316451</v>
          </cell>
          <cell r="F132">
            <v>9473.3884810126583</v>
          </cell>
          <cell r="G132">
            <v>8936.7120220816651</v>
          </cell>
          <cell r="H132">
            <v>-390.04168044997823</v>
          </cell>
          <cell r="I132">
            <v>-1.3234070017448759E-4</v>
          </cell>
          <cell r="J132">
            <v>-1.3234070017448813E-4</v>
          </cell>
          <cell r="L132">
            <v>4.8433811102274245E-2</v>
          </cell>
          <cell r="M132">
            <v>4.6408325528681786E-2</v>
          </cell>
          <cell r="N132">
            <v>-2.0254855735924596E-3</v>
          </cell>
          <cell r="P132">
            <v>29.515043362441915</v>
          </cell>
          <cell r="Q132">
            <v>29.98701161150484</v>
          </cell>
          <cell r="R132">
            <v>0.4719682490629255</v>
          </cell>
        </row>
        <row r="133">
          <cell r="C133">
            <v>0</v>
          </cell>
        </row>
        <row r="134">
          <cell r="C134" t="str">
            <v>Rental Income-Commercial</v>
          </cell>
        </row>
        <row r="135">
          <cell r="C135" t="str">
            <v>Market Rent - Commercial</v>
          </cell>
          <cell r="D135">
            <v>42200000</v>
          </cell>
          <cell r="E135">
            <v>161932.52000000002</v>
          </cell>
          <cell r="F135">
            <v>0</v>
          </cell>
          <cell r="G135">
            <v>161070</v>
          </cell>
          <cell r="H135">
            <v>-862.52000000001863</v>
          </cell>
          <cell r="I135">
            <v>-5.3264162133709681E-3</v>
          </cell>
          <cell r="J135">
            <v>-5.3264162133709325E-3</v>
          </cell>
          <cell r="L135">
            <v>0.84091521392554291</v>
          </cell>
          <cell r="M135">
            <v>0.83643614949601952</v>
          </cell>
          <cell r="N135">
            <v>-4.4790644295233939E-3</v>
          </cell>
          <cell r="P135">
            <v>512.44468354430387</v>
          </cell>
          <cell r="Q135">
            <v>509.71518987341773</v>
          </cell>
          <cell r="R135">
            <v>-2.7294936708861428</v>
          </cell>
          <cell r="T135" t="str">
            <v>Dazzle's $5,407 or $.69/sqft with 3% increase May - Dec $5,875 or $.71/sqft.  Plus Ins $214/mo &amp; $297/mo Taxes.  In 2011, Watsons $7,192.50 or $.74/psft. (5,326 sqft Watsons)  (8,288 sqft Dazzle's)</v>
          </cell>
        </row>
        <row r="136">
          <cell r="C136" t="str">
            <v>Base Rent - Commercial</v>
          </cell>
          <cell r="D136">
            <v>42201000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L136">
            <v>0</v>
          </cell>
          <cell r="M136">
            <v>0</v>
          </cell>
          <cell r="N136">
            <v>0</v>
          </cell>
          <cell r="P136">
            <v>0</v>
          </cell>
          <cell r="Q136">
            <v>0</v>
          </cell>
          <cell r="R136">
            <v>0</v>
          </cell>
          <cell r="T136">
            <v>0</v>
          </cell>
        </row>
        <row r="137">
          <cell r="C137" t="str">
            <v>Total Rental Income - Comm</v>
          </cell>
          <cell r="E137">
            <v>161932.52000000002</v>
          </cell>
          <cell r="F137">
            <v>0</v>
          </cell>
          <cell r="G137">
            <v>161070</v>
          </cell>
          <cell r="H137">
            <v>-862.52000000001863</v>
          </cell>
          <cell r="I137">
            <v>-5.3264162133709681E-3</v>
          </cell>
          <cell r="J137">
            <v>-5.3264162133709325E-3</v>
          </cell>
          <cell r="L137">
            <v>0.84091521392554291</v>
          </cell>
          <cell r="M137">
            <v>0.83643614949601952</v>
          </cell>
          <cell r="N137">
            <v>-4.4790644295233939E-3</v>
          </cell>
          <cell r="P137">
            <v>512.44468354430387</v>
          </cell>
          <cell r="Q137">
            <v>509.71518987341773</v>
          </cell>
          <cell r="R137">
            <v>-2.7294936708861428</v>
          </cell>
        </row>
        <row r="138">
          <cell r="C138">
            <v>0</v>
          </cell>
        </row>
        <row r="139">
          <cell r="C139" t="str">
            <v>Other Rental Income-Commercial</v>
          </cell>
        </row>
        <row r="140">
          <cell r="C140" t="str">
            <v>Roof Rent - Comm</v>
          </cell>
          <cell r="D140">
            <v>42310000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L140">
            <v>0</v>
          </cell>
          <cell r="M140">
            <v>0</v>
          </cell>
          <cell r="N140">
            <v>0</v>
          </cell>
          <cell r="P140">
            <v>0</v>
          </cell>
          <cell r="Q140">
            <v>0</v>
          </cell>
          <cell r="R140">
            <v>0</v>
          </cell>
          <cell r="T140">
            <v>0</v>
          </cell>
        </row>
        <row r="141">
          <cell r="C141" t="str">
            <v>Percentage Rent - Comm</v>
          </cell>
          <cell r="D141">
            <v>42320000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L141">
            <v>0</v>
          </cell>
          <cell r="M141">
            <v>0</v>
          </cell>
          <cell r="N141">
            <v>0</v>
          </cell>
          <cell r="P141">
            <v>0</v>
          </cell>
          <cell r="Q141">
            <v>0</v>
          </cell>
          <cell r="R141">
            <v>0</v>
          </cell>
          <cell r="T141">
            <v>0</v>
          </cell>
        </row>
        <row r="142">
          <cell r="C142" t="str">
            <v>Cell Tower Income - Comm</v>
          </cell>
          <cell r="D142">
            <v>42325000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L142">
            <v>0</v>
          </cell>
          <cell r="M142">
            <v>0</v>
          </cell>
          <cell r="N142">
            <v>0</v>
          </cell>
          <cell r="P142">
            <v>0</v>
          </cell>
          <cell r="Q142">
            <v>0</v>
          </cell>
          <cell r="R142">
            <v>0</v>
          </cell>
          <cell r="T142">
            <v>0</v>
          </cell>
        </row>
        <row r="143">
          <cell r="C143" t="str">
            <v>Rent Concessions - Comm</v>
          </cell>
          <cell r="D143">
            <v>42330000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L143">
            <v>0</v>
          </cell>
          <cell r="M143">
            <v>0</v>
          </cell>
          <cell r="N143">
            <v>0</v>
          </cell>
          <cell r="P143">
            <v>0</v>
          </cell>
          <cell r="Q143">
            <v>0</v>
          </cell>
          <cell r="R143">
            <v>0</v>
          </cell>
          <cell r="T143">
            <v>0</v>
          </cell>
        </row>
        <row r="144">
          <cell r="C144" t="str">
            <v>Vacancy Loss - Comm</v>
          </cell>
          <cell r="D144">
            <v>42340000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L144">
            <v>0</v>
          </cell>
          <cell r="M144">
            <v>0</v>
          </cell>
          <cell r="N144">
            <v>0</v>
          </cell>
          <cell r="P144">
            <v>0</v>
          </cell>
          <cell r="Q144">
            <v>0</v>
          </cell>
          <cell r="R144">
            <v>0</v>
          </cell>
          <cell r="T144">
            <v>0</v>
          </cell>
        </row>
        <row r="145">
          <cell r="C145" t="str">
            <v>Bad Debt - Comm</v>
          </cell>
          <cell r="D145">
            <v>42350000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L145">
            <v>0</v>
          </cell>
          <cell r="M145">
            <v>0</v>
          </cell>
          <cell r="N145">
            <v>0</v>
          </cell>
          <cell r="P145">
            <v>0</v>
          </cell>
          <cell r="Q145">
            <v>0</v>
          </cell>
          <cell r="R145">
            <v>0</v>
          </cell>
          <cell r="T145">
            <v>0</v>
          </cell>
        </row>
        <row r="146">
          <cell r="C146" t="str">
            <v>S/L Rent Adjustment - Comm</v>
          </cell>
          <cell r="D146">
            <v>42390000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L146">
            <v>0</v>
          </cell>
          <cell r="M146">
            <v>0</v>
          </cell>
          <cell r="N146">
            <v>0</v>
          </cell>
          <cell r="P146">
            <v>0</v>
          </cell>
          <cell r="Q146">
            <v>0</v>
          </cell>
          <cell r="R146">
            <v>0</v>
          </cell>
          <cell r="T146">
            <v>0</v>
          </cell>
        </row>
        <row r="147">
          <cell r="C147" t="str">
            <v>Total Other Rental Income - Comm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L147">
            <v>0</v>
          </cell>
          <cell r="M147">
            <v>0</v>
          </cell>
          <cell r="N147">
            <v>0</v>
          </cell>
          <cell r="P147">
            <v>0</v>
          </cell>
          <cell r="Q147">
            <v>0</v>
          </cell>
          <cell r="R147">
            <v>0</v>
          </cell>
        </row>
        <row r="148">
          <cell r="C148">
            <v>0</v>
          </cell>
        </row>
        <row r="149">
          <cell r="C149" t="str">
            <v>Other Income - Residential</v>
          </cell>
        </row>
        <row r="150">
          <cell r="C150" t="str">
            <v>Access Gate Remote Income</v>
          </cell>
          <cell r="D150">
            <v>43005000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L150">
            <v>0</v>
          </cell>
          <cell r="M150">
            <v>0</v>
          </cell>
          <cell r="N150">
            <v>0</v>
          </cell>
          <cell r="P150">
            <v>0</v>
          </cell>
          <cell r="Q150">
            <v>0</v>
          </cell>
          <cell r="R150">
            <v>0</v>
          </cell>
          <cell r="T150">
            <v>0</v>
          </cell>
        </row>
        <row r="151">
          <cell r="C151" t="str">
            <v>Additional Occupant Fee</v>
          </cell>
          <cell r="D151">
            <v>43008000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L151">
            <v>0</v>
          </cell>
          <cell r="M151">
            <v>0</v>
          </cell>
          <cell r="N151">
            <v>0</v>
          </cell>
          <cell r="P151">
            <v>0</v>
          </cell>
          <cell r="Q151">
            <v>0</v>
          </cell>
          <cell r="R151">
            <v>0</v>
          </cell>
          <cell r="T151">
            <v>0</v>
          </cell>
        </row>
        <row r="152">
          <cell r="C152" t="str">
            <v>Administrative Fees</v>
          </cell>
          <cell r="D152">
            <v>43010000</v>
          </cell>
          <cell r="E152">
            <v>8305</v>
          </cell>
          <cell r="F152">
            <v>11570</v>
          </cell>
          <cell r="G152">
            <v>12720</v>
          </cell>
          <cell r="H152">
            <v>4415</v>
          </cell>
          <cell r="I152">
            <v>0.53160746538229986</v>
          </cell>
          <cell r="J152">
            <v>0.53160746538229975</v>
          </cell>
          <cell r="L152">
            <v>4.3127846411898194E-2</v>
          </cell>
          <cell r="M152">
            <v>6.6054931530324504E-2</v>
          </cell>
          <cell r="N152">
            <v>2.292708511842631E-2</v>
          </cell>
          <cell r="P152">
            <v>26.281645569620252</v>
          </cell>
          <cell r="Q152">
            <v>39.11392405063291</v>
          </cell>
          <cell r="R152">
            <v>12.832278481012658</v>
          </cell>
        </row>
        <row r="153">
          <cell r="C153" t="str">
            <v>Alarm Income</v>
          </cell>
          <cell r="D153">
            <v>43015000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L153">
            <v>0</v>
          </cell>
          <cell r="M153">
            <v>0</v>
          </cell>
          <cell r="N153">
            <v>0</v>
          </cell>
          <cell r="P153">
            <v>0</v>
          </cell>
          <cell r="Q153">
            <v>0</v>
          </cell>
          <cell r="R153">
            <v>0</v>
          </cell>
          <cell r="T153">
            <v>0</v>
          </cell>
        </row>
        <row r="154">
          <cell r="C154" t="str">
            <v>Application Fees</v>
          </cell>
          <cell r="D154">
            <v>43020000</v>
          </cell>
          <cell r="E154">
            <v>5570</v>
          </cell>
          <cell r="F154">
            <v>6825</v>
          </cell>
          <cell r="G154">
            <v>6720</v>
          </cell>
          <cell r="H154">
            <v>1150</v>
          </cell>
          <cell r="I154">
            <v>0.20646319569120286</v>
          </cell>
          <cell r="J154">
            <v>0.20646319569120286</v>
          </cell>
          <cell r="L154">
            <v>2.8924997533326065E-2</v>
          </cell>
          <cell r="M154">
            <v>3.4896944959416726E-2</v>
          </cell>
          <cell r="N154">
            <v>5.971947426090661E-3</v>
          </cell>
          <cell r="P154">
            <v>17.626582278481013</v>
          </cell>
          <cell r="Q154">
            <v>20.316455696202532</v>
          </cell>
          <cell r="R154">
            <v>2.6898734177215182</v>
          </cell>
        </row>
        <row r="155">
          <cell r="C155" t="str">
            <v>Appliance Fees</v>
          </cell>
          <cell r="D155">
            <v>43025000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L155">
            <v>0</v>
          </cell>
          <cell r="M155">
            <v>0</v>
          </cell>
          <cell r="N155">
            <v>0</v>
          </cell>
          <cell r="P155">
            <v>0</v>
          </cell>
          <cell r="Q155">
            <v>0</v>
          </cell>
          <cell r="R155">
            <v>0</v>
          </cell>
          <cell r="T155">
            <v>0</v>
          </cell>
        </row>
        <row r="156">
          <cell r="C156" t="str">
            <v>Assignment Fees</v>
          </cell>
          <cell r="D156">
            <v>43030000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L156">
            <v>0</v>
          </cell>
          <cell r="M156">
            <v>0</v>
          </cell>
          <cell r="N156">
            <v>0</v>
          </cell>
          <cell r="P156">
            <v>0</v>
          </cell>
          <cell r="Q156">
            <v>0</v>
          </cell>
          <cell r="R156">
            <v>0</v>
          </cell>
          <cell r="T156">
            <v>0</v>
          </cell>
        </row>
        <row r="157">
          <cell r="C157" t="str">
            <v>Bad Debt - Other Income</v>
          </cell>
          <cell r="D157">
            <v>43035000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L157">
            <v>0</v>
          </cell>
          <cell r="M157">
            <v>0</v>
          </cell>
          <cell r="N157">
            <v>0</v>
          </cell>
          <cell r="P157">
            <v>0</v>
          </cell>
          <cell r="Q157">
            <v>0</v>
          </cell>
          <cell r="R157">
            <v>0</v>
          </cell>
          <cell r="T157">
            <v>0</v>
          </cell>
        </row>
        <row r="158">
          <cell r="C158" t="str">
            <v>Bad Debt Recovery/OthInc</v>
          </cell>
          <cell r="D158">
            <v>43040000</v>
          </cell>
          <cell r="E158">
            <v>2204.5299999999997</v>
          </cell>
          <cell r="F158">
            <v>0</v>
          </cell>
          <cell r="G158">
            <v>0</v>
          </cell>
          <cell r="H158">
            <v>-2204.5299999999997</v>
          </cell>
          <cell r="I158">
            <v>-1</v>
          </cell>
          <cell r="J158">
            <v>-1</v>
          </cell>
          <cell r="L158">
            <v>1.1448119355860556E-2</v>
          </cell>
          <cell r="M158">
            <v>0</v>
          </cell>
          <cell r="N158">
            <v>-1.1448119355860556E-2</v>
          </cell>
          <cell r="P158">
            <v>6.9763607594936703</v>
          </cell>
          <cell r="Q158">
            <v>0</v>
          </cell>
          <cell r="R158">
            <v>-6.9763607594936703</v>
          </cell>
          <cell r="T158">
            <v>0</v>
          </cell>
        </row>
        <row r="159">
          <cell r="C159" t="str">
            <v>Boat Slips</v>
          </cell>
          <cell r="D159">
            <v>43045000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L159">
            <v>0</v>
          </cell>
          <cell r="M159">
            <v>0</v>
          </cell>
          <cell r="N159">
            <v>0</v>
          </cell>
          <cell r="P159">
            <v>0</v>
          </cell>
          <cell r="Q159">
            <v>0</v>
          </cell>
          <cell r="R159">
            <v>0</v>
          </cell>
          <cell r="T159">
            <v>0</v>
          </cell>
        </row>
        <row r="160">
          <cell r="C160" t="str">
            <v>Cable TV Commissions</v>
          </cell>
          <cell r="D160">
            <v>43055000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L160">
            <v>0</v>
          </cell>
          <cell r="M160">
            <v>0</v>
          </cell>
          <cell r="N160">
            <v>0</v>
          </cell>
          <cell r="P160">
            <v>0</v>
          </cell>
          <cell r="Q160">
            <v>0</v>
          </cell>
          <cell r="R160">
            <v>0</v>
          </cell>
          <cell r="T160">
            <v>0</v>
          </cell>
        </row>
        <row r="161">
          <cell r="C161" t="str">
            <v>Car Services</v>
          </cell>
          <cell r="D161">
            <v>43057000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L161">
            <v>0</v>
          </cell>
          <cell r="M161">
            <v>0</v>
          </cell>
          <cell r="N161">
            <v>0</v>
          </cell>
          <cell r="P161">
            <v>0</v>
          </cell>
          <cell r="Q161">
            <v>0</v>
          </cell>
          <cell r="R161">
            <v>0</v>
          </cell>
          <cell r="T161">
            <v>0</v>
          </cell>
        </row>
        <row r="162">
          <cell r="C162" t="str">
            <v>Club Room Rental Fees</v>
          </cell>
          <cell r="D162">
            <v>43060000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L162">
            <v>0</v>
          </cell>
          <cell r="M162">
            <v>0</v>
          </cell>
          <cell r="N162">
            <v>0</v>
          </cell>
          <cell r="P162">
            <v>0</v>
          </cell>
          <cell r="Q162">
            <v>0</v>
          </cell>
          <cell r="R162">
            <v>0</v>
          </cell>
          <cell r="T162">
            <v>0</v>
          </cell>
        </row>
        <row r="163">
          <cell r="C163" t="str">
            <v>Concierge Services</v>
          </cell>
          <cell r="D163">
            <v>43065000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L163">
            <v>0</v>
          </cell>
          <cell r="M163">
            <v>0</v>
          </cell>
          <cell r="N163">
            <v>0</v>
          </cell>
          <cell r="P163">
            <v>0</v>
          </cell>
          <cell r="Q163">
            <v>0</v>
          </cell>
          <cell r="R163">
            <v>0</v>
          </cell>
          <cell r="T163">
            <v>0</v>
          </cell>
        </row>
        <row r="164">
          <cell r="C164" t="str">
            <v>Corporate Unit Premiums</v>
          </cell>
          <cell r="D164">
            <v>43070000</v>
          </cell>
          <cell r="E164">
            <v>2357.1</v>
          </cell>
          <cell r="F164">
            <v>1572</v>
          </cell>
          <cell r="G164">
            <v>4200</v>
          </cell>
          <cell r="H164">
            <v>1842.9</v>
          </cell>
          <cell r="I164">
            <v>0.78185057910143829</v>
          </cell>
          <cell r="J164">
            <v>0.78185057910143829</v>
          </cell>
          <cell r="L164">
            <v>1.2240415024381125E-2</v>
          </cell>
          <cell r="M164">
            <v>2.181059059963545E-2</v>
          </cell>
          <cell r="N164">
            <v>9.5701755752543253E-3</v>
          </cell>
          <cell r="P164">
            <v>7.4591772151898734</v>
          </cell>
          <cell r="Q164">
            <v>13.291139240506329</v>
          </cell>
          <cell r="R164">
            <v>5.8319620253164555</v>
          </cell>
        </row>
        <row r="165">
          <cell r="C165" t="str">
            <v>Credit Card Fees</v>
          </cell>
          <cell r="D165">
            <v>43075000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L165">
            <v>0</v>
          </cell>
          <cell r="M165">
            <v>0</v>
          </cell>
          <cell r="N165">
            <v>0</v>
          </cell>
          <cell r="P165">
            <v>0</v>
          </cell>
          <cell r="Q165">
            <v>0</v>
          </cell>
          <cell r="R165">
            <v>0</v>
          </cell>
          <cell r="T165">
            <v>0</v>
          </cell>
        </row>
        <row r="166">
          <cell r="C166" t="str">
            <v>Damages</v>
          </cell>
          <cell r="D166">
            <v>43080000</v>
          </cell>
          <cell r="E166">
            <v>6469.4600000000009</v>
          </cell>
          <cell r="F166">
            <v>13000</v>
          </cell>
          <cell r="G166">
            <v>6000</v>
          </cell>
          <cell r="H166">
            <v>-469.46000000000095</v>
          </cell>
          <cell r="I166">
            <v>-7.256556188615447E-2</v>
          </cell>
          <cell r="J166">
            <v>-7.2565561886154484E-2</v>
          </cell>
          <cell r="L166">
            <v>3.3595891300170856E-2</v>
          </cell>
          <cell r="M166">
            <v>3.1157986570907788E-2</v>
          </cell>
          <cell r="N166">
            <v>-2.4379047292630678E-3</v>
          </cell>
          <cell r="P166">
            <v>20.472974683544308</v>
          </cell>
          <cell r="Q166">
            <v>18.9873417721519</v>
          </cell>
          <cell r="R166">
            <v>-1.4856329113924076</v>
          </cell>
        </row>
        <row r="167">
          <cell r="C167" t="str">
            <v>Deposit Forfeitures</v>
          </cell>
          <cell r="D167">
            <v>43090000</v>
          </cell>
          <cell r="E167">
            <v>546</v>
          </cell>
          <cell r="F167">
            <v>0</v>
          </cell>
          <cell r="G167">
            <v>0</v>
          </cell>
          <cell r="H167">
            <v>-546</v>
          </cell>
          <cell r="I167">
            <v>-1</v>
          </cell>
          <cell r="J167">
            <v>-1</v>
          </cell>
          <cell r="L167">
            <v>2.8353767779526087E-3</v>
          </cell>
          <cell r="M167">
            <v>0</v>
          </cell>
          <cell r="N167">
            <v>-2.8353767779526087E-3</v>
          </cell>
          <cell r="P167">
            <v>1.7278481012658229</v>
          </cell>
          <cell r="Q167">
            <v>0</v>
          </cell>
          <cell r="R167">
            <v>-1.7278481012658229</v>
          </cell>
          <cell r="T167">
            <v>0</v>
          </cell>
        </row>
        <row r="168">
          <cell r="C168" t="str">
            <v>Electric Commissions</v>
          </cell>
          <cell r="D168">
            <v>43095000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L168">
            <v>0</v>
          </cell>
          <cell r="M168">
            <v>0</v>
          </cell>
          <cell r="N168">
            <v>0</v>
          </cell>
          <cell r="P168">
            <v>0</v>
          </cell>
          <cell r="Q168">
            <v>0</v>
          </cell>
          <cell r="R168">
            <v>0</v>
          </cell>
          <cell r="T168">
            <v>0</v>
          </cell>
        </row>
        <row r="169">
          <cell r="C169" t="str">
            <v>Eviction Fees</v>
          </cell>
          <cell r="D169">
            <v>43097000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L169">
            <v>0</v>
          </cell>
          <cell r="M169">
            <v>0</v>
          </cell>
          <cell r="N169">
            <v>0</v>
          </cell>
          <cell r="P169">
            <v>0</v>
          </cell>
          <cell r="Q169">
            <v>0</v>
          </cell>
          <cell r="R169">
            <v>0</v>
          </cell>
          <cell r="T169">
            <v>0</v>
          </cell>
        </row>
        <row r="170">
          <cell r="C170" t="str">
            <v>Furniture Rental - Office</v>
          </cell>
          <cell r="D170">
            <v>43099000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L170">
            <v>0</v>
          </cell>
          <cell r="M170">
            <v>0</v>
          </cell>
          <cell r="N170">
            <v>0</v>
          </cell>
          <cell r="P170">
            <v>0</v>
          </cell>
          <cell r="Q170">
            <v>0</v>
          </cell>
          <cell r="R170">
            <v>0</v>
          </cell>
          <cell r="T170">
            <v>0</v>
          </cell>
        </row>
        <row r="171">
          <cell r="C171" t="str">
            <v>Furniture Rental - Units</v>
          </cell>
          <cell r="D171">
            <v>43100000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L171">
            <v>0</v>
          </cell>
          <cell r="M171">
            <v>0</v>
          </cell>
          <cell r="N171">
            <v>0</v>
          </cell>
          <cell r="P171">
            <v>0</v>
          </cell>
          <cell r="Q171">
            <v>0</v>
          </cell>
          <cell r="R171">
            <v>0</v>
          </cell>
          <cell r="T171">
            <v>0</v>
          </cell>
        </row>
        <row r="172">
          <cell r="C172" t="str">
            <v xml:space="preserve">Garage Income       </v>
          </cell>
          <cell r="D172">
            <v>43105000</v>
          </cell>
          <cell r="E172">
            <v>0</v>
          </cell>
          <cell r="F172">
            <v>145350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L172">
            <v>0</v>
          </cell>
          <cell r="M172">
            <v>0</v>
          </cell>
          <cell r="N172">
            <v>0</v>
          </cell>
          <cell r="P172">
            <v>0</v>
          </cell>
          <cell r="Q172">
            <v>0</v>
          </cell>
          <cell r="R172">
            <v>0</v>
          </cell>
          <cell r="T172">
            <v>0</v>
          </cell>
        </row>
        <row r="173">
          <cell r="C173" t="str">
            <v>Guest Services</v>
          </cell>
          <cell r="D173">
            <v>43108000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L173">
            <v>0</v>
          </cell>
          <cell r="M173">
            <v>0</v>
          </cell>
          <cell r="N173">
            <v>0</v>
          </cell>
          <cell r="P173">
            <v>0</v>
          </cell>
          <cell r="Q173">
            <v>0</v>
          </cell>
          <cell r="R173">
            <v>0</v>
          </cell>
          <cell r="T173">
            <v>0</v>
          </cell>
        </row>
        <row r="174">
          <cell r="C174" t="str">
            <v>Guest Suite Income</v>
          </cell>
          <cell r="D174">
            <v>43110000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L174">
            <v>0</v>
          </cell>
          <cell r="M174">
            <v>0</v>
          </cell>
          <cell r="N174">
            <v>0</v>
          </cell>
          <cell r="P174">
            <v>0</v>
          </cell>
          <cell r="Q174">
            <v>0</v>
          </cell>
          <cell r="R174">
            <v>0</v>
          </cell>
          <cell r="T174">
            <v>0</v>
          </cell>
        </row>
        <row r="175">
          <cell r="C175" t="str">
            <v>HOA Assessments</v>
          </cell>
          <cell r="D175">
            <v>43112000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L175">
            <v>0</v>
          </cell>
          <cell r="M175">
            <v>0</v>
          </cell>
          <cell r="N175">
            <v>0</v>
          </cell>
          <cell r="P175">
            <v>0</v>
          </cell>
          <cell r="Q175">
            <v>0</v>
          </cell>
          <cell r="R175">
            <v>0</v>
          </cell>
          <cell r="T175">
            <v>0</v>
          </cell>
        </row>
        <row r="176">
          <cell r="C176" t="str">
            <v>HOA Special Assessments</v>
          </cell>
          <cell r="D176">
            <v>43113000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>
            <v>0</v>
          </cell>
          <cell r="M176">
            <v>0</v>
          </cell>
          <cell r="N176">
            <v>0</v>
          </cell>
          <cell r="P176">
            <v>0</v>
          </cell>
          <cell r="Q176">
            <v>0</v>
          </cell>
          <cell r="R176">
            <v>0</v>
          </cell>
          <cell r="T176">
            <v>0</v>
          </cell>
        </row>
        <row r="177">
          <cell r="C177" t="str">
            <v>HOA Working Capital</v>
          </cell>
          <cell r="D177">
            <v>43114000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L177">
            <v>0</v>
          </cell>
          <cell r="M177">
            <v>0</v>
          </cell>
          <cell r="N177">
            <v>0</v>
          </cell>
          <cell r="P177">
            <v>0</v>
          </cell>
          <cell r="Q177">
            <v>0</v>
          </cell>
          <cell r="R177">
            <v>0</v>
          </cell>
          <cell r="T177">
            <v>0</v>
          </cell>
        </row>
        <row r="178">
          <cell r="C178" t="str">
            <v>HOA Fees Reimbursement</v>
          </cell>
          <cell r="D178">
            <v>43115000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L178">
            <v>0</v>
          </cell>
          <cell r="M178">
            <v>0</v>
          </cell>
          <cell r="N178">
            <v>0</v>
          </cell>
          <cell r="P178">
            <v>0</v>
          </cell>
          <cell r="Q178">
            <v>0</v>
          </cell>
          <cell r="R178">
            <v>0</v>
          </cell>
          <cell r="T178">
            <v>0</v>
          </cell>
        </row>
        <row r="179">
          <cell r="C179" t="str">
            <v>HOA Working Capl/Rsrv Contrib</v>
          </cell>
          <cell r="D179">
            <v>43116000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L179">
            <v>0</v>
          </cell>
          <cell r="M179">
            <v>0</v>
          </cell>
          <cell r="N179">
            <v>0</v>
          </cell>
          <cell r="P179">
            <v>0</v>
          </cell>
          <cell r="Q179">
            <v>0</v>
          </cell>
          <cell r="R179">
            <v>0</v>
          </cell>
          <cell r="T179">
            <v>0</v>
          </cell>
        </row>
        <row r="180">
          <cell r="C180" t="str">
            <v>Fines</v>
          </cell>
          <cell r="D180">
            <v>43117000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L180">
            <v>0</v>
          </cell>
          <cell r="M180">
            <v>0</v>
          </cell>
          <cell r="N180">
            <v>0</v>
          </cell>
          <cell r="P180">
            <v>0</v>
          </cell>
          <cell r="Q180">
            <v>0</v>
          </cell>
          <cell r="R180">
            <v>0</v>
          </cell>
          <cell r="T180">
            <v>0</v>
          </cell>
        </row>
        <row r="181">
          <cell r="C181" t="str">
            <v>Insufficient Notice Fees</v>
          </cell>
          <cell r="D181">
            <v>43120000</v>
          </cell>
          <cell r="E181">
            <v>300.5600000000004</v>
          </cell>
          <cell r="F181">
            <v>0</v>
          </cell>
          <cell r="G181">
            <v>0</v>
          </cell>
          <cell r="H181">
            <v>-300.5600000000004</v>
          </cell>
          <cell r="I181">
            <v>-1</v>
          </cell>
          <cell r="J181">
            <v>-1</v>
          </cell>
          <cell r="L181">
            <v>1.5608074072920096E-3</v>
          </cell>
          <cell r="M181">
            <v>0</v>
          </cell>
          <cell r="N181">
            <v>-1.5608074072920096E-3</v>
          </cell>
          <cell r="P181">
            <v>0.95113924050633036</v>
          </cell>
          <cell r="Q181">
            <v>0</v>
          </cell>
          <cell r="R181">
            <v>-0.95113924050633036</v>
          </cell>
          <cell r="T181">
            <v>0</v>
          </cell>
        </row>
        <row r="182">
          <cell r="C182" t="str">
            <v>Interest Income</v>
          </cell>
          <cell r="D182">
            <v>43125000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L182">
            <v>0</v>
          </cell>
          <cell r="M182">
            <v>0</v>
          </cell>
          <cell r="N182">
            <v>0</v>
          </cell>
          <cell r="P182">
            <v>0</v>
          </cell>
          <cell r="Q182">
            <v>0</v>
          </cell>
          <cell r="R182">
            <v>0</v>
          </cell>
          <cell r="T182">
            <v>0</v>
          </cell>
        </row>
        <row r="183">
          <cell r="C183" t="str">
            <v>Interest - Escrows</v>
          </cell>
          <cell r="D183">
            <v>43127000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L183">
            <v>0</v>
          </cell>
          <cell r="M183">
            <v>0</v>
          </cell>
          <cell r="N183">
            <v>0</v>
          </cell>
          <cell r="P183">
            <v>0</v>
          </cell>
          <cell r="Q183">
            <v>0</v>
          </cell>
          <cell r="R183">
            <v>0</v>
          </cell>
          <cell r="T183">
            <v>0</v>
          </cell>
        </row>
        <row r="184">
          <cell r="C184" t="str">
            <v>Interest - Overnight Investments</v>
          </cell>
          <cell r="D184">
            <v>43128000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L184">
            <v>0</v>
          </cell>
          <cell r="M184">
            <v>0</v>
          </cell>
          <cell r="N184">
            <v>0</v>
          </cell>
          <cell r="P184">
            <v>0</v>
          </cell>
          <cell r="Q184">
            <v>0</v>
          </cell>
          <cell r="R184">
            <v>0</v>
          </cell>
          <cell r="T184">
            <v>0</v>
          </cell>
        </row>
        <row r="185">
          <cell r="C185" t="str">
            <v>Int Paid - Security Deposits</v>
          </cell>
          <cell r="D185">
            <v>43130000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L185">
            <v>0</v>
          </cell>
          <cell r="M185">
            <v>0</v>
          </cell>
          <cell r="N185">
            <v>0</v>
          </cell>
          <cell r="P185">
            <v>0</v>
          </cell>
          <cell r="Q185">
            <v>0</v>
          </cell>
          <cell r="R185">
            <v>0</v>
          </cell>
          <cell r="T185">
            <v>0</v>
          </cell>
        </row>
        <row r="186">
          <cell r="C186" t="str">
            <v>Late Charge Fees</v>
          </cell>
          <cell r="D186">
            <v>43135000</v>
          </cell>
          <cell r="E186">
            <v>27312</v>
          </cell>
          <cell r="F186">
            <v>20090</v>
          </cell>
          <cell r="G186">
            <v>21600</v>
          </cell>
          <cell r="H186">
            <v>-5712</v>
          </cell>
          <cell r="I186">
            <v>-0.20913884007029876</v>
          </cell>
          <cell r="J186">
            <v>-0.20913884007029881</v>
          </cell>
          <cell r="L186">
            <v>0.14183115487077225</v>
          </cell>
          <cell r="M186">
            <v>0.11216875165526803</v>
          </cell>
          <cell r="N186">
            <v>-2.9662403215504216E-2</v>
          </cell>
          <cell r="P186">
            <v>86.430379746835442</v>
          </cell>
          <cell r="Q186">
            <v>68.35443037974683</v>
          </cell>
          <cell r="R186">
            <v>-18.075949367088612</v>
          </cell>
          <cell r="T186" t="str">
            <v>Late Fees average 30 residents per month at $60 per late fee.</v>
          </cell>
        </row>
        <row r="187">
          <cell r="C187" t="str">
            <v>Laundry Collections</v>
          </cell>
          <cell r="D187">
            <v>43140000</v>
          </cell>
          <cell r="E187">
            <v>29088.12</v>
          </cell>
          <cell r="F187">
            <v>28800</v>
          </cell>
          <cell r="G187">
            <v>33528</v>
          </cell>
          <cell r="H187">
            <v>4439.880000000001</v>
          </cell>
          <cell r="I187">
            <v>0.15263550892941866</v>
          </cell>
          <cell r="J187">
            <v>0.15263550892941868</v>
          </cell>
          <cell r="L187">
            <v>0.15105454205549237</v>
          </cell>
          <cell r="M187">
            <v>0.17411082895823271</v>
          </cell>
          <cell r="N187">
            <v>2.3056286902740336E-2</v>
          </cell>
          <cell r="P187">
            <v>92.051012658227847</v>
          </cell>
          <cell r="Q187">
            <v>106.10126582278481</v>
          </cell>
          <cell r="R187">
            <v>14.050253164556963</v>
          </cell>
          <cell r="T187" t="str">
            <v>Laundry Contract budgeted at $33,528.  Contract is up in 2011 and in process of negotiation.</v>
          </cell>
        </row>
        <row r="188">
          <cell r="C188" t="str">
            <v>Lease Cancellation Fees</v>
          </cell>
          <cell r="D188">
            <v>43145000</v>
          </cell>
          <cell r="E188">
            <v>14153.53</v>
          </cell>
          <cell r="F188">
            <v>75838</v>
          </cell>
          <cell r="G188">
            <v>10500</v>
          </cell>
          <cell r="H188">
            <v>-3653.5300000000007</v>
          </cell>
          <cell r="I188">
            <v>-0.25813560292026094</v>
          </cell>
          <cell r="J188">
            <v>-0.25813560292026094</v>
          </cell>
          <cell r="L188">
            <v>7.3499249611823414E-2</v>
          </cell>
          <cell r="M188">
            <v>5.4526476499088629E-2</v>
          </cell>
          <cell r="N188">
            <v>-1.8972773112734785E-2</v>
          </cell>
          <cell r="P188">
            <v>44.789651898734178</v>
          </cell>
          <cell r="Q188">
            <v>33.22784810126582</v>
          </cell>
          <cell r="R188">
            <v>-11.561803797468357</v>
          </cell>
          <cell r="T188" t="str">
            <v xml:space="preserve">Budgeted slightly less than prior year.  Term Fee is $1,500.  </v>
          </cell>
        </row>
        <row r="189">
          <cell r="C189" t="str">
            <v>Legal Fees</v>
          </cell>
          <cell r="D189">
            <v>43150000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L189">
            <v>0</v>
          </cell>
          <cell r="M189">
            <v>0</v>
          </cell>
          <cell r="N189">
            <v>0</v>
          </cell>
          <cell r="P189">
            <v>0</v>
          </cell>
          <cell r="Q189">
            <v>0</v>
          </cell>
          <cell r="R189">
            <v>0</v>
          </cell>
          <cell r="T189">
            <v>0</v>
          </cell>
        </row>
        <row r="190">
          <cell r="C190" t="str">
            <v>Liability Insurance Fees</v>
          </cell>
          <cell r="D190">
            <v>43155000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L190">
            <v>0</v>
          </cell>
          <cell r="M190">
            <v>0</v>
          </cell>
          <cell r="N190">
            <v>0</v>
          </cell>
          <cell r="P190">
            <v>0</v>
          </cell>
          <cell r="Q190">
            <v>0</v>
          </cell>
          <cell r="R190">
            <v>0</v>
          </cell>
          <cell r="T190">
            <v>0</v>
          </cell>
        </row>
        <row r="191">
          <cell r="C191" t="str">
            <v>Locks/Key Income</v>
          </cell>
          <cell r="D191">
            <v>43160000</v>
          </cell>
          <cell r="E191">
            <v>2710</v>
          </cell>
          <cell r="F191">
            <v>0</v>
          </cell>
          <cell r="G191">
            <v>3696</v>
          </cell>
          <cell r="H191">
            <v>986</v>
          </cell>
          <cell r="I191">
            <v>0.36383763837638378</v>
          </cell>
          <cell r="J191">
            <v>0.36383763837638372</v>
          </cell>
          <cell r="L191">
            <v>1.4073023934526684E-2</v>
          </cell>
          <cell r="M191">
            <v>1.9193319727679198E-2</v>
          </cell>
          <cell r="N191">
            <v>5.1202957931525146E-3</v>
          </cell>
          <cell r="P191">
            <v>8.575949367088608</v>
          </cell>
          <cell r="Q191">
            <v>11.69620253164557</v>
          </cell>
          <cell r="R191">
            <v>3.1202531645569618</v>
          </cell>
          <cell r="T191" t="str">
            <v>Lock change fees at $25 and parking tag replacement at $75.</v>
          </cell>
        </row>
        <row r="192">
          <cell r="C192" t="str">
            <v>Maid Service</v>
          </cell>
          <cell r="D192">
            <v>43165000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  <cell r="M192">
            <v>0</v>
          </cell>
          <cell r="N192">
            <v>0</v>
          </cell>
          <cell r="P192">
            <v>0</v>
          </cell>
          <cell r="Q192">
            <v>0</v>
          </cell>
          <cell r="R192">
            <v>0</v>
          </cell>
          <cell r="T192">
            <v>0</v>
          </cell>
        </row>
        <row r="193">
          <cell r="C193" t="str">
            <v>Meal Services - Guests - DO NOT USE</v>
          </cell>
          <cell r="D193">
            <v>43167000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  <cell r="M193">
            <v>0</v>
          </cell>
          <cell r="N193">
            <v>0</v>
          </cell>
          <cell r="P193">
            <v>0</v>
          </cell>
          <cell r="Q193">
            <v>0</v>
          </cell>
          <cell r="R193">
            <v>0</v>
          </cell>
          <cell r="T193">
            <v>0</v>
          </cell>
        </row>
        <row r="194">
          <cell r="C194" t="str">
            <v>Meal Services - Residents - DO NOT USE</v>
          </cell>
          <cell r="D194">
            <v>43168000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  <cell r="M194">
            <v>0</v>
          </cell>
          <cell r="N194">
            <v>0</v>
          </cell>
          <cell r="P194">
            <v>0</v>
          </cell>
          <cell r="Q194">
            <v>0</v>
          </cell>
          <cell r="R194">
            <v>0</v>
          </cell>
          <cell r="T194">
            <v>0</v>
          </cell>
        </row>
        <row r="195">
          <cell r="C195" t="str">
            <v>Month-to-Month Premiums</v>
          </cell>
          <cell r="D195">
            <v>43170000</v>
          </cell>
          <cell r="E195">
            <v>4318.3900000000003</v>
          </cell>
          <cell r="F195">
            <v>4200</v>
          </cell>
          <cell r="G195">
            <v>4800</v>
          </cell>
          <cell r="H195">
            <v>481.60999999999967</v>
          </cell>
          <cell r="I195">
            <v>0.11152536014579499</v>
          </cell>
          <cell r="J195">
            <v>0.11152536014579506</v>
          </cell>
          <cell r="L195">
            <v>2.2425389604657082E-2</v>
          </cell>
          <cell r="M195">
            <v>2.4926389256726231E-2</v>
          </cell>
          <cell r="N195">
            <v>2.500999652069149E-3</v>
          </cell>
          <cell r="P195">
            <v>13.665791139240508</v>
          </cell>
          <cell r="Q195">
            <v>15.189873417721518</v>
          </cell>
          <cell r="R195">
            <v>1.5240822784810106</v>
          </cell>
          <cell r="T195" t="str">
            <v>$100 MTM fee average 4 per month.</v>
          </cell>
        </row>
        <row r="196">
          <cell r="C196" t="str">
            <v>NSF Fees</v>
          </cell>
          <cell r="D196">
            <v>43180000</v>
          </cell>
          <cell r="E196">
            <v>4327.42</v>
          </cell>
          <cell r="F196">
            <v>3300</v>
          </cell>
          <cell r="G196">
            <v>3200</v>
          </cell>
          <cell r="H196">
            <v>-1127.42</v>
          </cell>
          <cell r="I196">
            <v>-0.26052936853829767</v>
          </cell>
          <cell r="J196">
            <v>-0.26052936853829767</v>
          </cell>
          <cell r="L196">
            <v>2.2472282374446297E-2</v>
          </cell>
          <cell r="M196">
            <v>1.6617592837817486E-2</v>
          </cell>
          <cell r="N196">
            <v>-5.8546895366288106E-3</v>
          </cell>
          <cell r="P196">
            <v>13.694367088607596</v>
          </cell>
          <cell r="Q196">
            <v>10.126582278481013</v>
          </cell>
          <cell r="R196">
            <v>-3.5677848101265823</v>
          </cell>
          <cell r="T196" t="str">
            <v>Average 5 NSF Fees with slight increase during the holiday months.</v>
          </cell>
        </row>
        <row r="197">
          <cell r="C197" t="str">
            <v>Parking/Carport Income</v>
          </cell>
          <cell r="D197">
            <v>43190000</v>
          </cell>
          <cell r="E197">
            <v>126790.6</v>
          </cell>
          <cell r="F197">
            <v>0</v>
          </cell>
          <cell r="G197">
            <v>122400</v>
          </cell>
          <cell r="H197">
            <v>-4390.6000000000058</v>
          </cell>
          <cell r="I197">
            <v>-3.4628750080842E-2</v>
          </cell>
          <cell r="J197">
            <v>-3.4628750080841986E-2</v>
          </cell>
          <cell r="L197">
            <v>0.6584233020195569</v>
          </cell>
          <cell r="M197">
            <v>0.63562292604651882</v>
          </cell>
          <cell r="N197">
            <v>-2.2800375973038078E-2</v>
          </cell>
          <cell r="P197">
            <v>401.23607594936709</v>
          </cell>
          <cell r="Q197">
            <v>387.34177215189874</v>
          </cell>
          <cell r="R197">
            <v>-13.894303797468353</v>
          </cell>
          <cell r="T197" t="str">
            <v xml:space="preserve">148 spaces total budgeting 120 spaces occupied at an average of $85.   </v>
          </cell>
        </row>
        <row r="198">
          <cell r="C198" t="str">
            <v>Parking Concession</v>
          </cell>
          <cell r="D198">
            <v>43195000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L198">
            <v>0</v>
          </cell>
          <cell r="M198">
            <v>0</v>
          </cell>
          <cell r="N198">
            <v>0</v>
          </cell>
          <cell r="P198">
            <v>0</v>
          </cell>
          <cell r="Q198">
            <v>0</v>
          </cell>
          <cell r="R198">
            <v>0</v>
          </cell>
          <cell r="T198">
            <v>0</v>
          </cell>
        </row>
        <row r="199">
          <cell r="C199" t="str">
            <v>Pet Care</v>
          </cell>
          <cell r="D199">
            <v>43198000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L199">
            <v>0</v>
          </cell>
          <cell r="M199">
            <v>0</v>
          </cell>
          <cell r="N199">
            <v>0</v>
          </cell>
          <cell r="P199">
            <v>0</v>
          </cell>
          <cell r="Q199">
            <v>0</v>
          </cell>
          <cell r="R199">
            <v>0</v>
          </cell>
          <cell r="T199">
            <v>0</v>
          </cell>
        </row>
        <row r="200">
          <cell r="C200" t="str">
            <v>Pet Fees - Non-Refundable</v>
          </cell>
          <cell r="D200">
            <v>43200000</v>
          </cell>
          <cell r="E200">
            <v>16078.060000000001</v>
          </cell>
          <cell r="F200">
            <v>22720</v>
          </cell>
          <cell r="G200">
            <v>12900</v>
          </cell>
          <cell r="H200">
            <v>-3178.0600000000013</v>
          </cell>
          <cell r="I200">
            <v>-0.19766439483370513</v>
          </cell>
          <cell r="J200">
            <v>-0.19766439483370513</v>
          </cell>
          <cell r="L200">
            <v>8.3493329594374957E-2</v>
          </cell>
          <cell r="M200">
            <v>6.6989671127451744E-2</v>
          </cell>
          <cell r="N200">
            <v>-1.6503658466923213E-2</v>
          </cell>
          <cell r="P200">
            <v>50.879936708860761</v>
          </cell>
          <cell r="Q200">
            <v>38.924050632911396</v>
          </cell>
          <cell r="R200">
            <v>-11.955886075949365</v>
          </cell>
          <cell r="T200" t="str">
            <v>$300 with 20% pets</v>
          </cell>
        </row>
        <row r="201">
          <cell r="C201" t="str">
            <v>Pet Rent</v>
          </cell>
          <cell r="D201">
            <v>43201000</v>
          </cell>
          <cell r="E201">
            <v>13644.730000000001</v>
          </cell>
          <cell r="F201">
            <v>0</v>
          </cell>
          <cell r="G201">
            <v>13680</v>
          </cell>
          <cell r="H201">
            <v>35.269999999998618</v>
          </cell>
          <cell r="I201">
            <v>2.5848807561599692E-3</v>
          </cell>
          <cell r="J201">
            <v>2.5848807561599241E-3</v>
          </cell>
          <cell r="L201">
            <v>7.0857052350610447E-2</v>
          </cell>
          <cell r="M201">
            <v>7.1040209381669758E-2</v>
          </cell>
          <cell r="N201">
            <v>1.8315703105931114E-4</v>
          </cell>
          <cell r="P201">
            <v>43.179525316455702</v>
          </cell>
          <cell r="Q201">
            <v>43.607594936708864</v>
          </cell>
          <cell r="R201">
            <v>0.42806962025316153</v>
          </cell>
          <cell r="T201" t="str">
            <v>20% occupied at $20 pet fee</v>
          </cell>
        </row>
        <row r="202">
          <cell r="C202" t="str">
            <v>Refurbishing Fees</v>
          </cell>
          <cell r="D202">
            <v>43205000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L202">
            <v>0</v>
          </cell>
          <cell r="M202">
            <v>0</v>
          </cell>
          <cell r="N202">
            <v>0</v>
          </cell>
          <cell r="P202">
            <v>0</v>
          </cell>
          <cell r="Q202">
            <v>0</v>
          </cell>
          <cell r="R202">
            <v>0</v>
          </cell>
          <cell r="T202">
            <v>0</v>
          </cell>
        </row>
        <row r="203">
          <cell r="C203" t="str">
            <v>Reletting Fee/AccelRent</v>
          </cell>
          <cell r="D203">
            <v>43210000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L203">
            <v>0</v>
          </cell>
          <cell r="M203">
            <v>0</v>
          </cell>
          <cell r="N203">
            <v>0</v>
          </cell>
          <cell r="P203">
            <v>0</v>
          </cell>
          <cell r="Q203">
            <v>0</v>
          </cell>
          <cell r="R203">
            <v>0</v>
          </cell>
          <cell r="T203">
            <v>0</v>
          </cell>
        </row>
        <row r="204">
          <cell r="C204" t="str">
            <v>Renter's Insurance Fees</v>
          </cell>
          <cell r="D204">
            <v>43215000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L204">
            <v>0</v>
          </cell>
          <cell r="M204">
            <v>0</v>
          </cell>
          <cell r="N204">
            <v>0</v>
          </cell>
          <cell r="P204">
            <v>0</v>
          </cell>
          <cell r="Q204">
            <v>0</v>
          </cell>
          <cell r="R204">
            <v>0</v>
          </cell>
          <cell r="T204">
            <v>0</v>
          </cell>
        </row>
        <row r="205">
          <cell r="C205" t="str">
            <v>Satellite/Internet Fees</v>
          </cell>
          <cell r="D205">
            <v>43225000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L205">
            <v>0</v>
          </cell>
          <cell r="M205">
            <v>0</v>
          </cell>
          <cell r="N205">
            <v>0</v>
          </cell>
          <cell r="P205">
            <v>0</v>
          </cell>
          <cell r="Q205">
            <v>0</v>
          </cell>
          <cell r="R205">
            <v>0</v>
          </cell>
          <cell r="T205">
            <v>0</v>
          </cell>
        </row>
        <row r="206">
          <cell r="C206" t="str">
            <v xml:space="preserve">Short Term Premiums       </v>
          </cell>
          <cell r="D206">
            <v>43230000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L206">
            <v>0</v>
          </cell>
          <cell r="M206">
            <v>0</v>
          </cell>
          <cell r="N206">
            <v>0</v>
          </cell>
          <cell r="P206">
            <v>0</v>
          </cell>
          <cell r="Q206">
            <v>0</v>
          </cell>
          <cell r="R206">
            <v>0</v>
          </cell>
          <cell r="T206">
            <v>0</v>
          </cell>
        </row>
        <row r="207">
          <cell r="C207" t="str">
            <v>Smoker's Fee</v>
          </cell>
          <cell r="D207">
            <v>43232000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L207">
            <v>0</v>
          </cell>
          <cell r="M207">
            <v>0</v>
          </cell>
          <cell r="N207">
            <v>0</v>
          </cell>
          <cell r="P207">
            <v>0</v>
          </cell>
          <cell r="Q207">
            <v>0</v>
          </cell>
          <cell r="R207">
            <v>0</v>
          </cell>
          <cell r="T207">
            <v>0</v>
          </cell>
        </row>
        <row r="208">
          <cell r="C208" t="str">
            <v xml:space="preserve">Storage Rent       </v>
          </cell>
          <cell r="D208">
            <v>43235000</v>
          </cell>
          <cell r="E208">
            <v>497.33</v>
          </cell>
          <cell r="F208">
            <v>0</v>
          </cell>
          <cell r="G208">
            <v>0</v>
          </cell>
          <cell r="H208">
            <v>-497.33</v>
          </cell>
          <cell r="I208">
            <v>-1</v>
          </cell>
          <cell r="J208">
            <v>-1</v>
          </cell>
          <cell r="L208">
            <v>2.5826335768849283E-3</v>
          </cell>
          <cell r="M208">
            <v>0</v>
          </cell>
          <cell r="N208">
            <v>-2.5826335768849283E-3</v>
          </cell>
          <cell r="P208">
            <v>1.5738291139240506</v>
          </cell>
          <cell r="Q208">
            <v>0</v>
          </cell>
          <cell r="R208">
            <v>-1.5738291139240506</v>
          </cell>
          <cell r="T208">
            <v>0</v>
          </cell>
        </row>
        <row r="209">
          <cell r="C209" t="str">
            <v>Sublet Fee</v>
          </cell>
          <cell r="D209">
            <v>43240000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L209">
            <v>0</v>
          </cell>
          <cell r="M209">
            <v>0</v>
          </cell>
          <cell r="N209">
            <v>0</v>
          </cell>
          <cell r="P209">
            <v>0</v>
          </cell>
          <cell r="Q209">
            <v>0</v>
          </cell>
          <cell r="R209">
            <v>0</v>
          </cell>
          <cell r="T209">
            <v>0</v>
          </cell>
        </row>
        <row r="210">
          <cell r="C210" t="str">
            <v>Telephone Commissions</v>
          </cell>
          <cell r="D210">
            <v>43245000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L210">
            <v>0</v>
          </cell>
          <cell r="M210">
            <v>0</v>
          </cell>
          <cell r="N210">
            <v>0</v>
          </cell>
          <cell r="P210">
            <v>0</v>
          </cell>
          <cell r="Q210">
            <v>0</v>
          </cell>
          <cell r="R210">
            <v>0</v>
          </cell>
          <cell r="T210">
            <v>0</v>
          </cell>
        </row>
        <row r="211">
          <cell r="C211" t="str">
            <v>Transfer Fees</v>
          </cell>
          <cell r="D211">
            <v>43250000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L211">
            <v>0</v>
          </cell>
          <cell r="M211">
            <v>0</v>
          </cell>
          <cell r="N211">
            <v>0</v>
          </cell>
          <cell r="P211">
            <v>0</v>
          </cell>
          <cell r="Q211">
            <v>0</v>
          </cell>
          <cell r="R211">
            <v>0</v>
          </cell>
          <cell r="T211">
            <v>0</v>
          </cell>
        </row>
        <row r="212">
          <cell r="C212" t="str">
            <v>Vending Income</v>
          </cell>
          <cell r="D212">
            <v>43265000</v>
          </cell>
          <cell r="E212">
            <v>224.67</v>
          </cell>
          <cell r="F212">
            <v>400</v>
          </cell>
          <cell r="G212">
            <v>300</v>
          </cell>
          <cell r="H212">
            <v>75.330000000000013</v>
          </cell>
          <cell r="I212">
            <v>0.33529176124983318</v>
          </cell>
          <cell r="J212">
            <v>0.33529176124983318</v>
          </cell>
          <cell r="L212">
            <v>1.166710807147642E-3</v>
          </cell>
          <cell r="M212">
            <v>1.5578993285453894E-3</v>
          </cell>
          <cell r="N212">
            <v>3.9118852139774746E-4</v>
          </cell>
          <cell r="P212">
            <v>0.71098101265822777</v>
          </cell>
          <cell r="Q212">
            <v>0.94936708860759489</v>
          </cell>
          <cell r="R212">
            <v>0.23838607594936712</v>
          </cell>
          <cell r="T212" t="str">
            <v>Based on prior year actuals.</v>
          </cell>
        </row>
        <row r="213">
          <cell r="C213" t="str">
            <v>Vendor Rebates</v>
          </cell>
          <cell r="D213">
            <v>43267000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L213">
            <v>0</v>
          </cell>
          <cell r="M213">
            <v>0</v>
          </cell>
          <cell r="N213">
            <v>0</v>
          </cell>
          <cell r="P213">
            <v>0</v>
          </cell>
          <cell r="Q213">
            <v>0</v>
          </cell>
          <cell r="R213">
            <v>0</v>
          </cell>
          <cell r="T213">
            <v>0</v>
          </cell>
        </row>
        <row r="214">
          <cell r="C214" t="str">
            <v>Washer/Dryer Rental Inc.</v>
          </cell>
          <cell r="D214">
            <v>43270000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L214">
            <v>0</v>
          </cell>
          <cell r="M214">
            <v>0</v>
          </cell>
          <cell r="N214">
            <v>0</v>
          </cell>
          <cell r="P214">
            <v>0</v>
          </cell>
          <cell r="Q214">
            <v>0</v>
          </cell>
          <cell r="R214">
            <v>0</v>
          </cell>
          <cell r="T214">
            <v>0</v>
          </cell>
        </row>
        <row r="215">
          <cell r="C215" t="str">
            <v>Washer Dryer Concessions</v>
          </cell>
          <cell r="D215">
            <v>43271000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L215">
            <v>0</v>
          </cell>
          <cell r="M215">
            <v>0</v>
          </cell>
          <cell r="N215">
            <v>0</v>
          </cell>
          <cell r="P215">
            <v>0</v>
          </cell>
          <cell r="Q215">
            <v>0</v>
          </cell>
          <cell r="R215">
            <v>0</v>
          </cell>
          <cell r="T215">
            <v>0</v>
          </cell>
        </row>
        <row r="216">
          <cell r="C216" t="str">
            <v>Utility Setup/Admin Fee</v>
          </cell>
          <cell r="D216">
            <v>43277000</v>
          </cell>
          <cell r="E216">
            <v>1137.6099999999999</v>
          </cell>
          <cell r="F216">
            <v>0</v>
          </cell>
          <cell r="G216">
            <v>0</v>
          </cell>
          <cell r="H216">
            <v>-1137.6099999999999</v>
          </cell>
          <cell r="I216">
            <v>-1</v>
          </cell>
          <cell r="J216">
            <v>-1</v>
          </cell>
          <cell r="L216">
            <v>5.907606183821734E-3</v>
          </cell>
          <cell r="M216">
            <v>0</v>
          </cell>
          <cell r="N216">
            <v>-5.907606183821734E-3</v>
          </cell>
          <cell r="P216">
            <v>3.60003164556962</v>
          </cell>
          <cell r="Q216">
            <v>0</v>
          </cell>
          <cell r="R216">
            <v>-3.60003164556962</v>
          </cell>
          <cell r="T216">
            <v>0</v>
          </cell>
        </row>
        <row r="217">
          <cell r="C217" t="str">
            <v>Building Sales Proceeds</v>
          </cell>
          <cell r="D217">
            <v>43280000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L217">
            <v>0</v>
          </cell>
          <cell r="M217">
            <v>0</v>
          </cell>
          <cell r="N217">
            <v>0</v>
          </cell>
          <cell r="P217">
            <v>0</v>
          </cell>
          <cell r="Q217">
            <v>0</v>
          </cell>
          <cell r="R217">
            <v>0</v>
          </cell>
          <cell r="T217">
            <v>0</v>
          </cell>
        </row>
        <row r="218">
          <cell r="C218" t="str">
            <v>Gain on Sale</v>
          </cell>
          <cell r="D218">
            <v>43285000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L218">
            <v>0</v>
          </cell>
          <cell r="M218">
            <v>0</v>
          </cell>
          <cell r="N218">
            <v>0</v>
          </cell>
          <cell r="P218">
            <v>0</v>
          </cell>
          <cell r="Q218">
            <v>0</v>
          </cell>
          <cell r="R218">
            <v>0</v>
          </cell>
          <cell r="T218">
            <v>0</v>
          </cell>
        </row>
        <row r="219">
          <cell r="C219" t="str">
            <v>Electric Rebill</v>
          </cell>
          <cell r="D219">
            <v>59050000</v>
          </cell>
          <cell r="E219">
            <v>55615.630000000005</v>
          </cell>
          <cell r="F219">
            <v>0</v>
          </cell>
          <cell r="G219">
            <v>122606.25</v>
          </cell>
          <cell r="H219">
            <v>66990.62</v>
          </cell>
          <cell r="I219">
            <v>1.2045286549842191</v>
          </cell>
          <cell r="J219">
            <v>1.2045286549842191</v>
          </cell>
          <cell r="L219">
            <v>0.2888118421120961</v>
          </cell>
          <cell r="M219">
            <v>0.63669398183489379</v>
          </cell>
          <cell r="N219">
            <v>0.34788213972279769</v>
          </cell>
          <cell r="P219">
            <v>175.99882911392407</v>
          </cell>
          <cell r="Q219">
            <v>395.91170886075957</v>
          </cell>
          <cell r="R219">
            <v>219.9128797468355</v>
          </cell>
          <cell r="T219" t="str">
            <v xml:space="preserve">Budgeted rebill at 65%. </v>
          </cell>
        </row>
        <row r="220">
          <cell r="C220" t="str">
            <v>Gas Rebill</v>
          </cell>
          <cell r="D220">
            <v>59085000</v>
          </cell>
          <cell r="E220">
            <v>8425.4599999999991</v>
          </cell>
          <cell r="F220">
            <v>0</v>
          </cell>
          <cell r="G220">
            <v>69794.399999999994</v>
          </cell>
          <cell r="H220">
            <v>61368.939999999995</v>
          </cell>
          <cell r="I220">
            <v>7.2837494926093056</v>
          </cell>
          <cell r="J220">
            <v>7.2837494926093065</v>
          </cell>
          <cell r="L220">
            <v>4.3753394922286783E-2</v>
          </cell>
          <cell r="M220">
            <v>0.36244216298742771</v>
          </cell>
          <cell r="N220">
            <v>0.3186887680651409</v>
          </cell>
          <cell r="P220">
            <v>26.662848101265819</v>
          </cell>
          <cell r="Q220">
            <v>225.37310126582281</v>
          </cell>
          <cell r="R220">
            <v>198.710253164557</v>
          </cell>
          <cell r="T220" t="str">
            <v xml:space="preserve">Budgeted rebill at 65%. </v>
          </cell>
        </row>
        <row r="221">
          <cell r="C221" t="str">
            <v>Water Rebill Reimbursement</v>
          </cell>
          <cell r="D221">
            <v>43260000</v>
          </cell>
          <cell r="E221">
            <v>147402.32999999999</v>
          </cell>
          <cell r="F221">
            <v>202391</v>
          </cell>
          <cell r="G221">
            <v>37135</v>
          </cell>
          <cell r="H221">
            <v>-110267.32999999999</v>
          </cell>
          <cell r="I221">
            <v>-0.74807046808554511</v>
          </cell>
          <cell r="J221">
            <v>-0.74807046808554523</v>
          </cell>
          <cell r="L221">
            <v>0.76545996977675301</v>
          </cell>
          <cell r="M221">
            <v>0.19284197188511012</v>
          </cell>
          <cell r="N221">
            <v>-0.57261799789164292</v>
          </cell>
          <cell r="P221">
            <v>466.46306962025312</v>
          </cell>
          <cell r="Q221">
            <v>107.24794303797468</v>
          </cell>
          <cell r="R221">
            <v>-359.21512658227846</v>
          </cell>
          <cell r="T221" t="str">
            <v xml:space="preserve">Budgeted rebill at 65%. </v>
          </cell>
        </row>
        <row r="222">
          <cell r="C222" t="str">
            <v>Trash Remove Rebill - Door To Door Pickup</v>
          </cell>
          <cell r="D222">
            <v>53183000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>
            <v>0</v>
          </cell>
          <cell r="M222">
            <v>0</v>
          </cell>
          <cell r="N222">
            <v>0</v>
          </cell>
          <cell r="P222">
            <v>0</v>
          </cell>
          <cell r="Q222">
            <v>0</v>
          </cell>
          <cell r="R222">
            <v>0</v>
          </cell>
          <cell r="T222" t="str">
            <v xml:space="preserve"> </v>
          </cell>
        </row>
        <row r="223">
          <cell r="C223" t="str">
            <v>Trash Rebill Reimbursement</v>
          </cell>
          <cell r="D223">
            <v>53185000</v>
          </cell>
          <cell r="E223">
            <v>13411.920000000002</v>
          </cell>
          <cell r="F223">
            <v>0</v>
          </cell>
          <cell r="G223">
            <v>20412</v>
          </cell>
          <cell r="H223">
            <v>7000.0799999999981</v>
          </cell>
          <cell r="I223">
            <v>0.52192974607662412</v>
          </cell>
          <cell r="J223">
            <v>0.52192974607662412</v>
          </cell>
          <cell r="L223">
            <v>6.9648070541681609E-2</v>
          </cell>
          <cell r="M223">
            <v>0.10599947031422829</v>
          </cell>
          <cell r="N223">
            <v>3.6351399772546686E-2</v>
          </cell>
          <cell r="P223">
            <v>42.442784810126589</v>
          </cell>
          <cell r="Q223">
            <v>65.050632911392398</v>
          </cell>
          <cell r="R223">
            <v>22.607848101265809</v>
          </cell>
          <cell r="T223" t="str">
            <v xml:space="preserve">Trash rebill budgeted at $6.00/unit. </v>
          </cell>
        </row>
        <row r="224">
          <cell r="C224" t="str">
            <v>Pest Control Rebill</v>
          </cell>
          <cell r="D224" t="str">
            <v>n/a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L224">
            <v>0</v>
          </cell>
          <cell r="M224">
            <v>0</v>
          </cell>
          <cell r="N224">
            <v>0</v>
          </cell>
          <cell r="P224">
            <v>0</v>
          </cell>
          <cell r="Q224">
            <v>0</v>
          </cell>
          <cell r="R224">
            <v>0</v>
          </cell>
          <cell r="T224">
            <v>0</v>
          </cell>
        </row>
        <row r="225">
          <cell r="C225" t="str">
            <v>Concierge - Salaries Rebill</v>
          </cell>
          <cell r="D225" t="str">
            <v>n/a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L225">
            <v>0</v>
          </cell>
          <cell r="M225">
            <v>0</v>
          </cell>
          <cell r="N225">
            <v>0</v>
          </cell>
          <cell r="P225">
            <v>0</v>
          </cell>
          <cell r="Q225">
            <v>0</v>
          </cell>
          <cell r="R225">
            <v>0</v>
          </cell>
          <cell r="T225">
            <v>0</v>
          </cell>
        </row>
        <row r="226">
          <cell r="C226" t="str">
            <v>Patrol / Courtesy Office Contract Rebill</v>
          </cell>
          <cell r="D226" t="str">
            <v>n/a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L226">
            <v>0</v>
          </cell>
          <cell r="M226">
            <v>0</v>
          </cell>
          <cell r="N226">
            <v>0</v>
          </cell>
          <cell r="P226">
            <v>0</v>
          </cell>
          <cell r="Q226">
            <v>0</v>
          </cell>
          <cell r="R226">
            <v>0</v>
          </cell>
          <cell r="T226">
            <v>0</v>
          </cell>
        </row>
        <row r="227">
          <cell r="C227" t="str">
            <v>Miscellaneous Income</v>
          </cell>
          <cell r="D227">
            <v>43290000</v>
          </cell>
          <cell r="E227">
            <v>3898.4300000000003</v>
          </cell>
          <cell r="F227">
            <v>15500</v>
          </cell>
          <cell r="G227">
            <v>4800</v>
          </cell>
          <cell r="H227">
            <v>901.56999999999971</v>
          </cell>
          <cell r="I227">
            <v>0.2312648938162285</v>
          </cell>
          <cell r="J227">
            <v>0.2312648938162285</v>
          </cell>
          <cell r="L227">
            <v>2.0244538264604008E-2</v>
          </cell>
          <cell r="M227">
            <v>2.4926389256726231E-2</v>
          </cell>
          <cell r="N227">
            <v>4.6818509921222225E-3</v>
          </cell>
          <cell r="P227">
            <v>12.336803797468356</v>
          </cell>
          <cell r="Q227">
            <v>15.189873417721518</v>
          </cell>
          <cell r="R227">
            <v>2.8530696202531622</v>
          </cell>
          <cell r="T227" t="str">
            <v>Miscellaneous income for transfer fees, utility setup fees, etc.</v>
          </cell>
        </row>
        <row r="228">
          <cell r="C228" t="str">
            <v>Miscellaneous Income 2nd</v>
          </cell>
          <cell r="D228">
            <v>43291000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>
            <v>0</v>
          </cell>
          <cell r="M228">
            <v>0</v>
          </cell>
          <cell r="N228">
            <v>0</v>
          </cell>
          <cell r="P228">
            <v>0</v>
          </cell>
          <cell r="Q228">
            <v>0</v>
          </cell>
          <cell r="R228">
            <v>0</v>
          </cell>
          <cell r="T228">
            <v>0</v>
          </cell>
        </row>
        <row r="229">
          <cell r="C229" t="str">
            <v>Total Other Income - Res</v>
          </cell>
          <cell r="E229">
            <v>494788.88</v>
          </cell>
          <cell r="F229">
            <v>551556</v>
          </cell>
          <cell r="G229">
            <v>510991.65</v>
          </cell>
          <cell r="H229">
            <v>16202.769999999993</v>
          </cell>
          <cell r="I229">
            <v>3.2746835377545254E-2</v>
          </cell>
          <cell r="J229">
            <v>3.2746835377545302E-2</v>
          </cell>
          <cell r="L229">
            <v>2.5694375464124177</v>
          </cell>
          <cell r="M229">
            <v>2.653578494757669</v>
          </cell>
          <cell r="N229">
            <v>8.4140948345251321E-2</v>
          </cell>
          <cell r="P229">
            <v>1565.787594936709</v>
          </cell>
          <cell r="Q229">
            <v>1616.0011075949369</v>
          </cell>
          <cell r="R229">
            <v>50.213512658227955</v>
          </cell>
        </row>
        <row r="230">
          <cell r="C230">
            <v>0</v>
          </cell>
        </row>
        <row r="231">
          <cell r="C231" t="str">
            <v>Other Income - Comm</v>
          </cell>
        </row>
        <row r="232">
          <cell r="C232" t="str">
            <v>CAM Reimbursement - Comm</v>
          </cell>
          <cell r="D232">
            <v>43610000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L232">
            <v>0</v>
          </cell>
          <cell r="M232">
            <v>0</v>
          </cell>
          <cell r="N232">
            <v>0</v>
          </cell>
          <cell r="P232">
            <v>0</v>
          </cell>
          <cell r="Q232">
            <v>0</v>
          </cell>
          <cell r="R232">
            <v>0</v>
          </cell>
          <cell r="T232">
            <v>0</v>
          </cell>
        </row>
        <row r="233">
          <cell r="C233" t="str">
            <v>RE Tax Reimb - Comm</v>
          </cell>
          <cell r="D233">
            <v>43620000</v>
          </cell>
          <cell r="E233">
            <v>891</v>
          </cell>
          <cell r="F233">
            <v>0</v>
          </cell>
          <cell r="G233">
            <v>0</v>
          </cell>
          <cell r="H233">
            <v>-891</v>
          </cell>
          <cell r="I233">
            <v>-1</v>
          </cell>
          <cell r="J233">
            <v>-1</v>
          </cell>
          <cell r="L233">
            <v>4.6269610057798069E-3</v>
          </cell>
          <cell r="M233">
            <v>0</v>
          </cell>
          <cell r="N233">
            <v>-4.6269610057798069E-3</v>
          </cell>
          <cell r="P233">
            <v>2.8196202531645569</v>
          </cell>
          <cell r="Q233">
            <v>0</v>
          </cell>
          <cell r="R233">
            <v>-2.8196202531645569</v>
          </cell>
          <cell r="T233">
            <v>0</v>
          </cell>
        </row>
        <row r="234">
          <cell r="C234" t="str">
            <v>Sales Tax - Commercial</v>
          </cell>
          <cell r="D234">
            <v>43625000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L234">
            <v>0</v>
          </cell>
          <cell r="M234">
            <v>0</v>
          </cell>
          <cell r="N234">
            <v>0</v>
          </cell>
          <cell r="P234">
            <v>0</v>
          </cell>
          <cell r="Q234">
            <v>0</v>
          </cell>
          <cell r="R234">
            <v>0</v>
          </cell>
          <cell r="T234">
            <v>0</v>
          </cell>
        </row>
        <row r="235">
          <cell r="C235" t="str">
            <v>Security Deposits - Commercial</v>
          </cell>
          <cell r="D235">
            <v>43626000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L235">
            <v>0</v>
          </cell>
          <cell r="M235">
            <v>0</v>
          </cell>
          <cell r="N235">
            <v>0</v>
          </cell>
          <cell r="P235">
            <v>0</v>
          </cell>
          <cell r="Q235">
            <v>0</v>
          </cell>
          <cell r="R235">
            <v>0</v>
          </cell>
          <cell r="T235">
            <v>0</v>
          </cell>
        </row>
        <row r="236">
          <cell r="C236" t="str">
            <v>Ins Reimbursement - Comm</v>
          </cell>
          <cell r="D236">
            <v>43630000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L236">
            <v>0</v>
          </cell>
          <cell r="M236">
            <v>0</v>
          </cell>
          <cell r="N236">
            <v>0</v>
          </cell>
          <cell r="P236">
            <v>0</v>
          </cell>
          <cell r="Q236">
            <v>0</v>
          </cell>
          <cell r="R236">
            <v>0</v>
          </cell>
          <cell r="T236">
            <v>0</v>
          </cell>
        </row>
        <row r="237">
          <cell r="C237" t="str">
            <v>Ins Reimbursement - Admin Recovery</v>
          </cell>
          <cell r="D237">
            <v>43635000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L237">
            <v>0</v>
          </cell>
          <cell r="M237">
            <v>0</v>
          </cell>
          <cell r="N237">
            <v>0</v>
          </cell>
          <cell r="P237">
            <v>0</v>
          </cell>
          <cell r="Q237">
            <v>0</v>
          </cell>
          <cell r="R237">
            <v>0</v>
          </cell>
          <cell r="T237">
            <v>0</v>
          </cell>
        </row>
        <row r="238">
          <cell r="C238" t="str">
            <v>Escalations - Comm</v>
          </cell>
          <cell r="D238">
            <v>43640000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>
            <v>0</v>
          </cell>
          <cell r="M238">
            <v>0</v>
          </cell>
          <cell r="N238">
            <v>0</v>
          </cell>
          <cell r="P238">
            <v>0</v>
          </cell>
          <cell r="Q238">
            <v>0</v>
          </cell>
          <cell r="R238">
            <v>0</v>
          </cell>
          <cell r="T238">
            <v>0</v>
          </cell>
        </row>
        <row r="239">
          <cell r="C239" t="str">
            <v>Prior Year Recovery - Comm</v>
          </cell>
          <cell r="D239">
            <v>43650000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L239">
            <v>0</v>
          </cell>
          <cell r="M239">
            <v>0</v>
          </cell>
          <cell r="N239">
            <v>0</v>
          </cell>
          <cell r="P239">
            <v>0</v>
          </cell>
          <cell r="Q239">
            <v>0</v>
          </cell>
          <cell r="R239">
            <v>0</v>
          </cell>
          <cell r="T239">
            <v>0</v>
          </cell>
        </row>
        <row r="240">
          <cell r="C240" t="str">
            <v>TI Reimb - Comm</v>
          </cell>
          <cell r="D240">
            <v>43660000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L240">
            <v>0</v>
          </cell>
          <cell r="M240">
            <v>0</v>
          </cell>
          <cell r="N240">
            <v>0</v>
          </cell>
          <cell r="P240">
            <v>0</v>
          </cell>
          <cell r="Q240">
            <v>0</v>
          </cell>
          <cell r="R240">
            <v>0</v>
          </cell>
          <cell r="T240">
            <v>0</v>
          </cell>
        </row>
        <row r="241">
          <cell r="C241" t="str">
            <v>Maint Reimb - Comm</v>
          </cell>
          <cell r="D241">
            <v>43670000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L241">
            <v>0</v>
          </cell>
          <cell r="M241">
            <v>0</v>
          </cell>
          <cell r="N241">
            <v>0</v>
          </cell>
          <cell r="P241">
            <v>0</v>
          </cell>
          <cell r="Q241">
            <v>0</v>
          </cell>
          <cell r="R241">
            <v>0</v>
          </cell>
          <cell r="T241">
            <v>0</v>
          </cell>
        </row>
        <row r="242">
          <cell r="C242" t="str">
            <v>Utility Reimb. - Comm</v>
          </cell>
          <cell r="D242">
            <v>43680000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L242">
            <v>0</v>
          </cell>
          <cell r="M242">
            <v>0</v>
          </cell>
          <cell r="N242">
            <v>0</v>
          </cell>
          <cell r="P242">
            <v>0</v>
          </cell>
          <cell r="Q242">
            <v>0</v>
          </cell>
          <cell r="R242">
            <v>0</v>
          </cell>
          <cell r="T242">
            <v>0</v>
          </cell>
        </row>
        <row r="243">
          <cell r="C243" t="str">
            <v>Late Fees - Comm</v>
          </cell>
          <cell r="D243">
            <v>43690000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L243">
            <v>0</v>
          </cell>
          <cell r="M243">
            <v>0</v>
          </cell>
          <cell r="N243">
            <v>0</v>
          </cell>
          <cell r="P243">
            <v>0</v>
          </cell>
          <cell r="Q243">
            <v>0</v>
          </cell>
          <cell r="R243">
            <v>0</v>
          </cell>
          <cell r="T243">
            <v>0</v>
          </cell>
        </row>
        <row r="244">
          <cell r="C244" t="str">
            <v>Food Service - FullSvc/Meals</v>
          </cell>
          <cell r="D244" t="str">
            <v>n/a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>
            <v>0</v>
          </cell>
          <cell r="M244">
            <v>0</v>
          </cell>
          <cell r="N244">
            <v>0</v>
          </cell>
          <cell r="P244">
            <v>0</v>
          </cell>
          <cell r="Q244">
            <v>0</v>
          </cell>
          <cell r="R244">
            <v>0</v>
          </cell>
        </row>
        <row r="245">
          <cell r="C245" t="str">
            <v>Food Service - Guest Cards</v>
          </cell>
          <cell r="D245" t="str">
            <v>n/a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L245">
            <v>0</v>
          </cell>
          <cell r="M245">
            <v>0</v>
          </cell>
          <cell r="N245">
            <v>0</v>
          </cell>
          <cell r="P245">
            <v>0</v>
          </cell>
          <cell r="Q245">
            <v>0</v>
          </cell>
          <cell r="R245">
            <v>0</v>
          </cell>
        </row>
        <row r="246">
          <cell r="C246" t="str">
            <v>Food Service - Resident Vouchers</v>
          </cell>
          <cell r="D246" t="str">
            <v>n/a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L246">
            <v>0</v>
          </cell>
          <cell r="M246">
            <v>0</v>
          </cell>
          <cell r="N246">
            <v>0</v>
          </cell>
          <cell r="P246">
            <v>0</v>
          </cell>
          <cell r="Q246">
            <v>0</v>
          </cell>
          <cell r="R246">
            <v>0</v>
          </cell>
        </row>
        <row r="247">
          <cell r="C247" t="str">
            <v>Food Service - Catering</v>
          </cell>
          <cell r="D247" t="str">
            <v>n/a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L247">
            <v>0</v>
          </cell>
          <cell r="M247">
            <v>0</v>
          </cell>
          <cell r="N247">
            <v>0</v>
          </cell>
          <cell r="P247">
            <v>0</v>
          </cell>
          <cell r="Q247">
            <v>0</v>
          </cell>
          <cell r="R247">
            <v>0</v>
          </cell>
        </row>
        <row r="248">
          <cell r="C248" t="str">
            <v>Misc. Income - Comm</v>
          </cell>
          <cell r="D248">
            <v>43790000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L248">
            <v>0</v>
          </cell>
          <cell r="M248">
            <v>0</v>
          </cell>
          <cell r="N248">
            <v>0</v>
          </cell>
          <cell r="P248">
            <v>0</v>
          </cell>
          <cell r="Q248">
            <v>0</v>
          </cell>
          <cell r="R248">
            <v>0</v>
          </cell>
          <cell r="T248">
            <v>0</v>
          </cell>
        </row>
        <row r="249">
          <cell r="C249" t="str">
            <v>Total Other Income - Comm</v>
          </cell>
          <cell r="E249">
            <v>891</v>
          </cell>
          <cell r="F249">
            <v>0</v>
          </cell>
          <cell r="G249">
            <v>0</v>
          </cell>
          <cell r="H249">
            <v>-891</v>
          </cell>
          <cell r="I249">
            <v>-1</v>
          </cell>
          <cell r="J249">
            <v>-1</v>
          </cell>
          <cell r="L249">
            <v>4.6269610057798069E-3</v>
          </cell>
          <cell r="M249">
            <v>0</v>
          </cell>
          <cell r="N249">
            <v>-4.6269610057798069E-3</v>
          </cell>
          <cell r="P249">
            <v>2.8196202531645569</v>
          </cell>
          <cell r="Q249">
            <v>0</v>
          </cell>
          <cell r="R249">
            <v>-2.8196202531645569</v>
          </cell>
        </row>
        <row r="250">
          <cell r="C250">
            <v>0</v>
          </cell>
        </row>
        <row r="251">
          <cell r="C251" t="str">
            <v>Total Income</v>
          </cell>
          <cell r="E251">
            <v>3296621.37</v>
          </cell>
          <cell r="F251">
            <v>3130855.1599999997</v>
          </cell>
          <cell r="G251">
            <v>3062776.3958132495</v>
          </cell>
          <cell r="H251">
            <v>-233844.97418675022</v>
          </cell>
          <cell r="I251">
            <v>-7.0934738309589435E-2</v>
          </cell>
          <cell r="J251">
            <v>-7.0934738309589518E-2</v>
          </cell>
          <cell r="L251">
            <v>17.119347395971271</v>
          </cell>
          <cell r="M251">
            <v>15.904990968407096</v>
          </cell>
          <cell r="N251">
            <v>-1.2143564275641747</v>
          </cell>
          <cell r="P251">
            <v>10432.346107594936</v>
          </cell>
          <cell r="Q251">
            <v>10282.334887710133</v>
          </cell>
          <cell r="R251">
            <v>-150.01121988480372</v>
          </cell>
        </row>
        <row r="252">
          <cell r="C252">
            <v>0</v>
          </cell>
        </row>
        <row r="253">
          <cell r="C253" t="str">
            <v>OPERATING EXPENSES</v>
          </cell>
        </row>
        <row r="254">
          <cell r="C254">
            <v>0</v>
          </cell>
        </row>
        <row r="255">
          <cell r="C255" t="str">
            <v>Payroll &amp; Benefits</v>
          </cell>
        </row>
        <row r="256">
          <cell r="C256" t="str">
            <v>Management - Salaries</v>
          </cell>
          <cell r="D256">
            <v>51010000</v>
          </cell>
          <cell r="E256">
            <v>92432.61</v>
          </cell>
          <cell r="F256">
            <v>93897.319999999992</v>
          </cell>
          <cell r="G256">
            <v>92902.619999999981</v>
          </cell>
          <cell r="H256">
            <v>470.00999999998021</v>
          </cell>
          <cell r="I256">
            <v>5.0848937404232141E-3</v>
          </cell>
          <cell r="J256">
            <v>5.084893740423313E-3</v>
          </cell>
          <cell r="L256">
            <v>0.48000233684899279</v>
          </cell>
          <cell r="M256">
            <v>0.48244309772702476</v>
          </cell>
          <cell r="N256">
            <v>2.4407608780319667E-3</v>
          </cell>
          <cell r="P256">
            <v>292.50825949367089</v>
          </cell>
          <cell r="Q256">
            <v>293.99563291139236</v>
          </cell>
          <cell r="R256">
            <v>1.4873734177214715</v>
          </cell>
        </row>
        <row r="257">
          <cell r="C257" t="str">
            <v>Management - Overtime</v>
          </cell>
          <cell r="D257">
            <v>51010001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L257">
            <v>0</v>
          </cell>
          <cell r="M257">
            <v>0</v>
          </cell>
          <cell r="N257">
            <v>0</v>
          </cell>
          <cell r="P257">
            <v>0</v>
          </cell>
          <cell r="Q257">
            <v>0</v>
          </cell>
          <cell r="R257">
            <v>0</v>
          </cell>
          <cell r="T257">
            <v>0</v>
          </cell>
        </row>
        <row r="258">
          <cell r="C258" t="str">
            <v>Assistant Management - Salaries</v>
          </cell>
          <cell r="D258">
            <v>51015000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L258">
            <v>0</v>
          </cell>
          <cell r="M258">
            <v>0</v>
          </cell>
          <cell r="N258">
            <v>0</v>
          </cell>
          <cell r="P258">
            <v>0</v>
          </cell>
          <cell r="Q258">
            <v>0</v>
          </cell>
          <cell r="R258">
            <v>0</v>
          </cell>
        </row>
        <row r="259">
          <cell r="C259" t="str">
            <v>Leasing - Salaries</v>
          </cell>
          <cell r="D259">
            <v>51020000</v>
          </cell>
          <cell r="E259">
            <v>52257.63</v>
          </cell>
          <cell r="F259">
            <v>51936.799999999996</v>
          </cell>
          <cell r="G259">
            <v>52297.439999999995</v>
          </cell>
          <cell r="H259">
            <v>39.809999999997672</v>
          </cell>
          <cell r="I259">
            <v>7.6180263054405014E-4</v>
          </cell>
          <cell r="J259">
            <v>7.6180263054403952E-4</v>
          </cell>
          <cell r="L259">
            <v>0.27137375562791133</v>
          </cell>
          <cell r="M259">
            <v>0.27158048886880926</v>
          </cell>
          <cell r="N259">
            <v>2.0673324089792722E-4</v>
          </cell>
          <cell r="P259">
            <v>165.37224683544304</v>
          </cell>
          <cell r="Q259">
            <v>165.49822784810124</v>
          </cell>
          <cell r="R259">
            <v>0.12598101265820105</v>
          </cell>
        </row>
        <row r="260">
          <cell r="C260" t="str">
            <v>Concierge - Salaries</v>
          </cell>
          <cell r="D260" t="str">
            <v>n/a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L260">
            <v>0</v>
          </cell>
          <cell r="M260">
            <v>0</v>
          </cell>
          <cell r="N260">
            <v>0</v>
          </cell>
          <cell r="P260">
            <v>0</v>
          </cell>
          <cell r="Q260">
            <v>0</v>
          </cell>
          <cell r="R260">
            <v>0</v>
          </cell>
        </row>
        <row r="261">
          <cell r="C261" t="str">
            <v>Concierge - Salaries Rebill</v>
          </cell>
          <cell r="D261">
            <v>51025001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L261">
            <v>0</v>
          </cell>
          <cell r="M261">
            <v>0</v>
          </cell>
          <cell r="N261">
            <v>0</v>
          </cell>
          <cell r="P261">
            <v>0</v>
          </cell>
          <cell r="Q261">
            <v>0</v>
          </cell>
          <cell r="R261">
            <v>0</v>
          </cell>
        </row>
        <row r="262">
          <cell r="C262" t="str">
            <v>Bonuses</v>
          </cell>
          <cell r="D262">
            <v>51030000</v>
          </cell>
          <cell r="E262">
            <v>35561.47</v>
          </cell>
          <cell r="F262">
            <v>38955.039999999994</v>
          </cell>
          <cell r="G262">
            <v>34755</v>
          </cell>
          <cell r="H262">
            <v>-806.47000000000116</v>
          </cell>
          <cell r="I262">
            <v>-2.2678196373771983E-2</v>
          </cell>
          <cell r="J262">
            <v>-2.2678196373771997E-2</v>
          </cell>
          <cell r="L262">
            <v>0.18467063411695669</v>
          </cell>
          <cell r="M262">
            <v>0.18048263721198335</v>
          </cell>
          <cell r="N262">
            <v>-4.1879969049733456E-3</v>
          </cell>
          <cell r="P262">
            <v>112.53629746835443</v>
          </cell>
          <cell r="Q262">
            <v>108.75</v>
          </cell>
          <cell r="R262">
            <v>-3.7862974683544337</v>
          </cell>
          <cell r="T262" t="str">
            <v>$2,000 Mgr Bonus Quarterly, $250/mo Delinquency Bonus for Asst. Mgr</v>
          </cell>
        </row>
        <row r="263">
          <cell r="C263" t="str">
            <v>Quarterly Bonuses</v>
          </cell>
          <cell r="D263">
            <v>51030001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L263">
            <v>0</v>
          </cell>
          <cell r="M263">
            <v>0</v>
          </cell>
          <cell r="N263">
            <v>0</v>
          </cell>
          <cell r="P263">
            <v>0</v>
          </cell>
          <cell r="Q263">
            <v>0</v>
          </cell>
          <cell r="R263">
            <v>0</v>
          </cell>
          <cell r="T263">
            <v>0</v>
          </cell>
        </row>
        <row r="264">
          <cell r="C264" t="str">
            <v>Accrued Bonus Expense</v>
          </cell>
          <cell r="D264">
            <v>51030008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L264">
            <v>0</v>
          </cell>
          <cell r="M264">
            <v>0</v>
          </cell>
          <cell r="N264">
            <v>0</v>
          </cell>
          <cell r="P264">
            <v>0</v>
          </cell>
          <cell r="Q264">
            <v>0</v>
          </cell>
          <cell r="R264">
            <v>0</v>
          </cell>
          <cell r="T264">
            <v>0</v>
          </cell>
        </row>
        <row r="265">
          <cell r="C265" t="str">
            <v>Maintenance - Salaries</v>
          </cell>
          <cell r="D265">
            <v>51040000</v>
          </cell>
          <cell r="E265">
            <v>127584.63000000002</v>
          </cell>
          <cell r="F265">
            <v>130223.84</v>
          </cell>
          <cell r="G265">
            <v>54949.439999999995</v>
          </cell>
          <cell r="H265">
            <v>-72635.190000000031</v>
          </cell>
          <cell r="I265">
            <v>-0.56930987690288415</v>
          </cell>
          <cell r="J265">
            <v>-0.56930987690288415</v>
          </cell>
          <cell r="L265">
            <v>0.6625466980323732</v>
          </cell>
          <cell r="M265">
            <v>0.2853523189331505</v>
          </cell>
          <cell r="N265">
            <v>-0.37719437909922271</v>
          </cell>
          <cell r="P265">
            <v>403.7488291139241</v>
          </cell>
          <cell r="Q265">
            <v>173.8906329113924</v>
          </cell>
          <cell r="R265">
            <v>-229.8581962025317</v>
          </cell>
        </row>
        <row r="266">
          <cell r="C266" t="str">
            <v>Maintenance - Overtime</v>
          </cell>
          <cell r="D266">
            <v>51040001</v>
          </cell>
          <cell r="E266">
            <v>5233.17</v>
          </cell>
          <cell r="F266">
            <v>3600</v>
          </cell>
          <cell r="G266">
            <v>1400</v>
          </cell>
          <cell r="H266">
            <v>-3833.17</v>
          </cell>
          <cell r="I266">
            <v>-0.73247572694943985</v>
          </cell>
          <cell r="J266">
            <v>-0.73247572694943985</v>
          </cell>
          <cell r="L266">
            <v>2.7175840097212918E-2</v>
          </cell>
          <cell r="M266">
            <v>7.2701968665451503E-3</v>
          </cell>
          <cell r="N266">
            <v>-1.9905643230667767E-2</v>
          </cell>
          <cell r="P266">
            <v>16.560664556962024</v>
          </cell>
          <cell r="Q266">
            <v>4.4303797468354427</v>
          </cell>
          <cell r="R266">
            <v>-12.130284810126582</v>
          </cell>
          <cell r="T266">
            <v>0</v>
          </cell>
        </row>
        <row r="267">
          <cell r="C267" t="str">
            <v>Assistant Maintenance - Salaries</v>
          </cell>
          <cell r="D267">
            <v>51045000</v>
          </cell>
          <cell r="E267">
            <v>0</v>
          </cell>
          <cell r="F267">
            <v>0</v>
          </cell>
          <cell r="G267">
            <v>31017.792000000001</v>
          </cell>
          <cell r="H267">
            <v>31017.792000000001</v>
          </cell>
          <cell r="I267">
            <v>0</v>
          </cell>
          <cell r="J267">
            <v>0</v>
          </cell>
          <cell r="L267">
            <v>0</v>
          </cell>
          <cell r="M267">
            <v>0.16107532443253517</v>
          </cell>
          <cell r="N267">
            <v>0</v>
          </cell>
          <cell r="P267">
            <v>0</v>
          </cell>
          <cell r="Q267">
            <v>98.15756962025317</v>
          </cell>
          <cell r="R267">
            <v>0</v>
          </cell>
        </row>
        <row r="268">
          <cell r="C268" t="str">
            <v>Grounds - Salaries</v>
          </cell>
          <cell r="D268">
            <v>51050000</v>
          </cell>
          <cell r="E268">
            <v>23940</v>
          </cell>
          <cell r="F268">
            <v>24886.399999999998</v>
          </cell>
          <cell r="G268">
            <v>25650.144</v>
          </cell>
          <cell r="H268">
            <v>1710.1440000000002</v>
          </cell>
          <cell r="I268">
            <v>7.143458646616542E-2</v>
          </cell>
          <cell r="J268">
            <v>7.1434586466165406E-2</v>
          </cell>
          <cell r="L268">
            <v>0.12432036641792207</v>
          </cell>
          <cell r="M268">
            <v>0.13320114038230849</v>
          </cell>
          <cell r="N268">
            <v>8.8807739643864125E-3</v>
          </cell>
          <cell r="P268">
            <v>75.759493670886073</v>
          </cell>
          <cell r="Q268">
            <v>81.171341772151905</v>
          </cell>
          <cell r="R268">
            <v>5.4118481012658322</v>
          </cell>
        </row>
        <row r="269">
          <cell r="C269" t="str">
            <v>Maid - Salaries</v>
          </cell>
          <cell r="D269">
            <v>51060000</v>
          </cell>
          <cell r="E269">
            <v>0</v>
          </cell>
          <cell r="F269">
            <v>0</v>
          </cell>
          <cell r="G269">
            <v>50960.831999999988</v>
          </cell>
          <cell r="H269">
            <v>50960.831999999988</v>
          </cell>
          <cell r="I269">
            <v>0</v>
          </cell>
          <cell r="J269">
            <v>0</v>
          </cell>
          <cell r="L269">
            <v>0</v>
          </cell>
          <cell r="M269">
            <v>0.26463948651638125</v>
          </cell>
          <cell r="N269">
            <v>0</v>
          </cell>
          <cell r="P269">
            <v>0</v>
          </cell>
          <cell r="Q269">
            <v>161.26845569620249</v>
          </cell>
          <cell r="R269">
            <v>0</v>
          </cell>
        </row>
        <row r="270">
          <cell r="C270" t="str">
            <v>Maid - Overtime</v>
          </cell>
          <cell r="D270">
            <v>51060001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>
            <v>0</v>
          </cell>
          <cell r="M270">
            <v>0</v>
          </cell>
          <cell r="N270">
            <v>0</v>
          </cell>
          <cell r="P270">
            <v>0</v>
          </cell>
          <cell r="Q270">
            <v>0</v>
          </cell>
          <cell r="R270">
            <v>0</v>
          </cell>
          <cell r="T270">
            <v>0</v>
          </cell>
        </row>
        <row r="271">
          <cell r="C271" t="str">
            <v>Painter Salaries</v>
          </cell>
          <cell r="D271" t="str">
            <v>n/a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L271">
            <v>0</v>
          </cell>
          <cell r="M271">
            <v>0</v>
          </cell>
          <cell r="N271">
            <v>0</v>
          </cell>
          <cell r="P271">
            <v>0</v>
          </cell>
          <cell r="Q271">
            <v>0</v>
          </cell>
          <cell r="R271">
            <v>0</v>
          </cell>
        </row>
        <row r="272">
          <cell r="C272" t="str">
            <v>Driver - Salaries</v>
          </cell>
          <cell r="D272" t="str">
            <v>n/a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>
            <v>0</v>
          </cell>
          <cell r="M272">
            <v>0</v>
          </cell>
          <cell r="N272">
            <v>0</v>
          </cell>
          <cell r="P272">
            <v>0</v>
          </cell>
          <cell r="Q272">
            <v>0</v>
          </cell>
          <cell r="R272">
            <v>0</v>
          </cell>
        </row>
        <row r="273">
          <cell r="C273" t="str">
            <v>Courtesy Patrol - Salaries</v>
          </cell>
          <cell r="D273">
            <v>51067000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L273">
            <v>0</v>
          </cell>
          <cell r="M273">
            <v>0</v>
          </cell>
          <cell r="N273">
            <v>0</v>
          </cell>
          <cell r="P273">
            <v>0</v>
          </cell>
          <cell r="Q273">
            <v>0</v>
          </cell>
          <cell r="R273">
            <v>0</v>
          </cell>
        </row>
        <row r="274">
          <cell r="C274" t="str">
            <v>Payroll Taxes</v>
          </cell>
          <cell r="D274">
            <v>51070000</v>
          </cell>
          <cell r="E274">
            <v>99032.85</v>
          </cell>
          <cell r="F274">
            <v>124058.77</v>
          </cell>
          <cell r="G274">
            <v>115735.7729844</v>
          </cell>
          <cell r="H274">
            <v>16702.922984399993</v>
          </cell>
          <cell r="I274">
            <v>0.16866042918486129</v>
          </cell>
          <cell r="J274">
            <v>0.16866042918486124</v>
          </cell>
          <cell r="L274">
            <v>0.51427736839645422</v>
          </cell>
          <cell r="M274">
            <v>0.60101561007026127</v>
          </cell>
          <cell r="N274">
            <v>8.6738241673807059E-2</v>
          </cell>
          <cell r="P274">
            <v>313.39509493670886</v>
          </cell>
          <cell r="Q274">
            <v>366.09484172278474</v>
          </cell>
          <cell r="R274">
            <v>52.699746786075877</v>
          </cell>
          <cell r="T274" t="str">
            <v>Payroll Taxes, Employee Burden, Workers Comp accounts for .8% of 3.9% increase from year over year.</v>
          </cell>
        </row>
        <row r="275">
          <cell r="C275" t="str">
            <v>Employee Units (Included in Income)</v>
          </cell>
          <cell r="D275" t="str">
            <v>n/a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>
            <v>0</v>
          </cell>
          <cell r="M275">
            <v>0</v>
          </cell>
          <cell r="N275">
            <v>0</v>
          </cell>
          <cell r="P275">
            <v>0</v>
          </cell>
          <cell r="Q275">
            <v>0</v>
          </cell>
          <cell r="R275">
            <v>0</v>
          </cell>
        </row>
        <row r="276">
          <cell r="C276" t="str">
            <v>401k Contributions</v>
          </cell>
          <cell r="D276">
            <v>51090000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L276">
            <v>0</v>
          </cell>
          <cell r="M276">
            <v>0</v>
          </cell>
          <cell r="N276">
            <v>0</v>
          </cell>
          <cell r="P276">
            <v>0</v>
          </cell>
          <cell r="Q276">
            <v>0</v>
          </cell>
          <cell r="R276">
            <v>0</v>
          </cell>
          <cell r="T276" t="str">
            <v>Budget 100% participation in 401K.</v>
          </cell>
        </row>
        <row r="277">
          <cell r="C277" t="str">
            <v>Workers Compensation</v>
          </cell>
          <cell r="D277">
            <v>51100000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L277">
            <v>0</v>
          </cell>
          <cell r="M277">
            <v>0</v>
          </cell>
          <cell r="N277">
            <v>0</v>
          </cell>
          <cell r="P277">
            <v>0</v>
          </cell>
          <cell r="Q277">
            <v>0</v>
          </cell>
          <cell r="R277">
            <v>0</v>
          </cell>
        </row>
        <row r="278">
          <cell r="C278" t="str">
            <v>Employee Burden</v>
          </cell>
          <cell r="D278">
            <v>51110000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L278">
            <v>0</v>
          </cell>
          <cell r="M278">
            <v>0</v>
          </cell>
          <cell r="N278">
            <v>0</v>
          </cell>
          <cell r="P278">
            <v>0</v>
          </cell>
          <cell r="Q278">
            <v>0</v>
          </cell>
          <cell r="R278">
            <v>0</v>
          </cell>
        </row>
        <row r="279">
          <cell r="C279" t="str">
            <v>Payroll Administrative Expense</v>
          </cell>
          <cell r="D279">
            <v>51115000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>
            <v>0</v>
          </cell>
          <cell r="M279">
            <v>0</v>
          </cell>
          <cell r="N279">
            <v>0</v>
          </cell>
          <cell r="P279">
            <v>0</v>
          </cell>
          <cell r="Q279">
            <v>0</v>
          </cell>
          <cell r="R279">
            <v>0</v>
          </cell>
          <cell r="T279">
            <v>0</v>
          </cell>
        </row>
        <row r="280">
          <cell r="C280" t="str">
            <v>Group Insurance</v>
          </cell>
          <cell r="D280">
            <v>51120000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L280">
            <v>0</v>
          </cell>
          <cell r="M280">
            <v>0</v>
          </cell>
          <cell r="N280">
            <v>0</v>
          </cell>
          <cell r="P280">
            <v>0</v>
          </cell>
          <cell r="Q280">
            <v>0</v>
          </cell>
          <cell r="R280">
            <v>0</v>
          </cell>
          <cell r="T280" t="str">
            <v>Anticipate 95% Group Insurance participation by employees.</v>
          </cell>
        </row>
        <row r="281">
          <cell r="C281" t="str">
            <v>Contract Staffing-Admin</v>
          </cell>
          <cell r="D281">
            <v>51150000</v>
          </cell>
          <cell r="E281">
            <v>-296.00000000000011</v>
          </cell>
          <cell r="F281">
            <v>0</v>
          </cell>
          <cell r="G281">
            <v>0</v>
          </cell>
          <cell r="H281">
            <v>296.00000000000011</v>
          </cell>
          <cell r="I281">
            <v>1</v>
          </cell>
          <cell r="J281">
            <v>-1</v>
          </cell>
          <cell r="L281">
            <v>-1.5371273374981181E-3</v>
          </cell>
          <cell r="M281">
            <v>0</v>
          </cell>
          <cell r="N281">
            <v>1.5371273374981181E-3</v>
          </cell>
          <cell r="P281">
            <v>-0.936708860759494</v>
          </cell>
          <cell r="Q281">
            <v>0</v>
          </cell>
          <cell r="R281">
            <v>0.936708860759494</v>
          </cell>
          <cell r="T281">
            <v>0</v>
          </cell>
        </row>
        <row r="282">
          <cell r="C282" t="str">
            <v>Contract Staffing-Maint</v>
          </cell>
          <cell r="D282">
            <v>51160000</v>
          </cell>
          <cell r="E282">
            <v>6432.55</v>
          </cell>
          <cell r="F282">
            <v>0</v>
          </cell>
          <cell r="G282">
            <v>0</v>
          </cell>
          <cell r="H282">
            <v>-6432.55</v>
          </cell>
          <cell r="I282">
            <v>-1</v>
          </cell>
          <cell r="J282">
            <v>-1</v>
          </cell>
          <cell r="L282">
            <v>3.3404217752782149E-2</v>
          </cell>
          <cell r="M282">
            <v>0</v>
          </cell>
          <cell r="N282">
            <v>-3.3404217752782149E-2</v>
          </cell>
          <cell r="P282">
            <v>20.356170886075951</v>
          </cell>
          <cell r="Q282">
            <v>0</v>
          </cell>
          <cell r="R282">
            <v>-20.356170886075951</v>
          </cell>
          <cell r="T282">
            <v>0</v>
          </cell>
        </row>
        <row r="283">
          <cell r="C283" t="str">
            <v>Payroll Reimbursement</v>
          </cell>
          <cell r="D283">
            <v>51163000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L283">
            <v>0</v>
          </cell>
          <cell r="M283">
            <v>0</v>
          </cell>
          <cell r="N283">
            <v>0</v>
          </cell>
          <cell r="P283">
            <v>0</v>
          </cell>
          <cell r="Q283">
            <v>0</v>
          </cell>
          <cell r="R283">
            <v>0</v>
          </cell>
        </row>
        <row r="284">
          <cell r="C284" t="str">
            <v>Tuition Reimbursement</v>
          </cell>
          <cell r="D284">
            <v>51165000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L284">
            <v>0</v>
          </cell>
          <cell r="M284">
            <v>0</v>
          </cell>
          <cell r="N284">
            <v>0</v>
          </cell>
          <cell r="P284">
            <v>0</v>
          </cell>
          <cell r="Q284">
            <v>0</v>
          </cell>
          <cell r="R284">
            <v>0</v>
          </cell>
        </row>
        <row r="285">
          <cell r="C285" t="str">
            <v>Total Payroll &amp; Benefits</v>
          </cell>
          <cell r="E285">
            <v>442178.91</v>
          </cell>
          <cell r="F285">
            <v>467558.17000000004</v>
          </cell>
          <cell r="G285">
            <v>459669.04098439997</v>
          </cell>
          <cell r="H285">
            <v>17490.13098439993</v>
          </cell>
          <cell r="I285">
            <v>3.9554421499659334E-2</v>
          </cell>
          <cell r="J285">
            <v>3.9554421499659487E-2</v>
          </cell>
          <cell r="L285">
            <v>2.2962340899531073</v>
          </cell>
          <cell r="M285">
            <v>2.3870603010089995</v>
          </cell>
          <cell r="N285">
            <v>9.082621105589217E-2</v>
          </cell>
          <cell r="P285">
            <v>1399.3003481012659</v>
          </cell>
          <cell r="Q285">
            <v>1453.2570822291138</v>
          </cell>
          <cell r="R285">
            <v>53.956734127847994</v>
          </cell>
          <cell r="T285" t="str">
            <v>Payroll Taxes/Burden/Workers Comp accounts for .8% of the 3.9% increase from prior year.  Remaining 3.1% increase primarily due to annual increases.</v>
          </cell>
        </row>
        <row r="286">
          <cell r="C286">
            <v>0</v>
          </cell>
        </row>
        <row r="287">
          <cell r="C287" t="str">
            <v>GENERAL MAINTENANCE EXPENSE</v>
          </cell>
        </row>
        <row r="288">
          <cell r="C288">
            <v>0</v>
          </cell>
        </row>
        <row r="289">
          <cell r="C289" t="str">
            <v>Repairs &amp; Maintenance</v>
          </cell>
        </row>
        <row r="290">
          <cell r="C290" t="str">
            <v>Access Gate Expense</v>
          </cell>
          <cell r="D290">
            <v>52010000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L290">
            <v>0</v>
          </cell>
          <cell r="M290">
            <v>0</v>
          </cell>
          <cell r="N290">
            <v>0</v>
          </cell>
          <cell r="P290">
            <v>0</v>
          </cell>
          <cell r="Q290">
            <v>0</v>
          </cell>
          <cell r="R290">
            <v>0</v>
          </cell>
          <cell r="T290">
            <v>0</v>
          </cell>
        </row>
        <row r="291">
          <cell r="C291" t="str">
            <v>Appliance Repairs</v>
          </cell>
          <cell r="D291">
            <v>52020000</v>
          </cell>
          <cell r="E291">
            <v>1879.3600000000001</v>
          </cell>
          <cell r="F291">
            <v>1200</v>
          </cell>
          <cell r="G291">
            <v>900</v>
          </cell>
          <cell r="H291">
            <v>-979.36000000000013</v>
          </cell>
          <cell r="I291">
            <v>-0.52111357057721786</v>
          </cell>
          <cell r="J291">
            <v>-0.52111357057721786</v>
          </cell>
          <cell r="L291">
            <v>9.7595122736502116E-3</v>
          </cell>
          <cell r="M291">
            <v>4.6736979856361683E-3</v>
          </cell>
          <cell r="N291">
            <v>-5.0858142880140433E-3</v>
          </cell>
          <cell r="P291">
            <v>5.9473417721518995</v>
          </cell>
          <cell r="Q291">
            <v>2.8481012658227849</v>
          </cell>
          <cell r="R291">
            <v>-3.0992405063291146</v>
          </cell>
        </row>
        <row r="292">
          <cell r="C292" t="str">
            <v>Backflow Inspections</v>
          </cell>
          <cell r="D292">
            <v>52025000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>
            <v>0</v>
          </cell>
          <cell r="M292">
            <v>0</v>
          </cell>
          <cell r="N292">
            <v>0</v>
          </cell>
          <cell r="P292">
            <v>0</v>
          </cell>
          <cell r="Q292">
            <v>0</v>
          </cell>
          <cell r="R292">
            <v>0</v>
          </cell>
          <cell r="T292">
            <v>0</v>
          </cell>
        </row>
        <row r="293">
          <cell r="C293" t="str">
            <v>Boiler Repairs</v>
          </cell>
          <cell r="D293">
            <v>52030000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L293">
            <v>0</v>
          </cell>
          <cell r="M293">
            <v>0</v>
          </cell>
          <cell r="N293">
            <v>0</v>
          </cell>
          <cell r="P293">
            <v>0</v>
          </cell>
          <cell r="Q293">
            <v>0</v>
          </cell>
          <cell r="R293">
            <v>0</v>
          </cell>
          <cell r="T293">
            <v>0</v>
          </cell>
        </row>
        <row r="294">
          <cell r="C294" t="str">
            <v>Building-Exterior</v>
          </cell>
          <cell r="D294">
            <v>52040000</v>
          </cell>
          <cell r="E294">
            <v>496.01</v>
          </cell>
          <cell r="F294">
            <v>1795</v>
          </cell>
          <cell r="G294">
            <v>1259.92</v>
          </cell>
          <cell r="H294">
            <v>763.91000000000008</v>
          </cell>
          <cell r="I294">
            <v>1.5401100784258384</v>
          </cell>
          <cell r="J294">
            <v>1.5401100784258386</v>
          </cell>
          <cell r="L294">
            <v>2.5757788198393287E-3</v>
          </cell>
          <cell r="M294">
            <v>6.5427617400696907E-3</v>
          </cell>
          <cell r="N294">
            <v>3.9669829202303615E-3</v>
          </cell>
          <cell r="P294">
            <v>1.5696518987341772</v>
          </cell>
          <cell r="Q294">
            <v>3.987088607594937</v>
          </cell>
          <cell r="R294">
            <v>2.4174367088607598</v>
          </cell>
          <cell r="T294" t="str">
            <v>Exterior light repair. Repairs to patio, roof deck, grill, etc.</v>
          </cell>
        </row>
        <row r="295">
          <cell r="C295" t="str">
            <v>Building-Interior</v>
          </cell>
          <cell r="D295">
            <v>52050000</v>
          </cell>
          <cell r="E295">
            <v>7008.89</v>
          </cell>
          <cell r="F295">
            <v>4694</v>
          </cell>
          <cell r="G295">
            <v>6300</v>
          </cell>
          <cell r="H295">
            <v>-708.89000000000033</v>
          </cell>
          <cell r="I295">
            <v>-0.10114155023120641</v>
          </cell>
          <cell r="J295">
            <v>-0.10114155023120641</v>
          </cell>
          <cell r="L295">
            <v>3.6397150082828317E-2</v>
          </cell>
          <cell r="M295">
            <v>3.2715885899453179E-2</v>
          </cell>
          <cell r="N295">
            <v>-3.6812641833751381E-3</v>
          </cell>
          <cell r="P295">
            <v>22.18003164556962</v>
          </cell>
          <cell r="Q295">
            <v>19.936708860759495</v>
          </cell>
          <cell r="R295">
            <v>-2.2433227848101254</v>
          </cell>
          <cell r="T295" t="str">
            <v>Removal of plastic cove base on 1st floor hallway and repair to wall prior to new carpet installation. All cabinetry parts, door hardware, interior fixtures, etc.</v>
          </cell>
        </row>
        <row r="296">
          <cell r="C296" t="str">
            <v>Cabinets &amp; Closet Repairs / Supplies</v>
          </cell>
          <cell r="D296">
            <v>52051000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L296">
            <v>0</v>
          </cell>
          <cell r="M296">
            <v>0</v>
          </cell>
          <cell r="N296">
            <v>0</v>
          </cell>
          <cell r="P296">
            <v>0</v>
          </cell>
          <cell r="Q296">
            <v>0</v>
          </cell>
          <cell r="R296">
            <v>0</v>
          </cell>
          <cell r="T296">
            <v>0</v>
          </cell>
        </row>
        <row r="297">
          <cell r="C297" t="str">
            <v>Carpet Clean/Repairs-Occupied</v>
          </cell>
          <cell r="D297">
            <v>52055000</v>
          </cell>
          <cell r="E297">
            <v>4201.5</v>
          </cell>
          <cell r="F297">
            <v>2050</v>
          </cell>
          <cell r="G297">
            <v>3375</v>
          </cell>
          <cell r="H297">
            <v>-826.5</v>
          </cell>
          <cell r="I297">
            <v>-0.19671545876472687</v>
          </cell>
          <cell r="J297">
            <v>-0.19671545876472685</v>
          </cell>
          <cell r="L297">
            <v>2.1818380096278178E-2</v>
          </cell>
          <cell r="M297">
            <v>1.7526367446135629E-2</v>
          </cell>
          <cell r="N297">
            <v>-4.2920126501425487E-3</v>
          </cell>
          <cell r="P297">
            <v>13.295886075949367</v>
          </cell>
          <cell r="Q297">
            <v>10.680379746835444</v>
          </cell>
          <cell r="R297">
            <v>-2.6155063291139236</v>
          </cell>
        </row>
        <row r="298">
          <cell r="C298" t="str">
            <v>Common Area Repairs</v>
          </cell>
          <cell r="D298">
            <v>52060000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>
            <v>0</v>
          </cell>
          <cell r="M298">
            <v>0</v>
          </cell>
          <cell r="N298">
            <v>0</v>
          </cell>
          <cell r="P298">
            <v>0</v>
          </cell>
          <cell r="Q298">
            <v>0</v>
          </cell>
          <cell r="R298">
            <v>0</v>
          </cell>
          <cell r="T298">
            <v>0</v>
          </cell>
        </row>
        <row r="299">
          <cell r="C299" t="str">
            <v>Door Repair / Replacement</v>
          </cell>
          <cell r="D299">
            <v>52065000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>
            <v>0</v>
          </cell>
          <cell r="M299">
            <v>0</v>
          </cell>
          <cell r="N299">
            <v>0</v>
          </cell>
          <cell r="P299">
            <v>0</v>
          </cell>
          <cell r="Q299">
            <v>0</v>
          </cell>
          <cell r="R299">
            <v>0</v>
          </cell>
          <cell r="T299">
            <v>0</v>
          </cell>
        </row>
        <row r="300">
          <cell r="C300" t="str">
            <v>Electrical Supplies/Repairs</v>
          </cell>
          <cell r="D300">
            <v>52070000</v>
          </cell>
          <cell r="E300">
            <v>4404.0200000000004</v>
          </cell>
          <cell r="F300">
            <v>1440</v>
          </cell>
          <cell r="G300">
            <v>1880</v>
          </cell>
          <cell r="H300">
            <v>-2524.0200000000004</v>
          </cell>
          <cell r="I300">
            <v>-0.57311728829569353</v>
          </cell>
          <cell r="J300">
            <v>-0.57311728829569353</v>
          </cell>
          <cell r="L300">
            <v>2.2870066003001555E-2</v>
          </cell>
          <cell r="M300">
            <v>9.7628357922177732E-3</v>
          </cell>
          <cell r="N300">
            <v>-1.3107230210783782E-2</v>
          </cell>
          <cell r="P300">
            <v>13.936772151898735</v>
          </cell>
          <cell r="Q300">
            <v>5.9493670886075947</v>
          </cell>
          <cell r="R300">
            <v>-7.9874050632911402</v>
          </cell>
          <cell r="T300" t="str">
            <v>Based on prior year actuals of wire, interior light fixtures, fans, batteries, timers, photocells, cable wire, phone jacks, cords, etc.</v>
          </cell>
        </row>
        <row r="301">
          <cell r="C301" t="str">
            <v>Elevator Repairs</v>
          </cell>
          <cell r="D301">
            <v>52080000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L301">
            <v>0</v>
          </cell>
          <cell r="M301">
            <v>0</v>
          </cell>
          <cell r="N301">
            <v>0</v>
          </cell>
          <cell r="P301">
            <v>0</v>
          </cell>
          <cell r="Q301">
            <v>0</v>
          </cell>
          <cell r="R301">
            <v>0</v>
          </cell>
          <cell r="T301">
            <v>0</v>
          </cell>
        </row>
        <row r="302">
          <cell r="C302" t="str">
            <v>Equipment Supplies &amp; Repairs</v>
          </cell>
          <cell r="D302">
            <v>52081000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L302">
            <v>0</v>
          </cell>
          <cell r="M302">
            <v>0</v>
          </cell>
          <cell r="N302">
            <v>0</v>
          </cell>
          <cell r="P302">
            <v>0</v>
          </cell>
          <cell r="Q302">
            <v>0</v>
          </cell>
          <cell r="R302">
            <v>0</v>
          </cell>
          <cell r="T302">
            <v>0</v>
          </cell>
        </row>
        <row r="303">
          <cell r="C303" t="str">
            <v>Exterior Paint Maintenance</v>
          </cell>
          <cell r="D303">
            <v>52082000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L303">
            <v>0</v>
          </cell>
          <cell r="M303">
            <v>0</v>
          </cell>
          <cell r="N303">
            <v>0</v>
          </cell>
          <cell r="P303">
            <v>0</v>
          </cell>
          <cell r="Q303">
            <v>0</v>
          </cell>
          <cell r="R303">
            <v>0</v>
          </cell>
          <cell r="T303">
            <v>0</v>
          </cell>
        </row>
        <row r="304">
          <cell r="C304" t="str">
            <v>Exterior Wall/Fence Repair</v>
          </cell>
          <cell r="D304">
            <v>52083000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L304">
            <v>0</v>
          </cell>
          <cell r="M304">
            <v>0</v>
          </cell>
          <cell r="N304">
            <v>0</v>
          </cell>
          <cell r="P304">
            <v>0</v>
          </cell>
          <cell r="Q304">
            <v>0</v>
          </cell>
          <cell r="R304">
            <v>0</v>
          </cell>
          <cell r="T304">
            <v>0</v>
          </cell>
        </row>
        <row r="305">
          <cell r="C305" t="str">
            <v>Exterior Window Cleaning</v>
          </cell>
          <cell r="D305">
            <v>52084000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>
            <v>0</v>
          </cell>
          <cell r="M305">
            <v>0</v>
          </cell>
          <cell r="N305">
            <v>0</v>
          </cell>
          <cell r="P305">
            <v>0</v>
          </cell>
          <cell r="Q305">
            <v>0</v>
          </cell>
          <cell r="R305">
            <v>0</v>
          </cell>
          <cell r="T305">
            <v>0</v>
          </cell>
        </row>
        <row r="306">
          <cell r="C306" t="str">
            <v>Interior Paint / Wallpaper</v>
          </cell>
          <cell r="D306">
            <v>52086000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L306">
            <v>0</v>
          </cell>
          <cell r="M306">
            <v>0</v>
          </cell>
          <cell r="N306">
            <v>0</v>
          </cell>
          <cell r="P306">
            <v>0</v>
          </cell>
          <cell r="Q306">
            <v>0</v>
          </cell>
          <cell r="R306">
            <v>0</v>
          </cell>
          <cell r="T306">
            <v>0</v>
          </cell>
        </row>
        <row r="307">
          <cell r="C307" t="str">
            <v>Fireplace Repair</v>
          </cell>
          <cell r="D307">
            <v>52087000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L307">
            <v>0</v>
          </cell>
          <cell r="M307">
            <v>0</v>
          </cell>
          <cell r="N307">
            <v>0</v>
          </cell>
          <cell r="P307">
            <v>0</v>
          </cell>
          <cell r="Q307">
            <v>0</v>
          </cell>
          <cell r="R307">
            <v>0</v>
          </cell>
          <cell r="T307">
            <v>0</v>
          </cell>
        </row>
        <row r="308">
          <cell r="C308" t="str">
            <v>Fuel &amp; Propane</v>
          </cell>
          <cell r="D308">
            <v>52088000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L308">
            <v>0</v>
          </cell>
          <cell r="M308">
            <v>0</v>
          </cell>
          <cell r="N308">
            <v>0</v>
          </cell>
          <cell r="P308">
            <v>0</v>
          </cell>
          <cell r="Q308">
            <v>0</v>
          </cell>
          <cell r="R308">
            <v>0</v>
          </cell>
          <cell r="T308">
            <v>0</v>
          </cell>
        </row>
        <row r="309">
          <cell r="C309" t="str">
            <v>Garage Repairs &amp; Maintenance</v>
          </cell>
          <cell r="D309">
            <v>52090000</v>
          </cell>
          <cell r="E309">
            <v>0</v>
          </cell>
          <cell r="F309">
            <v>0</v>
          </cell>
          <cell r="G309">
            <v>350</v>
          </cell>
          <cell r="H309">
            <v>350</v>
          </cell>
          <cell r="I309">
            <v>0</v>
          </cell>
          <cell r="J309">
            <v>0</v>
          </cell>
          <cell r="L309">
            <v>0</v>
          </cell>
          <cell r="M309">
            <v>1.8175492166362876E-3</v>
          </cell>
          <cell r="N309">
            <v>0</v>
          </cell>
          <cell r="P309">
            <v>0</v>
          </cell>
          <cell r="Q309">
            <v>1.1075949367088607</v>
          </cell>
          <cell r="R309">
            <v>0</v>
          </cell>
        </row>
        <row r="310">
          <cell r="C310" t="str">
            <v>Garbage Disposals</v>
          </cell>
          <cell r="D310">
            <v>52095000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L310">
            <v>0</v>
          </cell>
          <cell r="M310">
            <v>0</v>
          </cell>
          <cell r="N310">
            <v>0</v>
          </cell>
          <cell r="P310">
            <v>0</v>
          </cell>
          <cell r="Q310">
            <v>0</v>
          </cell>
          <cell r="R310">
            <v>0</v>
          </cell>
          <cell r="T310">
            <v>0</v>
          </cell>
        </row>
        <row r="311">
          <cell r="C311" t="str">
            <v>Golf Cart Repairs</v>
          </cell>
          <cell r="D311">
            <v>52100000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L311">
            <v>0</v>
          </cell>
          <cell r="M311">
            <v>0</v>
          </cell>
          <cell r="N311">
            <v>0</v>
          </cell>
          <cell r="P311">
            <v>0</v>
          </cell>
          <cell r="Q311">
            <v>0</v>
          </cell>
          <cell r="R311">
            <v>0</v>
          </cell>
          <cell r="T311">
            <v>0</v>
          </cell>
        </row>
        <row r="312">
          <cell r="C312" t="str">
            <v>HVAC Supplies/Repairs</v>
          </cell>
          <cell r="D312">
            <v>52110000</v>
          </cell>
          <cell r="E312">
            <v>521.16999999999996</v>
          </cell>
          <cell r="F312">
            <v>600</v>
          </cell>
          <cell r="G312">
            <v>0</v>
          </cell>
          <cell r="H312">
            <v>-521.16999999999996</v>
          </cell>
          <cell r="I312">
            <v>-1</v>
          </cell>
          <cell r="J312">
            <v>-1</v>
          </cell>
          <cell r="L312">
            <v>2.7064346435266683E-3</v>
          </cell>
          <cell r="M312">
            <v>0</v>
          </cell>
          <cell r="N312">
            <v>-2.7064346435266683E-3</v>
          </cell>
          <cell r="P312">
            <v>1.6492721518987341</v>
          </cell>
          <cell r="Q312">
            <v>0</v>
          </cell>
          <cell r="R312">
            <v>-1.6492721518987341</v>
          </cell>
          <cell r="T312">
            <v>0</v>
          </cell>
        </row>
        <row r="313">
          <cell r="C313" t="str">
            <v>HVAC Maintenance / Repairs</v>
          </cell>
          <cell r="D313">
            <v>52112000</v>
          </cell>
          <cell r="E313">
            <v>2078.2600000000002</v>
          </cell>
          <cell r="F313">
            <v>0</v>
          </cell>
          <cell r="G313">
            <v>500</v>
          </cell>
          <cell r="H313">
            <v>-1578.2600000000002</v>
          </cell>
          <cell r="I313">
            <v>-0.75941412527787666</v>
          </cell>
          <cell r="J313">
            <v>-0.75941412527787677</v>
          </cell>
          <cell r="L313">
            <v>1.0792399528475804E-2</v>
          </cell>
          <cell r="M313">
            <v>2.5964988809089825E-3</v>
          </cell>
          <cell r="N313">
            <v>-8.1959006475668221E-3</v>
          </cell>
          <cell r="P313">
            <v>6.5767721518987345</v>
          </cell>
          <cell r="Q313">
            <v>1.5822784810126582</v>
          </cell>
          <cell r="R313">
            <v>-4.9944936708860759</v>
          </cell>
          <cell r="T313" t="str">
            <v>HVAC repairs during summer months.</v>
          </cell>
        </row>
        <row r="314">
          <cell r="C314" t="str">
            <v>Interior Plant Maintenance</v>
          </cell>
          <cell r="D314">
            <v>52115000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L314">
            <v>0</v>
          </cell>
          <cell r="M314">
            <v>0</v>
          </cell>
          <cell r="N314">
            <v>0</v>
          </cell>
          <cell r="P314">
            <v>0</v>
          </cell>
          <cell r="Q314">
            <v>0</v>
          </cell>
          <cell r="R314">
            <v>0</v>
          </cell>
          <cell r="T314">
            <v>0</v>
          </cell>
        </row>
        <row r="315">
          <cell r="C315" t="str">
            <v>IntrusionAlarm Suppy/Repair</v>
          </cell>
          <cell r="D315">
            <v>52120000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L315">
            <v>0</v>
          </cell>
          <cell r="M315">
            <v>0</v>
          </cell>
          <cell r="N315">
            <v>0</v>
          </cell>
          <cell r="P315">
            <v>0</v>
          </cell>
          <cell r="Q315">
            <v>0</v>
          </cell>
          <cell r="R315">
            <v>0</v>
          </cell>
          <cell r="T315">
            <v>0</v>
          </cell>
        </row>
        <row r="316">
          <cell r="C316" t="str">
            <v>Lighting Supplies/Repairs</v>
          </cell>
          <cell r="D316">
            <v>52130000</v>
          </cell>
          <cell r="E316">
            <v>0</v>
          </cell>
          <cell r="F316">
            <v>0</v>
          </cell>
          <cell r="G316">
            <v>2920</v>
          </cell>
          <cell r="H316">
            <v>2920</v>
          </cell>
          <cell r="I316">
            <v>0</v>
          </cell>
          <cell r="J316">
            <v>0</v>
          </cell>
          <cell r="L316">
            <v>0</v>
          </cell>
          <cell r="M316">
            <v>1.5163553464508457E-2</v>
          </cell>
          <cell r="N316">
            <v>0</v>
          </cell>
          <cell r="P316">
            <v>0</v>
          </cell>
          <cell r="Q316">
            <v>9.2405063291139236</v>
          </cell>
          <cell r="R316">
            <v>0</v>
          </cell>
          <cell r="T316" t="str">
            <v>Includes all bulbs, ballasts, globes, etc. Increased expense in May and September during bi-annual inspections.</v>
          </cell>
        </row>
        <row r="317">
          <cell r="C317" t="str">
            <v>Locks &amp; Keys</v>
          </cell>
          <cell r="D317">
            <v>52140000</v>
          </cell>
          <cell r="E317">
            <v>0</v>
          </cell>
          <cell r="F317">
            <v>0</v>
          </cell>
          <cell r="G317">
            <v>450</v>
          </cell>
          <cell r="H317">
            <v>450</v>
          </cell>
          <cell r="I317">
            <v>0</v>
          </cell>
          <cell r="J317">
            <v>0</v>
          </cell>
          <cell r="L317">
            <v>0</v>
          </cell>
          <cell r="M317">
            <v>2.3368489928180841E-3</v>
          </cell>
          <cell r="N317">
            <v>0</v>
          </cell>
          <cell r="P317">
            <v>0</v>
          </cell>
          <cell r="Q317">
            <v>1.4240506329113924</v>
          </cell>
          <cell r="R317">
            <v>0</v>
          </cell>
          <cell r="T317" t="str">
            <v>Includes all key blanks, mailbox locks, deadbolts, passage and privacy locks.</v>
          </cell>
        </row>
        <row r="318">
          <cell r="C318" t="str">
            <v>Maintenance Supplies</v>
          </cell>
          <cell r="D318">
            <v>52150000</v>
          </cell>
          <cell r="E318">
            <v>8068.7999999999993</v>
          </cell>
          <cell r="F318">
            <v>7874</v>
          </cell>
          <cell r="G318">
            <v>8340</v>
          </cell>
          <cell r="H318">
            <v>271.20000000000073</v>
          </cell>
          <cell r="I318">
            <v>3.361094586555631E-2</v>
          </cell>
          <cell r="J318">
            <v>3.3610945865556241E-2</v>
          </cell>
          <cell r="L318">
            <v>4.1901260340556787E-2</v>
          </cell>
          <cell r="M318">
            <v>4.3309601333561827E-2</v>
          </cell>
          <cell r="N318">
            <v>1.4083409930050403E-3</v>
          </cell>
          <cell r="P318">
            <v>25.534177215189871</v>
          </cell>
          <cell r="Q318">
            <v>26.39240506329114</v>
          </cell>
          <cell r="R318">
            <v>0.85822784810126862</v>
          </cell>
          <cell r="T318" t="str">
            <v>All interior maintenance supplies.</v>
          </cell>
        </row>
        <row r="319">
          <cell r="C319" t="str">
            <v>Parking Lot Maint/Repairs</v>
          </cell>
          <cell r="D319">
            <v>52180000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>
            <v>0</v>
          </cell>
          <cell r="M319">
            <v>0</v>
          </cell>
          <cell r="N319">
            <v>0</v>
          </cell>
          <cell r="P319">
            <v>0</v>
          </cell>
          <cell r="Q319">
            <v>0</v>
          </cell>
          <cell r="R319">
            <v>0</v>
          </cell>
          <cell r="T319">
            <v>0</v>
          </cell>
        </row>
        <row r="320">
          <cell r="C320" t="str">
            <v>Plumbing Supplies/Repairs</v>
          </cell>
          <cell r="D320">
            <v>52190000</v>
          </cell>
          <cell r="E320">
            <v>8109.329999999999</v>
          </cell>
          <cell r="F320">
            <v>6676</v>
          </cell>
          <cell r="G320">
            <v>12000</v>
          </cell>
          <cell r="H320">
            <v>3890.670000000001</v>
          </cell>
          <cell r="I320">
            <v>0.47977699760646086</v>
          </cell>
          <cell r="J320">
            <v>0.47977699760646098</v>
          </cell>
          <cell r="L320">
            <v>4.2111732539843273E-2</v>
          </cell>
          <cell r="M320">
            <v>6.2315973141815577E-2</v>
          </cell>
          <cell r="N320">
            <v>2.0204240601972304E-2</v>
          </cell>
          <cell r="P320">
            <v>25.662436708860756</v>
          </cell>
          <cell r="Q320">
            <v>37.974683544303801</v>
          </cell>
          <cell r="R320">
            <v>12.312246835443045</v>
          </cell>
          <cell r="T320" t="str">
            <v>Apartment plumbing repairs including routine, cold water pipe repairs, clamps, faucets, spouts, shower heads, water filters, etc.</v>
          </cell>
        </row>
        <row r="321">
          <cell r="C321" t="str">
            <v>Preventative Maintenance</v>
          </cell>
          <cell r="D321">
            <v>52195000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L321">
            <v>0</v>
          </cell>
          <cell r="M321">
            <v>0</v>
          </cell>
          <cell r="N321">
            <v>0</v>
          </cell>
          <cell r="P321">
            <v>0</v>
          </cell>
          <cell r="Q321">
            <v>0</v>
          </cell>
          <cell r="R321">
            <v>0</v>
          </cell>
          <cell r="T321">
            <v>0</v>
          </cell>
        </row>
        <row r="322">
          <cell r="C322" t="str">
            <v>Property Auto Maintenance</v>
          </cell>
          <cell r="D322">
            <v>52196000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L322">
            <v>0</v>
          </cell>
          <cell r="M322">
            <v>0</v>
          </cell>
          <cell r="N322">
            <v>0</v>
          </cell>
          <cell r="P322">
            <v>0</v>
          </cell>
          <cell r="Q322">
            <v>0</v>
          </cell>
          <cell r="R322">
            <v>0</v>
          </cell>
          <cell r="T322">
            <v>0</v>
          </cell>
        </row>
        <row r="323">
          <cell r="C323" t="str">
            <v>Property Auto - Oil &amp; Gas</v>
          </cell>
          <cell r="D323">
            <v>52197000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L323">
            <v>0</v>
          </cell>
          <cell r="M323">
            <v>0</v>
          </cell>
          <cell r="N323">
            <v>0</v>
          </cell>
          <cell r="P323">
            <v>0</v>
          </cell>
          <cell r="Q323">
            <v>0</v>
          </cell>
          <cell r="R323">
            <v>0</v>
          </cell>
          <cell r="T323">
            <v>0</v>
          </cell>
        </row>
        <row r="324">
          <cell r="C324" t="str">
            <v>Retention Pond Maintenance</v>
          </cell>
          <cell r="D324">
            <v>52198000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>
            <v>0</v>
          </cell>
          <cell r="M324">
            <v>0</v>
          </cell>
          <cell r="N324">
            <v>0</v>
          </cell>
          <cell r="P324">
            <v>0</v>
          </cell>
          <cell r="Q324">
            <v>0</v>
          </cell>
          <cell r="R324">
            <v>0</v>
          </cell>
          <cell r="T324">
            <v>0</v>
          </cell>
        </row>
        <row r="325">
          <cell r="C325" t="str">
            <v>Roof Supplies/Repairs</v>
          </cell>
          <cell r="D325">
            <v>52200000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L325">
            <v>0</v>
          </cell>
          <cell r="M325">
            <v>0</v>
          </cell>
          <cell r="N325">
            <v>0</v>
          </cell>
          <cell r="P325">
            <v>0</v>
          </cell>
          <cell r="Q325">
            <v>0</v>
          </cell>
          <cell r="R325">
            <v>0</v>
          </cell>
          <cell r="T325">
            <v>0</v>
          </cell>
        </row>
        <row r="326">
          <cell r="C326" t="str">
            <v>Safety &amp; Fire Supplies/Maint</v>
          </cell>
          <cell r="D326">
            <v>52210000</v>
          </cell>
          <cell r="E326">
            <v>14127.310000000001</v>
          </cell>
          <cell r="F326">
            <v>16452</v>
          </cell>
          <cell r="G326">
            <v>12947</v>
          </cell>
          <cell r="H326">
            <v>-1180.3100000000013</v>
          </cell>
          <cell r="I326">
            <v>-8.3548106468959854E-2</v>
          </cell>
          <cell r="J326">
            <v>-8.3548106468959826E-2</v>
          </cell>
          <cell r="L326">
            <v>7.3363089210508561E-2</v>
          </cell>
          <cell r="M326">
            <v>6.7233742022257195E-2</v>
          </cell>
          <cell r="N326">
            <v>-6.1293471882513662E-3</v>
          </cell>
          <cell r="P326">
            <v>44.706677215189877</v>
          </cell>
          <cell r="Q326">
            <v>40.971518987341774</v>
          </cell>
          <cell r="R326">
            <v>-3.7351582278481033</v>
          </cell>
          <cell r="T326" t="str">
            <v>All fire/safety inspections, monthly fire alarm monitoring and life safety supplies and equipment.</v>
          </cell>
        </row>
        <row r="327">
          <cell r="C327" t="str">
            <v>Safety &amp; Fire - CO2 Alarms</v>
          </cell>
          <cell r="D327">
            <v>52211000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>
            <v>0</v>
          </cell>
          <cell r="M327">
            <v>0</v>
          </cell>
          <cell r="N327">
            <v>0</v>
          </cell>
          <cell r="P327">
            <v>0</v>
          </cell>
          <cell r="Q327">
            <v>0</v>
          </cell>
          <cell r="R327">
            <v>0</v>
          </cell>
          <cell r="T327">
            <v>0</v>
          </cell>
        </row>
        <row r="328">
          <cell r="C328" t="str">
            <v>Signage Supplies/Repairs</v>
          </cell>
          <cell r="D328">
            <v>52220000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L328">
            <v>0</v>
          </cell>
          <cell r="M328">
            <v>0</v>
          </cell>
          <cell r="N328">
            <v>0</v>
          </cell>
          <cell r="P328">
            <v>0</v>
          </cell>
          <cell r="Q328">
            <v>0</v>
          </cell>
          <cell r="R328">
            <v>0</v>
          </cell>
          <cell r="T328">
            <v>0</v>
          </cell>
        </row>
        <row r="329">
          <cell r="C329" t="str">
            <v>Small Tools &amp; Equipment</v>
          </cell>
          <cell r="D329">
            <v>52230000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>
            <v>0</v>
          </cell>
          <cell r="M329">
            <v>0</v>
          </cell>
          <cell r="N329">
            <v>0</v>
          </cell>
          <cell r="P329">
            <v>0</v>
          </cell>
          <cell r="Q329">
            <v>0</v>
          </cell>
          <cell r="R329">
            <v>0</v>
          </cell>
          <cell r="T329">
            <v>0</v>
          </cell>
        </row>
        <row r="330">
          <cell r="C330" t="str">
            <v>Sprinkler/Irrigation R&amp;M</v>
          </cell>
          <cell r="D330">
            <v>52240000</v>
          </cell>
          <cell r="E330">
            <v>1070.1299999999999</v>
          </cell>
          <cell r="F330">
            <v>1999.88</v>
          </cell>
          <cell r="G330">
            <v>1000</v>
          </cell>
          <cell r="H330">
            <v>-70.129999999999882</v>
          </cell>
          <cell r="I330">
            <v>-6.5534093988580719E-2</v>
          </cell>
          <cell r="J330">
            <v>-6.5534093988580677E-2</v>
          </cell>
          <cell r="L330">
            <v>5.5571826948542583E-3</v>
          </cell>
          <cell r="M330">
            <v>5.192997761817965E-3</v>
          </cell>
          <cell r="N330">
            <v>-3.6418493303629323E-4</v>
          </cell>
          <cell r="P330">
            <v>3.3864873417721517</v>
          </cell>
          <cell r="Q330">
            <v>3.1645569620253164</v>
          </cell>
          <cell r="R330">
            <v>-0.22193037974683527</v>
          </cell>
          <cell r="T330" t="str">
            <v>Sprinkler irrigation repair and winterization.</v>
          </cell>
        </row>
        <row r="331">
          <cell r="C331" t="str">
            <v>Vinyl/Tile Repair-Occupied</v>
          </cell>
          <cell r="D331">
            <v>52242000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L331">
            <v>0</v>
          </cell>
          <cell r="M331">
            <v>0</v>
          </cell>
          <cell r="N331">
            <v>0</v>
          </cell>
          <cell r="P331">
            <v>0</v>
          </cell>
          <cell r="Q331">
            <v>0</v>
          </cell>
          <cell r="R331">
            <v>0</v>
          </cell>
          <cell r="T331">
            <v>0</v>
          </cell>
        </row>
        <row r="332">
          <cell r="C332" t="str">
            <v>Water Feature Maintenance</v>
          </cell>
          <cell r="D332">
            <v>52245000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>
            <v>0</v>
          </cell>
          <cell r="M332">
            <v>0</v>
          </cell>
          <cell r="N332">
            <v>0</v>
          </cell>
          <cell r="P332">
            <v>0</v>
          </cell>
          <cell r="Q332">
            <v>0</v>
          </cell>
          <cell r="R332">
            <v>0</v>
          </cell>
          <cell r="T332">
            <v>0</v>
          </cell>
        </row>
        <row r="333">
          <cell r="C333" t="str">
            <v>Water Penetration Repairs</v>
          </cell>
          <cell r="D333">
            <v>52247000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>
            <v>0</v>
          </cell>
          <cell r="M333">
            <v>0</v>
          </cell>
          <cell r="N333">
            <v>0</v>
          </cell>
          <cell r="P333">
            <v>0</v>
          </cell>
          <cell r="Q333">
            <v>0</v>
          </cell>
          <cell r="R333">
            <v>0</v>
          </cell>
          <cell r="T333">
            <v>0</v>
          </cell>
        </row>
        <row r="334">
          <cell r="C334" t="str">
            <v>Window/Glass Repair</v>
          </cell>
          <cell r="D334">
            <v>52250000</v>
          </cell>
          <cell r="E334">
            <v>0</v>
          </cell>
          <cell r="F334">
            <v>0</v>
          </cell>
          <cell r="G334">
            <v>1119.96</v>
          </cell>
          <cell r="H334">
            <v>1119.96</v>
          </cell>
          <cell r="I334">
            <v>0</v>
          </cell>
          <cell r="J334">
            <v>0</v>
          </cell>
          <cell r="L334">
            <v>0</v>
          </cell>
          <cell r="M334">
            <v>5.8159497733256483E-3</v>
          </cell>
          <cell r="N334">
            <v>0</v>
          </cell>
          <cell r="P334">
            <v>0</v>
          </cell>
          <cell r="Q334">
            <v>3.5441772151898734</v>
          </cell>
          <cell r="R334">
            <v>0</v>
          </cell>
          <cell r="T334" t="str">
            <v>Window replacement and repair. Vanity mirror replacement.</v>
          </cell>
        </row>
        <row r="335">
          <cell r="C335" t="str">
            <v>Misc Supplies/Repairs</v>
          </cell>
          <cell r="D335">
            <v>52260000</v>
          </cell>
          <cell r="E335">
            <v>4597.91</v>
          </cell>
          <cell r="F335">
            <v>900</v>
          </cell>
          <cell r="G335">
            <v>0</v>
          </cell>
          <cell r="H335">
            <v>-4597.91</v>
          </cell>
          <cell r="I335">
            <v>-1</v>
          </cell>
          <cell r="J335">
            <v>-1</v>
          </cell>
          <cell r="L335">
            <v>2.3876936339040436E-2</v>
          </cell>
          <cell r="M335">
            <v>0</v>
          </cell>
          <cell r="N335">
            <v>-2.3876936339040436E-2</v>
          </cell>
          <cell r="P335">
            <v>14.550348101265822</v>
          </cell>
          <cell r="Q335">
            <v>0</v>
          </cell>
          <cell r="R335">
            <v>-14.550348101265822</v>
          </cell>
          <cell r="T335">
            <v>0</v>
          </cell>
        </row>
        <row r="336">
          <cell r="C336" t="str">
            <v>Miscellaneous R&amp;M Reimbursement</v>
          </cell>
          <cell r="D336">
            <v>52265000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L336">
            <v>0</v>
          </cell>
          <cell r="M336">
            <v>0</v>
          </cell>
          <cell r="N336">
            <v>0</v>
          </cell>
          <cell r="P336">
            <v>0</v>
          </cell>
          <cell r="Q336">
            <v>0</v>
          </cell>
          <cell r="R336">
            <v>0</v>
          </cell>
          <cell r="T336">
            <v>0</v>
          </cell>
        </row>
        <row r="337">
          <cell r="C337" t="str">
            <v>Total Repairs &amp; Maintenance</v>
          </cell>
          <cell r="E337">
            <v>56562.689999999988</v>
          </cell>
          <cell r="F337">
            <v>45680.88</v>
          </cell>
          <cell r="G337">
            <v>53341.88</v>
          </cell>
          <cell r="H337">
            <v>-3220.8100000000004</v>
          </cell>
          <cell r="I337">
            <v>-5.6942305961756791E-2</v>
          </cell>
          <cell r="J337">
            <v>-5.6942305961756645E-2</v>
          </cell>
          <cell r="L337">
            <v>0.29372992257240332</v>
          </cell>
          <cell r="M337">
            <v>0.27700426345116241</v>
          </cell>
          <cell r="N337">
            <v>-1.672565912124091E-2</v>
          </cell>
          <cell r="P337">
            <v>178.99585443037969</v>
          </cell>
          <cell r="Q337">
            <v>168.80341772151897</v>
          </cell>
          <cell r="R337">
            <v>-10.192436708860726</v>
          </cell>
        </row>
        <row r="338">
          <cell r="C338">
            <v>0</v>
          </cell>
        </row>
        <row r="339">
          <cell r="C339" t="str">
            <v>Make-Ready/Redecorating</v>
          </cell>
        </row>
        <row r="340">
          <cell r="C340" t="str">
            <v>Student Turnover - Appliance Repair</v>
          </cell>
          <cell r="D340" t="str">
            <v>n/a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L340">
            <v>0</v>
          </cell>
          <cell r="M340">
            <v>0</v>
          </cell>
          <cell r="N340">
            <v>0</v>
          </cell>
          <cell r="P340">
            <v>0</v>
          </cell>
          <cell r="Q340">
            <v>0</v>
          </cell>
          <cell r="R340">
            <v>0</v>
          </cell>
          <cell r="T340">
            <v>0</v>
          </cell>
        </row>
        <row r="341">
          <cell r="C341" t="str">
            <v>Student Turnover - Carpet Cleaning</v>
          </cell>
          <cell r="D341" t="str">
            <v>n/a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L341">
            <v>0</v>
          </cell>
          <cell r="M341">
            <v>0</v>
          </cell>
          <cell r="N341">
            <v>0</v>
          </cell>
          <cell r="P341">
            <v>0</v>
          </cell>
          <cell r="Q341">
            <v>0</v>
          </cell>
          <cell r="R341">
            <v>0</v>
          </cell>
          <cell r="T341">
            <v>0</v>
          </cell>
        </row>
        <row r="342">
          <cell r="C342" t="str">
            <v>Student Turnover - Carpet Reimbursement</v>
          </cell>
          <cell r="D342" t="str">
            <v>n/a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>
            <v>0</v>
          </cell>
          <cell r="M342">
            <v>0</v>
          </cell>
          <cell r="N342">
            <v>0</v>
          </cell>
          <cell r="P342">
            <v>0</v>
          </cell>
          <cell r="Q342">
            <v>0</v>
          </cell>
          <cell r="R342">
            <v>0</v>
          </cell>
          <cell r="T342">
            <v>0</v>
          </cell>
        </row>
        <row r="343">
          <cell r="C343" t="str">
            <v>Student Turnover - Carpet Replacement</v>
          </cell>
          <cell r="D343" t="str">
            <v>n/a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>
            <v>0</v>
          </cell>
          <cell r="M343">
            <v>0</v>
          </cell>
          <cell r="N343">
            <v>0</v>
          </cell>
          <cell r="P343">
            <v>0</v>
          </cell>
          <cell r="Q343">
            <v>0</v>
          </cell>
          <cell r="R343">
            <v>0</v>
          </cell>
          <cell r="T343">
            <v>0</v>
          </cell>
        </row>
        <row r="344">
          <cell r="C344" t="str">
            <v>Student Turnover - General Cleaning</v>
          </cell>
          <cell r="D344" t="str">
            <v>n/a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L344">
            <v>0</v>
          </cell>
          <cell r="M344">
            <v>0</v>
          </cell>
          <cell r="N344">
            <v>0</v>
          </cell>
          <cell r="P344">
            <v>0</v>
          </cell>
          <cell r="Q344">
            <v>0</v>
          </cell>
          <cell r="R344">
            <v>0</v>
          </cell>
          <cell r="T344">
            <v>0</v>
          </cell>
        </row>
        <row r="345">
          <cell r="C345" t="str">
            <v>Student Turnover - Gen. Cleaning Reimbursement</v>
          </cell>
          <cell r="D345" t="str">
            <v>n/a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L345">
            <v>0</v>
          </cell>
          <cell r="M345">
            <v>0</v>
          </cell>
          <cell r="N345">
            <v>0</v>
          </cell>
          <cell r="P345">
            <v>0</v>
          </cell>
          <cell r="Q345">
            <v>0</v>
          </cell>
          <cell r="R345">
            <v>0</v>
          </cell>
          <cell r="T345">
            <v>0</v>
          </cell>
        </row>
        <row r="346">
          <cell r="C346" t="str">
            <v>Student Turnover - Interior Paint</v>
          </cell>
          <cell r="D346" t="str">
            <v>n/a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L346">
            <v>0</v>
          </cell>
          <cell r="M346">
            <v>0</v>
          </cell>
          <cell r="N346">
            <v>0</v>
          </cell>
          <cell r="P346">
            <v>0</v>
          </cell>
          <cell r="Q346">
            <v>0</v>
          </cell>
          <cell r="R346">
            <v>0</v>
          </cell>
          <cell r="T346">
            <v>0</v>
          </cell>
        </row>
        <row r="347">
          <cell r="C347" t="str">
            <v>Student Turnover - Interior Paint Reimbursement</v>
          </cell>
          <cell r="D347" t="str">
            <v>n/a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>
            <v>0</v>
          </cell>
          <cell r="M347">
            <v>0</v>
          </cell>
          <cell r="N347">
            <v>0</v>
          </cell>
          <cell r="P347">
            <v>0</v>
          </cell>
          <cell r="Q347">
            <v>0</v>
          </cell>
          <cell r="R347">
            <v>0</v>
          </cell>
          <cell r="T347">
            <v>0</v>
          </cell>
        </row>
        <row r="348">
          <cell r="C348" t="str">
            <v>Student Turnover - Interior Light Bulb</v>
          </cell>
          <cell r="D348" t="str">
            <v>n/a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L348">
            <v>0</v>
          </cell>
          <cell r="M348">
            <v>0</v>
          </cell>
          <cell r="N348">
            <v>0</v>
          </cell>
          <cell r="P348">
            <v>0</v>
          </cell>
          <cell r="Q348">
            <v>0</v>
          </cell>
          <cell r="R348">
            <v>0</v>
          </cell>
          <cell r="T348">
            <v>0</v>
          </cell>
        </row>
        <row r="349">
          <cell r="C349" t="str">
            <v>Student Turnover - Interior Repairs</v>
          </cell>
          <cell r="D349" t="str">
            <v>n/a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L349">
            <v>0</v>
          </cell>
          <cell r="M349">
            <v>0</v>
          </cell>
          <cell r="N349">
            <v>0</v>
          </cell>
          <cell r="P349">
            <v>0</v>
          </cell>
          <cell r="Q349">
            <v>0</v>
          </cell>
          <cell r="R349">
            <v>0</v>
          </cell>
          <cell r="T349">
            <v>0</v>
          </cell>
        </row>
        <row r="350">
          <cell r="C350" t="str">
            <v>Student Turnover - Int. Repairs Reimbursement</v>
          </cell>
          <cell r="D350" t="str">
            <v>n/a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>
            <v>0</v>
          </cell>
          <cell r="M350">
            <v>0</v>
          </cell>
          <cell r="N350">
            <v>0</v>
          </cell>
          <cell r="P350">
            <v>0</v>
          </cell>
          <cell r="Q350">
            <v>0</v>
          </cell>
          <cell r="R350">
            <v>0</v>
          </cell>
          <cell r="T350">
            <v>0</v>
          </cell>
        </row>
        <row r="351">
          <cell r="C351" t="str">
            <v>Student Turnover - Locks / Keys</v>
          </cell>
          <cell r="D351" t="str">
            <v>n/a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L351">
            <v>0</v>
          </cell>
          <cell r="M351">
            <v>0</v>
          </cell>
          <cell r="N351">
            <v>0</v>
          </cell>
          <cell r="P351">
            <v>0</v>
          </cell>
          <cell r="Q351">
            <v>0</v>
          </cell>
          <cell r="R351">
            <v>0</v>
          </cell>
          <cell r="T351">
            <v>0</v>
          </cell>
        </row>
        <row r="352">
          <cell r="C352" t="str">
            <v>Student Turnover - Window Coverings</v>
          </cell>
          <cell r="D352" t="str">
            <v>n/a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L352">
            <v>0</v>
          </cell>
          <cell r="M352">
            <v>0</v>
          </cell>
          <cell r="N352">
            <v>0</v>
          </cell>
          <cell r="P352">
            <v>0</v>
          </cell>
          <cell r="Q352">
            <v>0</v>
          </cell>
          <cell r="R352">
            <v>0</v>
          </cell>
          <cell r="T352">
            <v>0</v>
          </cell>
        </row>
        <row r="353">
          <cell r="C353" t="str">
            <v>Student Turnover - Miscellaneous</v>
          </cell>
          <cell r="D353" t="str">
            <v>n/a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L353">
            <v>0</v>
          </cell>
          <cell r="M353">
            <v>0</v>
          </cell>
          <cell r="N353">
            <v>0</v>
          </cell>
          <cell r="P353">
            <v>0</v>
          </cell>
          <cell r="Q353">
            <v>0</v>
          </cell>
          <cell r="R353">
            <v>0</v>
          </cell>
          <cell r="T353">
            <v>0</v>
          </cell>
        </row>
        <row r="354">
          <cell r="C354" t="str">
            <v>Student Turnover - Resident Reimbursement</v>
          </cell>
          <cell r="D354" t="str">
            <v>n/a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L354">
            <v>0</v>
          </cell>
          <cell r="M354">
            <v>0</v>
          </cell>
          <cell r="N354">
            <v>0</v>
          </cell>
          <cell r="P354">
            <v>0</v>
          </cell>
          <cell r="Q354">
            <v>0</v>
          </cell>
          <cell r="R354">
            <v>0</v>
          </cell>
          <cell r="T354">
            <v>0</v>
          </cell>
        </row>
        <row r="355">
          <cell r="C355" t="str">
            <v>Student Turnover - W/O Resident Reimbursement</v>
          </cell>
          <cell r="D355" t="str">
            <v>n/a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>
            <v>0</v>
          </cell>
          <cell r="M355">
            <v>0</v>
          </cell>
          <cell r="N355">
            <v>0</v>
          </cell>
          <cell r="P355">
            <v>0</v>
          </cell>
          <cell r="Q355">
            <v>0</v>
          </cell>
          <cell r="R355">
            <v>0</v>
          </cell>
          <cell r="T355">
            <v>0</v>
          </cell>
        </row>
        <row r="356">
          <cell r="C356" t="str">
            <v>Student Turnover - Contract Services Reimbursements</v>
          </cell>
          <cell r="D356" t="str">
            <v>n/a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L356">
            <v>0</v>
          </cell>
          <cell r="M356">
            <v>0</v>
          </cell>
          <cell r="N356">
            <v>0</v>
          </cell>
          <cell r="P356">
            <v>0</v>
          </cell>
          <cell r="Q356">
            <v>0</v>
          </cell>
          <cell r="R356">
            <v>0</v>
          </cell>
          <cell r="T356">
            <v>0</v>
          </cell>
        </row>
        <row r="357">
          <cell r="C357" t="str">
            <v>Appliance Repair</v>
          </cell>
          <cell r="D357">
            <v>52605000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L357">
            <v>0</v>
          </cell>
          <cell r="M357">
            <v>0</v>
          </cell>
          <cell r="N357">
            <v>0</v>
          </cell>
          <cell r="P357">
            <v>0</v>
          </cell>
          <cell r="Q357">
            <v>0</v>
          </cell>
          <cell r="R357">
            <v>0</v>
          </cell>
          <cell r="T357">
            <v>0</v>
          </cell>
        </row>
        <row r="358">
          <cell r="C358" t="str">
            <v>Blinds/Drapes Repair</v>
          </cell>
          <cell r="D358">
            <v>52610000</v>
          </cell>
          <cell r="E358">
            <v>0</v>
          </cell>
          <cell r="F358">
            <v>600</v>
          </cell>
          <cell r="G358">
            <v>1600</v>
          </cell>
          <cell r="H358">
            <v>1600</v>
          </cell>
          <cell r="I358">
            <v>0</v>
          </cell>
          <cell r="J358">
            <v>0</v>
          </cell>
          <cell r="L358">
            <v>0</v>
          </cell>
          <cell r="M358">
            <v>8.308796418908743E-3</v>
          </cell>
          <cell r="N358">
            <v>0</v>
          </cell>
          <cell r="P358">
            <v>0</v>
          </cell>
          <cell r="Q358">
            <v>5.0632911392405067</v>
          </cell>
          <cell r="R358">
            <v>0</v>
          </cell>
          <cell r="T358" t="str">
            <v>Vertical blind replacement parts and repair.</v>
          </cell>
        </row>
        <row r="359">
          <cell r="C359" t="str">
            <v>Carpet Cleaning/Repair-Vacant</v>
          </cell>
          <cell r="D359">
            <v>52620000</v>
          </cell>
          <cell r="E359">
            <v>13965.1</v>
          </cell>
          <cell r="F359">
            <v>13650</v>
          </cell>
          <cell r="G359">
            <v>12825</v>
          </cell>
          <cell r="H359">
            <v>-1140.1000000000004</v>
          </cell>
          <cell r="I359">
            <v>-8.1639229221416268E-2</v>
          </cell>
          <cell r="J359">
            <v>-8.163922922141631E-2</v>
          </cell>
          <cell r="L359">
            <v>7.2520733043564059E-2</v>
          </cell>
          <cell r="M359">
            <v>6.6600196295315398E-2</v>
          </cell>
          <cell r="N359">
            <v>-5.9205367482486615E-3</v>
          </cell>
          <cell r="P359">
            <v>44.193354430379749</v>
          </cell>
          <cell r="Q359">
            <v>40.585443037974684</v>
          </cell>
          <cell r="R359">
            <v>-3.6079113924050645</v>
          </cell>
          <cell r="T359" t="str">
            <v>Carpet cleans at turn.</v>
          </cell>
        </row>
        <row r="360">
          <cell r="C360" t="str">
            <v>Ceiling Fans/Fixtures</v>
          </cell>
          <cell r="D360">
            <v>52630000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>
            <v>0</v>
          </cell>
          <cell r="M360">
            <v>0</v>
          </cell>
          <cell r="N360">
            <v>0</v>
          </cell>
          <cell r="P360">
            <v>0</v>
          </cell>
          <cell r="Q360">
            <v>0</v>
          </cell>
          <cell r="R360">
            <v>0</v>
          </cell>
          <cell r="T360">
            <v>0</v>
          </cell>
        </row>
        <row r="361">
          <cell r="C361" t="str">
            <v>Cleaning Supplies</v>
          </cell>
          <cell r="D361">
            <v>52640000</v>
          </cell>
          <cell r="E361">
            <v>5065.09</v>
          </cell>
          <cell r="F361">
            <v>6055</v>
          </cell>
          <cell r="G361">
            <v>5200</v>
          </cell>
          <cell r="H361">
            <v>134.90999999999985</v>
          </cell>
          <cell r="I361">
            <v>2.6635262157237057E-2</v>
          </cell>
          <cell r="J361">
            <v>2.6635262157236994E-2</v>
          </cell>
          <cell r="L361">
            <v>2.6303001033406555E-2</v>
          </cell>
          <cell r="M361">
            <v>2.7003588361453418E-2</v>
          </cell>
          <cell r="N361">
            <v>7.0058732804686302E-4</v>
          </cell>
          <cell r="P361">
            <v>16.028765822784809</v>
          </cell>
          <cell r="Q361">
            <v>16.455696202531644</v>
          </cell>
          <cell r="R361">
            <v>0.42693037974683534</v>
          </cell>
          <cell r="T361" t="str">
            <v>Cleaning supplies for common areas and for unit turns.</v>
          </cell>
        </row>
        <row r="362">
          <cell r="C362" t="str">
            <v>Electrical Supplies - Vacant</v>
          </cell>
          <cell r="D362">
            <v>52643000</v>
          </cell>
          <cell r="E362">
            <v>476.28</v>
          </cell>
          <cell r="F362">
            <v>0</v>
          </cell>
          <cell r="G362">
            <v>0</v>
          </cell>
          <cell r="H362">
            <v>-476.28</v>
          </cell>
          <cell r="I362">
            <v>-1</v>
          </cell>
          <cell r="J362">
            <v>-1</v>
          </cell>
          <cell r="L362">
            <v>2.4733209739986601E-3</v>
          </cell>
          <cell r="M362">
            <v>0</v>
          </cell>
          <cell r="N362">
            <v>-2.4733209739986601E-3</v>
          </cell>
          <cell r="P362">
            <v>1.5072151898734176</v>
          </cell>
          <cell r="Q362">
            <v>0</v>
          </cell>
          <cell r="R362">
            <v>-1.5072151898734176</v>
          </cell>
          <cell r="T362">
            <v>0</v>
          </cell>
        </row>
        <row r="363">
          <cell r="C363" t="str">
            <v>Drywall Repairs</v>
          </cell>
          <cell r="D363">
            <v>52645000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L363">
            <v>0</v>
          </cell>
          <cell r="M363">
            <v>0</v>
          </cell>
          <cell r="N363">
            <v>0</v>
          </cell>
          <cell r="P363">
            <v>0</v>
          </cell>
          <cell r="Q363">
            <v>0</v>
          </cell>
          <cell r="R363">
            <v>0</v>
          </cell>
          <cell r="T363">
            <v>0</v>
          </cell>
        </row>
        <row r="364">
          <cell r="C364" t="str">
            <v>Keys/Locks - Vacant</v>
          </cell>
          <cell r="D364">
            <v>52647000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>
            <v>0</v>
          </cell>
          <cell r="M364">
            <v>0</v>
          </cell>
          <cell r="N364">
            <v>0</v>
          </cell>
          <cell r="P364">
            <v>0</v>
          </cell>
          <cell r="Q364">
            <v>0</v>
          </cell>
          <cell r="R364">
            <v>0</v>
          </cell>
          <cell r="T364">
            <v>0</v>
          </cell>
        </row>
        <row r="365">
          <cell r="C365" t="str">
            <v>Maid/Cleaning Service</v>
          </cell>
          <cell r="D365">
            <v>52650000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L365">
            <v>0</v>
          </cell>
          <cell r="M365">
            <v>0</v>
          </cell>
          <cell r="N365">
            <v>0</v>
          </cell>
          <cell r="P365">
            <v>0</v>
          </cell>
          <cell r="Q365">
            <v>0</v>
          </cell>
          <cell r="R365">
            <v>0</v>
          </cell>
          <cell r="T365">
            <v>0</v>
          </cell>
        </row>
        <row r="366">
          <cell r="C366" t="str">
            <v>Paint Contractor</v>
          </cell>
          <cell r="D366">
            <v>52660000</v>
          </cell>
          <cell r="E366">
            <v>5770</v>
          </cell>
          <cell r="F366">
            <v>7200</v>
          </cell>
          <cell r="G366">
            <v>5760</v>
          </cell>
          <cell r="H366">
            <v>-10</v>
          </cell>
          <cell r="I366">
            <v>-1.7331022530329288E-3</v>
          </cell>
          <cell r="J366">
            <v>-1.7331022530329143E-3</v>
          </cell>
          <cell r="L366">
            <v>2.9963597085689655E-2</v>
          </cell>
          <cell r="M366">
            <v>2.9911667108071475E-2</v>
          </cell>
          <cell r="N366">
            <v>-5.1929977618180023E-5</v>
          </cell>
          <cell r="P366">
            <v>18.259493670886076</v>
          </cell>
          <cell r="Q366">
            <v>18.227848101265824</v>
          </cell>
          <cell r="R366">
            <v>-3.1645569620252445E-2</v>
          </cell>
          <cell r="T366" t="str">
            <v>Based on 15% at $180 on average for Paint Contractor.</v>
          </cell>
        </row>
        <row r="367">
          <cell r="C367" t="str">
            <v>Painting Supplies</v>
          </cell>
          <cell r="D367">
            <v>52670000</v>
          </cell>
          <cell r="E367">
            <v>6598.3100000000013</v>
          </cell>
          <cell r="F367">
            <v>5387</v>
          </cell>
          <cell r="G367">
            <v>6464</v>
          </cell>
          <cell r="H367">
            <v>-134.31000000000131</v>
          </cell>
          <cell r="I367">
            <v>-2.0355212167964414E-2</v>
          </cell>
          <cell r="J367">
            <v>-2.0355212167964432E-2</v>
          </cell>
          <cell r="L367">
            <v>3.42650090617811E-2</v>
          </cell>
          <cell r="M367">
            <v>3.3567537532391327E-2</v>
          </cell>
          <cell r="N367">
            <v>-6.9747152938977319E-4</v>
          </cell>
          <cell r="P367">
            <v>20.880727848101269</v>
          </cell>
          <cell r="Q367">
            <v>20.455696202531644</v>
          </cell>
          <cell r="R367">
            <v>-0.42503164556962503</v>
          </cell>
          <cell r="T367" t="str">
            <v>Paint supplies for interior unit turns.</v>
          </cell>
        </row>
        <row r="368">
          <cell r="C368" t="str">
            <v>Plumbing - Vacant</v>
          </cell>
          <cell r="D368">
            <v>52675000</v>
          </cell>
          <cell r="E368">
            <v>3364.0699999999997</v>
          </cell>
          <cell r="F368">
            <v>3078</v>
          </cell>
          <cell r="G368">
            <v>3000</v>
          </cell>
          <cell r="H368">
            <v>-364.06999999999971</v>
          </cell>
          <cell r="I368">
            <v>-0.10822307502519263</v>
          </cell>
          <cell r="J368">
            <v>-0.10822307502519257</v>
          </cell>
          <cell r="L368">
            <v>1.7469607980598958E-2</v>
          </cell>
          <cell r="M368">
            <v>1.5578993285453894E-2</v>
          </cell>
          <cell r="N368">
            <v>-1.8906146951450636E-3</v>
          </cell>
          <cell r="P368">
            <v>10.645791139240506</v>
          </cell>
          <cell r="Q368">
            <v>9.4936708860759502</v>
          </cell>
          <cell r="R368">
            <v>-1.152120253164556</v>
          </cell>
          <cell r="T368" t="str">
            <v>Apartment turnover plumbing supplies and repairs.</v>
          </cell>
        </row>
        <row r="369">
          <cell r="C369" t="str">
            <v>Resurface-Fixtures/Counters</v>
          </cell>
          <cell r="D369">
            <v>52680000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L369">
            <v>0</v>
          </cell>
          <cell r="M369">
            <v>0</v>
          </cell>
          <cell r="N369">
            <v>0</v>
          </cell>
          <cell r="P369">
            <v>0</v>
          </cell>
          <cell r="Q369">
            <v>0</v>
          </cell>
          <cell r="R369">
            <v>0</v>
          </cell>
          <cell r="T369">
            <v>0</v>
          </cell>
        </row>
        <row r="370">
          <cell r="C370" t="str">
            <v>Resurfacing - Tub/Shower</v>
          </cell>
          <cell r="D370">
            <v>52685000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L370">
            <v>0</v>
          </cell>
          <cell r="M370">
            <v>0</v>
          </cell>
          <cell r="N370">
            <v>0</v>
          </cell>
          <cell r="P370">
            <v>0</v>
          </cell>
          <cell r="Q370">
            <v>0</v>
          </cell>
          <cell r="R370">
            <v>0</v>
          </cell>
          <cell r="T370">
            <v>0</v>
          </cell>
        </row>
        <row r="371">
          <cell r="C371" t="str">
            <v>Vinyl/Tile Repair - Vacant</v>
          </cell>
          <cell r="D371">
            <v>52690000</v>
          </cell>
          <cell r="E371">
            <v>280.36</v>
          </cell>
          <cell r="F371">
            <v>0</v>
          </cell>
          <cell r="G371">
            <v>0</v>
          </cell>
          <cell r="H371">
            <v>-280.36</v>
          </cell>
          <cell r="I371">
            <v>-1</v>
          </cell>
          <cell r="J371">
            <v>-1</v>
          </cell>
          <cell r="L371">
            <v>1.4559088525032847E-3</v>
          </cell>
          <cell r="M371">
            <v>0</v>
          </cell>
          <cell r="N371">
            <v>-1.4559088525032847E-3</v>
          </cell>
          <cell r="P371">
            <v>0.88721518987341774</v>
          </cell>
          <cell r="Q371">
            <v>0</v>
          </cell>
          <cell r="R371">
            <v>-0.88721518987341774</v>
          </cell>
          <cell r="T371">
            <v>0</v>
          </cell>
        </row>
        <row r="372">
          <cell r="C372" t="str">
            <v>Other Make - Ready Expenses</v>
          </cell>
          <cell r="D372">
            <v>52700000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L372">
            <v>0</v>
          </cell>
          <cell r="M372">
            <v>0</v>
          </cell>
          <cell r="N372">
            <v>0</v>
          </cell>
          <cell r="P372">
            <v>0</v>
          </cell>
          <cell r="Q372">
            <v>0</v>
          </cell>
          <cell r="R372">
            <v>0</v>
          </cell>
          <cell r="T372">
            <v>0</v>
          </cell>
        </row>
        <row r="373">
          <cell r="C373" t="str">
            <v>Total Make-Ready/Redecorating</v>
          </cell>
          <cell r="E373">
            <v>35519.210000000006</v>
          </cell>
          <cell r="F373">
            <v>35970</v>
          </cell>
          <cell r="G373">
            <v>34849</v>
          </cell>
          <cell r="H373">
            <v>-670.21000000000151</v>
          </cell>
          <cell r="I373">
            <v>-1.8868944438798087E-2</v>
          </cell>
          <cell r="J373">
            <v>-1.8868944438798274E-2</v>
          </cell>
          <cell r="L373">
            <v>0.18445117803154229</v>
          </cell>
          <cell r="M373">
            <v>0.18097077900159425</v>
          </cell>
          <cell r="N373">
            <v>-3.4803990299480392E-3</v>
          </cell>
          <cell r="P373">
            <v>112.40256329113926</v>
          </cell>
          <cell r="Q373">
            <v>110.28164556962025</v>
          </cell>
          <cell r="R373">
            <v>-2.1209177215190067</v>
          </cell>
        </row>
        <row r="374">
          <cell r="C374">
            <v>0</v>
          </cell>
        </row>
        <row r="375">
          <cell r="C375" t="str">
            <v>Recreational Amenities</v>
          </cell>
        </row>
        <row r="376">
          <cell r="C376" t="str">
            <v>Business Center</v>
          </cell>
          <cell r="D376">
            <v>52810000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L376">
            <v>0</v>
          </cell>
          <cell r="M376">
            <v>0</v>
          </cell>
          <cell r="N376">
            <v>0</v>
          </cell>
          <cell r="P376">
            <v>0</v>
          </cell>
          <cell r="Q376">
            <v>0</v>
          </cell>
          <cell r="R376">
            <v>0</v>
          </cell>
          <cell r="T376">
            <v>0</v>
          </cell>
        </row>
        <row r="377">
          <cell r="C377" t="str">
            <v>Club Room</v>
          </cell>
          <cell r="D377">
            <v>52820000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L377">
            <v>0</v>
          </cell>
          <cell r="M377">
            <v>0</v>
          </cell>
          <cell r="N377">
            <v>0</v>
          </cell>
          <cell r="P377">
            <v>0</v>
          </cell>
          <cell r="Q377">
            <v>0</v>
          </cell>
          <cell r="R377">
            <v>0</v>
          </cell>
          <cell r="T377">
            <v>0</v>
          </cell>
        </row>
        <row r="378">
          <cell r="C378" t="str">
            <v>Exercise/Weight Room</v>
          </cell>
          <cell r="D378">
            <v>52830000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>
            <v>0</v>
          </cell>
          <cell r="M378">
            <v>0</v>
          </cell>
          <cell r="N378">
            <v>0</v>
          </cell>
          <cell r="P378">
            <v>0</v>
          </cell>
          <cell r="Q378">
            <v>0</v>
          </cell>
          <cell r="R378">
            <v>0</v>
          </cell>
          <cell r="T378">
            <v>0</v>
          </cell>
        </row>
        <row r="379">
          <cell r="C379" t="str">
            <v>Playground</v>
          </cell>
          <cell r="D379">
            <v>52840000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L379">
            <v>0</v>
          </cell>
          <cell r="M379">
            <v>0</v>
          </cell>
          <cell r="N379">
            <v>0</v>
          </cell>
          <cell r="P379">
            <v>0</v>
          </cell>
          <cell r="Q379">
            <v>0</v>
          </cell>
          <cell r="R379">
            <v>0</v>
          </cell>
          <cell r="T379">
            <v>0</v>
          </cell>
        </row>
        <row r="380">
          <cell r="C380" t="str">
            <v>Sauna/Hot Tub/Jacuzzi</v>
          </cell>
          <cell r="D380">
            <v>52850000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L380">
            <v>0</v>
          </cell>
          <cell r="M380">
            <v>0</v>
          </cell>
          <cell r="N380">
            <v>0</v>
          </cell>
          <cell r="P380">
            <v>0</v>
          </cell>
          <cell r="Q380">
            <v>0</v>
          </cell>
          <cell r="R380">
            <v>0</v>
          </cell>
          <cell r="T380">
            <v>0</v>
          </cell>
        </row>
        <row r="381">
          <cell r="C381" t="str">
            <v>Pool Furniture Repairs</v>
          </cell>
          <cell r="D381">
            <v>52852000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>
            <v>0</v>
          </cell>
          <cell r="M381">
            <v>0</v>
          </cell>
          <cell r="N381">
            <v>0</v>
          </cell>
          <cell r="P381">
            <v>0</v>
          </cell>
          <cell r="Q381">
            <v>0</v>
          </cell>
          <cell r="R381">
            <v>0</v>
          </cell>
          <cell r="T381">
            <v>0</v>
          </cell>
        </row>
        <row r="382">
          <cell r="C382" t="str">
            <v>Pool Repairs</v>
          </cell>
          <cell r="D382">
            <v>52855000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L382">
            <v>0</v>
          </cell>
          <cell r="M382">
            <v>0</v>
          </cell>
          <cell r="N382">
            <v>0</v>
          </cell>
          <cell r="P382">
            <v>0</v>
          </cell>
          <cell r="Q382">
            <v>0</v>
          </cell>
          <cell r="R382">
            <v>0</v>
          </cell>
          <cell r="T382">
            <v>0</v>
          </cell>
        </row>
        <row r="383">
          <cell r="C383" t="str">
            <v>Pool Supplies/Maintenance</v>
          </cell>
          <cell r="D383">
            <v>52860000</v>
          </cell>
          <cell r="E383">
            <v>562.98</v>
          </cell>
          <cell r="F383">
            <v>0</v>
          </cell>
          <cell r="G383">
            <v>0</v>
          </cell>
          <cell r="H383">
            <v>-562.98</v>
          </cell>
          <cell r="I383">
            <v>-1</v>
          </cell>
          <cell r="J383">
            <v>-1</v>
          </cell>
          <cell r="L383">
            <v>2.923553879948278E-3</v>
          </cell>
          <cell r="M383">
            <v>0</v>
          </cell>
          <cell r="N383">
            <v>-2.923553879948278E-3</v>
          </cell>
          <cell r="P383">
            <v>1.7815822784810127</v>
          </cell>
          <cell r="Q383">
            <v>0</v>
          </cell>
          <cell r="R383">
            <v>-1.7815822784810127</v>
          </cell>
          <cell r="T383">
            <v>0</v>
          </cell>
        </row>
        <row r="384">
          <cell r="C384" t="str">
            <v>Video Library</v>
          </cell>
          <cell r="D384">
            <v>52870000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L384">
            <v>0</v>
          </cell>
          <cell r="M384">
            <v>0</v>
          </cell>
          <cell r="N384">
            <v>0</v>
          </cell>
          <cell r="P384">
            <v>0</v>
          </cell>
          <cell r="Q384">
            <v>0</v>
          </cell>
          <cell r="R384">
            <v>0</v>
          </cell>
          <cell r="T384">
            <v>0</v>
          </cell>
        </row>
        <row r="385">
          <cell r="C385" t="str">
            <v>Other Recreational Amenities</v>
          </cell>
          <cell r="D385">
            <v>52880000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L385">
            <v>0</v>
          </cell>
          <cell r="M385">
            <v>0</v>
          </cell>
          <cell r="N385">
            <v>0</v>
          </cell>
          <cell r="P385">
            <v>0</v>
          </cell>
          <cell r="Q385">
            <v>0</v>
          </cell>
          <cell r="R385">
            <v>0</v>
          </cell>
          <cell r="T385">
            <v>0</v>
          </cell>
        </row>
        <row r="386">
          <cell r="C386" t="str">
            <v>Total Recreational Amenities</v>
          </cell>
          <cell r="E386">
            <v>562.98</v>
          </cell>
          <cell r="F386">
            <v>0</v>
          </cell>
          <cell r="G386">
            <v>0</v>
          </cell>
          <cell r="H386">
            <v>-562.98</v>
          </cell>
          <cell r="I386">
            <v>-1</v>
          </cell>
          <cell r="J386">
            <v>-1</v>
          </cell>
          <cell r="L386">
            <v>2.923553879948278E-3</v>
          </cell>
          <cell r="M386">
            <v>0</v>
          </cell>
          <cell r="N386">
            <v>-2.923553879948278E-3</v>
          </cell>
          <cell r="P386">
            <v>1.7815822784810127</v>
          </cell>
          <cell r="Q386">
            <v>0</v>
          </cell>
          <cell r="R386">
            <v>-1.7815822784810127</v>
          </cell>
        </row>
        <row r="387">
          <cell r="C387">
            <v>0</v>
          </cell>
        </row>
        <row r="388">
          <cell r="C388" t="str">
            <v>Contract Services</v>
          </cell>
        </row>
        <row r="389">
          <cell r="C389" t="str">
            <v>Access Gate Contract</v>
          </cell>
          <cell r="D389">
            <v>53010000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L389">
            <v>0</v>
          </cell>
          <cell r="M389">
            <v>0</v>
          </cell>
          <cell r="N389">
            <v>0</v>
          </cell>
          <cell r="P389">
            <v>0</v>
          </cell>
          <cell r="Q389">
            <v>0</v>
          </cell>
          <cell r="R389">
            <v>0</v>
          </cell>
          <cell r="T389">
            <v>0</v>
          </cell>
        </row>
        <row r="390">
          <cell r="C390" t="str">
            <v>Appliance Rental Contract</v>
          </cell>
          <cell r="D390">
            <v>53012000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L390">
            <v>0</v>
          </cell>
          <cell r="M390">
            <v>0</v>
          </cell>
          <cell r="N390">
            <v>0</v>
          </cell>
          <cell r="P390">
            <v>0</v>
          </cell>
          <cell r="Q390">
            <v>0</v>
          </cell>
          <cell r="R390">
            <v>0</v>
          </cell>
          <cell r="T390">
            <v>0</v>
          </cell>
        </row>
        <row r="391">
          <cell r="C391" t="str">
            <v>Aquarium Maintenance Contract</v>
          </cell>
          <cell r="D391">
            <v>53015000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>
            <v>0</v>
          </cell>
          <cell r="M391">
            <v>0</v>
          </cell>
          <cell r="N391">
            <v>0</v>
          </cell>
          <cell r="P391">
            <v>0</v>
          </cell>
          <cell r="Q391">
            <v>0</v>
          </cell>
          <cell r="R391">
            <v>0</v>
          </cell>
          <cell r="T391">
            <v>0</v>
          </cell>
        </row>
        <row r="392">
          <cell r="C392" t="str">
            <v>Boiler Contract</v>
          </cell>
          <cell r="D392">
            <v>53020000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L392">
            <v>0</v>
          </cell>
          <cell r="M392">
            <v>0</v>
          </cell>
          <cell r="N392">
            <v>0</v>
          </cell>
          <cell r="P392">
            <v>0</v>
          </cell>
          <cell r="Q392">
            <v>0</v>
          </cell>
          <cell r="R392">
            <v>0</v>
          </cell>
          <cell r="T392">
            <v>0</v>
          </cell>
        </row>
        <row r="393">
          <cell r="C393" t="str">
            <v>Cable TV Contract</v>
          </cell>
          <cell r="D393">
            <v>53030000</v>
          </cell>
          <cell r="E393">
            <v>4100.24</v>
          </cell>
          <cell r="F393">
            <v>2804.3999999999996</v>
          </cell>
          <cell r="G393">
            <v>4344</v>
          </cell>
          <cell r="H393">
            <v>243.76000000000022</v>
          </cell>
          <cell r="I393">
            <v>5.9450178526135114E-2</v>
          </cell>
          <cell r="J393">
            <v>5.9450178526135211E-2</v>
          </cell>
          <cell r="L393">
            <v>2.1292537142916491E-2</v>
          </cell>
          <cell r="M393">
            <v>2.2558382277337238E-2</v>
          </cell>
          <cell r="N393">
            <v>1.2658451344207469E-3</v>
          </cell>
          <cell r="P393">
            <v>12.975443037974683</v>
          </cell>
          <cell r="Q393">
            <v>13.746835443037975</v>
          </cell>
          <cell r="R393">
            <v>0.77139240506329187</v>
          </cell>
        </row>
        <row r="394">
          <cell r="C394" t="str">
            <v>Chill Water Contract</v>
          </cell>
          <cell r="D394">
            <v>53040000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L394">
            <v>0</v>
          </cell>
          <cell r="M394">
            <v>0</v>
          </cell>
          <cell r="N394">
            <v>0</v>
          </cell>
          <cell r="P394">
            <v>0</v>
          </cell>
          <cell r="Q394">
            <v>0</v>
          </cell>
          <cell r="R394">
            <v>0</v>
          </cell>
          <cell r="T394">
            <v>0</v>
          </cell>
        </row>
        <row r="395">
          <cell r="C395" t="str">
            <v>Elevator Contract</v>
          </cell>
          <cell r="D395">
            <v>53050000</v>
          </cell>
          <cell r="E395">
            <v>10800</v>
          </cell>
          <cell r="F395">
            <v>10800</v>
          </cell>
          <cell r="G395">
            <v>10800</v>
          </cell>
          <cell r="H395">
            <v>0</v>
          </cell>
          <cell r="I395">
            <v>0</v>
          </cell>
          <cell r="J395">
            <v>0</v>
          </cell>
          <cell r="L395">
            <v>5.6084375827634016E-2</v>
          </cell>
          <cell r="M395">
            <v>5.6084375827634016E-2</v>
          </cell>
          <cell r="N395">
            <v>0</v>
          </cell>
          <cell r="P395">
            <v>34.177215189873415</v>
          </cell>
          <cell r="Q395">
            <v>34.177215189873415</v>
          </cell>
          <cell r="R395">
            <v>0</v>
          </cell>
          <cell r="T395" t="str">
            <v>$900/mo. - Elevator contract</v>
          </cell>
        </row>
        <row r="396">
          <cell r="C396" t="str">
            <v>Equipment Contract</v>
          </cell>
          <cell r="D396">
            <v>53055000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L396">
            <v>0</v>
          </cell>
          <cell r="M396">
            <v>0</v>
          </cell>
          <cell r="N396">
            <v>0</v>
          </cell>
          <cell r="P396">
            <v>0</v>
          </cell>
          <cell r="Q396">
            <v>0</v>
          </cell>
          <cell r="R396">
            <v>0</v>
          </cell>
          <cell r="T396">
            <v>0</v>
          </cell>
        </row>
        <row r="397">
          <cell r="C397" t="str">
            <v>Fire Alarm Contract</v>
          </cell>
          <cell r="D397">
            <v>53060000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L397">
            <v>0</v>
          </cell>
          <cell r="M397">
            <v>0</v>
          </cell>
          <cell r="N397">
            <v>0</v>
          </cell>
          <cell r="P397">
            <v>0</v>
          </cell>
          <cell r="Q397">
            <v>0</v>
          </cell>
          <cell r="R397">
            <v>0</v>
          </cell>
          <cell r="T397">
            <v>0</v>
          </cell>
        </row>
        <row r="398">
          <cell r="C398" t="str">
            <v>Fire Protect/LifeSafety Insp</v>
          </cell>
          <cell r="D398">
            <v>53070000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L398">
            <v>0</v>
          </cell>
          <cell r="M398">
            <v>0</v>
          </cell>
          <cell r="N398">
            <v>0</v>
          </cell>
          <cell r="P398">
            <v>0</v>
          </cell>
          <cell r="Q398">
            <v>0</v>
          </cell>
          <cell r="R398">
            <v>0</v>
          </cell>
          <cell r="T398">
            <v>0</v>
          </cell>
        </row>
        <row r="399">
          <cell r="C399" t="str">
            <v>Golf Cart Rental</v>
          </cell>
          <cell r="D399">
            <v>53075000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L399">
            <v>0</v>
          </cell>
          <cell r="M399">
            <v>0</v>
          </cell>
          <cell r="N399">
            <v>0</v>
          </cell>
          <cell r="P399">
            <v>0</v>
          </cell>
          <cell r="Q399">
            <v>0</v>
          </cell>
          <cell r="R399">
            <v>0</v>
          </cell>
          <cell r="T399">
            <v>0</v>
          </cell>
        </row>
        <row r="400">
          <cell r="C400" t="str">
            <v>HOA Management</v>
          </cell>
          <cell r="D400">
            <v>53080000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L400">
            <v>0</v>
          </cell>
          <cell r="M400">
            <v>0</v>
          </cell>
          <cell r="N400">
            <v>0</v>
          </cell>
          <cell r="P400">
            <v>0</v>
          </cell>
          <cell r="Q400">
            <v>0</v>
          </cell>
          <cell r="R400">
            <v>0</v>
          </cell>
          <cell r="T400">
            <v>0</v>
          </cell>
        </row>
        <row r="401">
          <cell r="C401" t="str">
            <v>Intrusion Alarm Contract</v>
          </cell>
          <cell r="D401">
            <v>53085000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L401">
            <v>0</v>
          </cell>
          <cell r="M401">
            <v>0</v>
          </cell>
          <cell r="N401">
            <v>0</v>
          </cell>
          <cell r="P401">
            <v>0</v>
          </cell>
          <cell r="Q401">
            <v>0</v>
          </cell>
          <cell r="R401">
            <v>0</v>
          </cell>
          <cell r="T401">
            <v>0</v>
          </cell>
        </row>
        <row r="402">
          <cell r="C402" t="str">
            <v>Janitorial Contract</v>
          </cell>
          <cell r="D402">
            <v>53090000</v>
          </cell>
          <cell r="E402">
            <v>11187</v>
          </cell>
          <cell r="F402">
            <v>10804</v>
          </cell>
          <cell r="G402">
            <v>5960</v>
          </cell>
          <cell r="H402">
            <v>-5227</v>
          </cell>
          <cell r="I402">
            <v>-0.46723875927415748</v>
          </cell>
          <cell r="J402">
            <v>-0.46723875927415748</v>
          </cell>
          <cell r="L402">
            <v>5.8094065961457574E-2</v>
          </cell>
          <cell r="M402">
            <v>3.0950266660435068E-2</v>
          </cell>
          <cell r="N402">
            <v>-2.7143799301022505E-2</v>
          </cell>
          <cell r="P402">
            <v>35.401898734177216</v>
          </cell>
          <cell r="Q402">
            <v>18.860759493670887</v>
          </cell>
          <cell r="R402">
            <v>-16.541139240506329</v>
          </cell>
          <cell r="T402" t="str">
            <v>Includes common area air freshener service throughout hallways, trash rooms plus vacant unit cleans.</v>
          </cell>
        </row>
        <row r="403">
          <cell r="C403" t="str">
            <v>Lake Maint Contract</v>
          </cell>
          <cell r="D403">
            <v>53095000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L403">
            <v>0</v>
          </cell>
          <cell r="M403">
            <v>0</v>
          </cell>
          <cell r="N403">
            <v>0</v>
          </cell>
          <cell r="P403">
            <v>0</v>
          </cell>
          <cell r="Q403">
            <v>0</v>
          </cell>
          <cell r="R403">
            <v>0</v>
          </cell>
          <cell r="T403">
            <v>0</v>
          </cell>
        </row>
        <row r="404">
          <cell r="C404" t="str">
            <v>Landscape - Seasonal Contract</v>
          </cell>
          <cell r="D404">
            <v>53100000</v>
          </cell>
          <cell r="E404">
            <v>0</v>
          </cell>
          <cell r="F404">
            <v>2000</v>
          </cell>
          <cell r="G404">
            <v>2000</v>
          </cell>
          <cell r="H404">
            <v>2000</v>
          </cell>
          <cell r="I404">
            <v>0</v>
          </cell>
          <cell r="J404">
            <v>0</v>
          </cell>
          <cell r="L404">
            <v>0</v>
          </cell>
          <cell r="M404">
            <v>1.038599552363593E-2</v>
          </cell>
          <cell r="N404">
            <v>0</v>
          </cell>
          <cell r="P404">
            <v>0</v>
          </cell>
          <cell r="Q404">
            <v>6.3291139240506329</v>
          </cell>
          <cell r="R404">
            <v>0</v>
          </cell>
          <cell r="T404" t="str">
            <v>Seasonal color twice a year.</v>
          </cell>
        </row>
        <row r="405">
          <cell r="C405" t="str">
            <v>Landscape Maint Contract</v>
          </cell>
          <cell r="D405">
            <v>53105000</v>
          </cell>
          <cell r="E405">
            <v>2076.37</v>
          </cell>
          <cell r="F405">
            <v>1890</v>
          </cell>
          <cell r="G405">
            <v>1920</v>
          </cell>
          <cell r="H405">
            <v>-156.36999999999989</v>
          </cell>
          <cell r="I405">
            <v>-7.5309313850614248E-2</v>
          </cell>
          <cell r="J405">
            <v>-7.5309313850614235E-2</v>
          </cell>
          <cell r="L405">
            <v>1.0782584762705967E-2</v>
          </cell>
          <cell r="M405">
            <v>9.9705557026904916E-3</v>
          </cell>
          <cell r="N405">
            <v>-8.120290600154758E-4</v>
          </cell>
          <cell r="P405">
            <v>6.5707911392405061</v>
          </cell>
          <cell r="Q405">
            <v>6.075949367088608</v>
          </cell>
          <cell r="R405">
            <v>-0.49484177215189806</v>
          </cell>
          <cell r="T405" t="str">
            <v>Landscape contract $270/mo plus mulch twice a season.</v>
          </cell>
        </row>
        <row r="406">
          <cell r="C406" t="str">
            <v>Laundry Maint Contract</v>
          </cell>
          <cell r="D406">
            <v>53110000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L406">
            <v>0</v>
          </cell>
          <cell r="M406">
            <v>0</v>
          </cell>
          <cell r="N406">
            <v>0</v>
          </cell>
          <cell r="P406">
            <v>0</v>
          </cell>
          <cell r="Q406">
            <v>0</v>
          </cell>
          <cell r="R406">
            <v>0</v>
          </cell>
          <cell r="T406">
            <v>0</v>
          </cell>
        </row>
        <row r="407">
          <cell r="C407" t="str">
            <v>Lift Station Maint Contract</v>
          </cell>
          <cell r="D407">
            <v>53115000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L407">
            <v>0</v>
          </cell>
          <cell r="M407">
            <v>0</v>
          </cell>
          <cell r="N407">
            <v>0</v>
          </cell>
          <cell r="P407">
            <v>0</v>
          </cell>
          <cell r="Q407">
            <v>0</v>
          </cell>
          <cell r="R407">
            <v>0</v>
          </cell>
          <cell r="T407">
            <v>0</v>
          </cell>
        </row>
        <row r="408">
          <cell r="C408" t="str">
            <v>Meal Services - China / Glass / Tableware - DO NOT USE</v>
          </cell>
          <cell r="D408">
            <v>53117000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L408">
            <v>0</v>
          </cell>
          <cell r="M408">
            <v>0</v>
          </cell>
          <cell r="N408">
            <v>0</v>
          </cell>
          <cell r="P408">
            <v>0</v>
          </cell>
          <cell r="Q408">
            <v>0</v>
          </cell>
          <cell r="R408">
            <v>0</v>
          </cell>
          <cell r="T408">
            <v>0</v>
          </cell>
        </row>
        <row r="409">
          <cell r="C409" t="str">
            <v>Meal Services - Food - DO NOT USE</v>
          </cell>
          <cell r="D409">
            <v>53118000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L409">
            <v>0</v>
          </cell>
          <cell r="M409">
            <v>0</v>
          </cell>
          <cell r="N409">
            <v>0</v>
          </cell>
          <cell r="P409">
            <v>0</v>
          </cell>
          <cell r="Q409">
            <v>0</v>
          </cell>
          <cell r="R409">
            <v>0</v>
          </cell>
          <cell r="T409">
            <v>0</v>
          </cell>
        </row>
        <row r="410">
          <cell r="C410" t="str">
            <v>Parking Lot Sweeping Contract</v>
          </cell>
          <cell r="D410">
            <v>53120000</v>
          </cell>
          <cell r="E410">
            <v>0</v>
          </cell>
          <cell r="F410">
            <v>0</v>
          </cell>
          <cell r="G410">
            <v>7000</v>
          </cell>
          <cell r="H410">
            <v>7000</v>
          </cell>
          <cell r="I410">
            <v>0</v>
          </cell>
          <cell r="J410">
            <v>0</v>
          </cell>
          <cell r="L410">
            <v>0</v>
          </cell>
          <cell r="M410">
            <v>3.6350984332725753E-2</v>
          </cell>
          <cell r="N410">
            <v>0</v>
          </cell>
          <cell r="P410">
            <v>0</v>
          </cell>
          <cell r="Q410">
            <v>22.151898734177216</v>
          </cell>
          <cell r="R410">
            <v>0</v>
          </cell>
          <cell r="T410" t="str">
            <v>Garage sweeping in May and October.</v>
          </cell>
        </row>
        <row r="411">
          <cell r="C411" t="str">
            <v>Patrol/Courtesy Off. Contract</v>
          </cell>
          <cell r="D411">
            <v>53130000</v>
          </cell>
          <cell r="E411">
            <v>42512</v>
          </cell>
          <cell r="F411">
            <v>43094</v>
          </cell>
          <cell r="G411">
            <v>42370</v>
          </cell>
          <cell r="H411">
            <v>-142</v>
          </cell>
          <cell r="I411">
            <v>-3.3402333458788106E-3</v>
          </cell>
          <cell r="J411">
            <v>-3.3402333458788513E-3</v>
          </cell>
          <cell r="L411">
            <v>0.22076472085040533</v>
          </cell>
          <cell r="M411">
            <v>0.22002731516822716</v>
          </cell>
          <cell r="N411">
            <v>-7.374056821781716E-4</v>
          </cell>
          <cell r="P411">
            <v>134.53164556962025</v>
          </cell>
          <cell r="Q411">
            <v>134.08227848101265</v>
          </cell>
          <cell r="R411">
            <v>-0.44936708860760177</v>
          </cell>
          <cell r="T411" t="str">
            <v>Courtesy patrol service nightly at the property from 9pm to 5am.</v>
          </cell>
        </row>
        <row r="412">
          <cell r="C412" t="str">
            <v>Patrol / Courtesy Office Contract Rebill</v>
          </cell>
          <cell r="D412">
            <v>53130001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L412">
            <v>0</v>
          </cell>
          <cell r="M412">
            <v>0</v>
          </cell>
          <cell r="N412">
            <v>0</v>
          </cell>
          <cell r="P412">
            <v>0</v>
          </cell>
          <cell r="Q412">
            <v>0</v>
          </cell>
          <cell r="R412">
            <v>0</v>
          </cell>
          <cell r="T412">
            <v>0</v>
          </cell>
        </row>
        <row r="413">
          <cell r="C413" t="str">
            <v>Pest Control Contract</v>
          </cell>
          <cell r="D413">
            <v>53140000</v>
          </cell>
          <cell r="E413">
            <v>5291.91</v>
          </cell>
          <cell r="F413">
            <v>2484</v>
          </cell>
          <cell r="G413">
            <v>3240</v>
          </cell>
          <cell r="H413">
            <v>-2051.91</v>
          </cell>
          <cell r="I413">
            <v>-0.38774468953553631</v>
          </cell>
          <cell r="J413">
            <v>-0.38774468953553631</v>
          </cell>
          <cell r="L413">
            <v>2.7480876785742105E-2</v>
          </cell>
          <cell r="M413">
            <v>1.6825312748290206E-2</v>
          </cell>
          <cell r="N413">
            <v>-1.0655564037451899E-2</v>
          </cell>
          <cell r="P413">
            <v>16.746550632911394</v>
          </cell>
          <cell r="Q413">
            <v>10.253164556962025</v>
          </cell>
          <cell r="R413">
            <v>-6.4933860759493687</v>
          </cell>
          <cell r="T413" t="str">
            <v>Monthly Pest Control</v>
          </cell>
        </row>
        <row r="414">
          <cell r="C414" t="str">
            <v>Pest Control Rebill</v>
          </cell>
          <cell r="D414">
            <v>53145000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L414">
            <v>0</v>
          </cell>
          <cell r="M414">
            <v>0</v>
          </cell>
          <cell r="N414">
            <v>0</v>
          </cell>
          <cell r="P414">
            <v>0</v>
          </cell>
          <cell r="Q414">
            <v>0</v>
          </cell>
          <cell r="R414">
            <v>0</v>
          </cell>
          <cell r="T414">
            <v>0</v>
          </cell>
        </row>
        <row r="415">
          <cell r="C415" t="str">
            <v>Pool Contract</v>
          </cell>
          <cell r="D415">
            <v>53150000</v>
          </cell>
          <cell r="E415">
            <v>485.39</v>
          </cell>
          <cell r="F415">
            <v>0</v>
          </cell>
          <cell r="G415">
            <v>0</v>
          </cell>
          <cell r="H415">
            <v>-485.39</v>
          </cell>
          <cell r="I415">
            <v>-1</v>
          </cell>
          <cell r="J415">
            <v>-1</v>
          </cell>
          <cell r="L415">
            <v>2.5206291836088216E-3</v>
          </cell>
          <cell r="M415">
            <v>0</v>
          </cell>
          <cell r="N415">
            <v>-2.5206291836088216E-3</v>
          </cell>
          <cell r="P415">
            <v>1.5360443037974683</v>
          </cell>
          <cell r="Q415">
            <v>0</v>
          </cell>
          <cell r="R415">
            <v>-1.5360443037974683</v>
          </cell>
          <cell r="T415">
            <v>0</v>
          </cell>
        </row>
        <row r="416">
          <cell r="C416" t="str">
            <v>Satellite/Internet Contract</v>
          </cell>
          <cell r="D416">
            <v>53155000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L416">
            <v>0</v>
          </cell>
          <cell r="M416">
            <v>0</v>
          </cell>
          <cell r="N416">
            <v>0</v>
          </cell>
          <cell r="P416">
            <v>0</v>
          </cell>
          <cell r="Q416">
            <v>0</v>
          </cell>
          <cell r="R416">
            <v>0</v>
          </cell>
          <cell r="T416">
            <v>0</v>
          </cell>
        </row>
        <row r="417">
          <cell r="C417" t="str">
            <v>Shuttle Service Contract</v>
          </cell>
          <cell r="D417">
            <v>53160000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L417">
            <v>0</v>
          </cell>
          <cell r="M417">
            <v>0</v>
          </cell>
          <cell r="N417">
            <v>0</v>
          </cell>
          <cell r="P417">
            <v>0</v>
          </cell>
          <cell r="Q417">
            <v>0</v>
          </cell>
          <cell r="R417">
            <v>0</v>
          </cell>
          <cell r="T417">
            <v>0</v>
          </cell>
        </row>
        <row r="418">
          <cell r="C418" t="str">
            <v>Snow Removal Contract</v>
          </cell>
          <cell r="D418">
            <v>53165000</v>
          </cell>
          <cell r="E418">
            <v>1010.43</v>
          </cell>
          <cell r="F418">
            <v>2180</v>
          </cell>
          <cell r="G418">
            <v>2300</v>
          </cell>
          <cell r="H418">
            <v>1289.5700000000002</v>
          </cell>
          <cell r="I418">
            <v>1.2762586225666304</v>
          </cell>
          <cell r="J418">
            <v>1.2762586225666301</v>
          </cell>
          <cell r="L418">
            <v>5.2471607284737256E-3</v>
          </cell>
          <cell r="M418">
            <v>1.1943894852181319E-2</v>
          </cell>
          <cell r="N418">
            <v>6.696734123707593E-3</v>
          </cell>
          <cell r="P418">
            <v>3.1975632911392404</v>
          </cell>
          <cell r="Q418">
            <v>7.2784810126582276</v>
          </cell>
          <cell r="R418">
            <v>4.0809177215189871</v>
          </cell>
          <cell r="T418" t="str">
            <v>Anticipated snow removal costs.</v>
          </cell>
        </row>
        <row r="419">
          <cell r="C419" t="str">
            <v>Sprinklers/Irrigation Contract</v>
          </cell>
          <cell r="D419">
            <v>53170000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L419">
            <v>0</v>
          </cell>
          <cell r="M419">
            <v>0</v>
          </cell>
          <cell r="N419">
            <v>0</v>
          </cell>
          <cell r="P419">
            <v>0</v>
          </cell>
          <cell r="Q419">
            <v>0</v>
          </cell>
          <cell r="R419">
            <v>0</v>
          </cell>
          <cell r="T419">
            <v>0</v>
          </cell>
        </row>
        <row r="420">
          <cell r="C420" t="str">
            <v>Storm Water Management Contract</v>
          </cell>
          <cell r="D420">
            <v>53171000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L420">
            <v>0</v>
          </cell>
          <cell r="M420">
            <v>0</v>
          </cell>
          <cell r="N420">
            <v>0</v>
          </cell>
          <cell r="P420">
            <v>0</v>
          </cell>
          <cell r="Q420">
            <v>0</v>
          </cell>
          <cell r="R420">
            <v>0</v>
          </cell>
          <cell r="T420">
            <v>0</v>
          </cell>
        </row>
        <row r="421">
          <cell r="C421" t="str">
            <v>Termite Contract</v>
          </cell>
          <cell r="D421">
            <v>53175000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L421">
            <v>0</v>
          </cell>
          <cell r="M421">
            <v>0</v>
          </cell>
          <cell r="N421">
            <v>0</v>
          </cell>
          <cell r="P421">
            <v>0</v>
          </cell>
          <cell r="Q421">
            <v>0</v>
          </cell>
          <cell r="R421">
            <v>0</v>
          </cell>
          <cell r="T421">
            <v>0</v>
          </cell>
        </row>
        <row r="422">
          <cell r="C422" t="str">
            <v>Trash Removal Contract</v>
          </cell>
          <cell r="D422">
            <v>53180000</v>
          </cell>
          <cell r="E422">
            <v>24393.230000000003</v>
          </cell>
          <cell r="F422">
            <v>16182</v>
          </cell>
          <cell r="G422">
            <v>24300</v>
          </cell>
          <cell r="H422">
            <v>-93.230000000003201</v>
          </cell>
          <cell r="I422">
            <v>-3.8219620771830212E-3</v>
          </cell>
          <cell r="J422">
            <v>-3.8219620771829943E-3</v>
          </cell>
          <cell r="L422">
            <v>0.12667398879351086</v>
          </cell>
          <cell r="M422">
            <v>0.12618984561217655</v>
          </cell>
          <cell r="N422">
            <v>-4.8414318133430112E-4</v>
          </cell>
          <cell r="P422">
            <v>77.193765822784826</v>
          </cell>
          <cell r="Q422">
            <v>76.898734177215189</v>
          </cell>
          <cell r="R422">
            <v>-0.29503164556963668</v>
          </cell>
          <cell r="T422" t="str">
            <v xml:space="preserve">Monthly Contract $2,025 </v>
          </cell>
        </row>
        <row r="423">
          <cell r="C423" t="str">
            <v>Trash Removal - Door to Door</v>
          </cell>
          <cell r="D423">
            <v>53182000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L423">
            <v>0</v>
          </cell>
          <cell r="M423">
            <v>0</v>
          </cell>
          <cell r="N423">
            <v>0</v>
          </cell>
          <cell r="P423">
            <v>0</v>
          </cell>
          <cell r="Q423">
            <v>0</v>
          </cell>
          <cell r="R423">
            <v>0</v>
          </cell>
          <cell r="T423">
            <v>0</v>
          </cell>
        </row>
        <row r="424">
          <cell r="C424" t="str">
            <v>Trash Remove Rebill - Door To Door Pickup</v>
          </cell>
          <cell r="D424" t="str">
            <v>n/a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L424">
            <v>0</v>
          </cell>
          <cell r="M424">
            <v>0</v>
          </cell>
          <cell r="N424">
            <v>0</v>
          </cell>
          <cell r="P424">
            <v>0</v>
          </cell>
          <cell r="Q424">
            <v>0</v>
          </cell>
          <cell r="R424">
            <v>0</v>
          </cell>
          <cell r="T424">
            <v>0</v>
          </cell>
        </row>
        <row r="425">
          <cell r="C425" t="str">
            <v>Trash Removal Rebill</v>
          </cell>
          <cell r="D425" t="str">
            <v>n/a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L425">
            <v>0</v>
          </cell>
          <cell r="M425">
            <v>0</v>
          </cell>
          <cell r="N425">
            <v>0</v>
          </cell>
          <cell r="P425">
            <v>0</v>
          </cell>
          <cell r="Q425">
            <v>0</v>
          </cell>
          <cell r="R425">
            <v>0</v>
          </cell>
          <cell r="T425">
            <v>0</v>
          </cell>
        </row>
        <row r="426">
          <cell r="C426" t="str">
            <v>Trash Removal Rebill NC</v>
          </cell>
          <cell r="D426" t="str">
            <v>n/a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L426">
            <v>0</v>
          </cell>
          <cell r="M426">
            <v>0</v>
          </cell>
          <cell r="N426">
            <v>0</v>
          </cell>
          <cell r="P426">
            <v>0</v>
          </cell>
          <cell r="Q426">
            <v>0</v>
          </cell>
          <cell r="R426">
            <v>0</v>
          </cell>
          <cell r="T426">
            <v>0</v>
          </cell>
        </row>
        <row r="427">
          <cell r="C427" t="str">
            <v>Garbage Collection (Do Not Use)</v>
          </cell>
          <cell r="D427">
            <v>53187000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L427">
            <v>0</v>
          </cell>
          <cell r="M427">
            <v>0</v>
          </cell>
          <cell r="N427">
            <v>0</v>
          </cell>
          <cell r="P427">
            <v>0</v>
          </cell>
          <cell r="Q427">
            <v>0</v>
          </cell>
          <cell r="R427">
            <v>0</v>
          </cell>
          <cell r="T427">
            <v>0</v>
          </cell>
        </row>
        <row r="428">
          <cell r="C428" t="str">
            <v>Garbage Collection Rebill (Do Not Use)</v>
          </cell>
          <cell r="D428">
            <v>53188000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L428">
            <v>0</v>
          </cell>
          <cell r="M428">
            <v>0</v>
          </cell>
          <cell r="N428">
            <v>0</v>
          </cell>
          <cell r="P428">
            <v>0</v>
          </cell>
          <cell r="Q428">
            <v>0</v>
          </cell>
          <cell r="R428">
            <v>0</v>
          </cell>
          <cell r="T428">
            <v>0</v>
          </cell>
        </row>
        <row r="429">
          <cell r="C429" t="str">
            <v>Uniform Cleaning Contract</v>
          </cell>
          <cell r="D429">
            <v>53190000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L429">
            <v>0</v>
          </cell>
          <cell r="M429">
            <v>0</v>
          </cell>
          <cell r="N429">
            <v>0</v>
          </cell>
          <cell r="P429">
            <v>0</v>
          </cell>
          <cell r="Q429">
            <v>0</v>
          </cell>
          <cell r="R429">
            <v>0</v>
          </cell>
          <cell r="T429">
            <v>0</v>
          </cell>
        </row>
        <row r="430">
          <cell r="C430" t="str">
            <v>Washer/Dryer Rental Contract</v>
          </cell>
          <cell r="D430">
            <v>53210000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L430">
            <v>0</v>
          </cell>
          <cell r="M430">
            <v>0</v>
          </cell>
          <cell r="N430">
            <v>0</v>
          </cell>
          <cell r="P430">
            <v>0</v>
          </cell>
          <cell r="Q430">
            <v>0</v>
          </cell>
          <cell r="R430">
            <v>0</v>
          </cell>
          <cell r="T430">
            <v>0</v>
          </cell>
        </row>
        <row r="431">
          <cell r="C431" t="str">
            <v>Water Cond/Softener Contract</v>
          </cell>
          <cell r="D431">
            <v>53220000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L431">
            <v>0</v>
          </cell>
          <cell r="M431">
            <v>0</v>
          </cell>
          <cell r="N431">
            <v>0</v>
          </cell>
          <cell r="P431">
            <v>0</v>
          </cell>
          <cell r="Q431">
            <v>0</v>
          </cell>
          <cell r="R431">
            <v>0</v>
          </cell>
          <cell r="T431">
            <v>0</v>
          </cell>
        </row>
        <row r="432">
          <cell r="C432" t="str">
            <v>Other Contract Services</v>
          </cell>
          <cell r="D432">
            <v>53230000</v>
          </cell>
          <cell r="E432">
            <v>1321.69</v>
          </cell>
          <cell r="F432">
            <v>3843</v>
          </cell>
          <cell r="G432">
            <v>0</v>
          </cell>
          <cell r="H432">
            <v>-1321.69</v>
          </cell>
          <cell r="I432">
            <v>-1</v>
          </cell>
          <cell r="J432">
            <v>-1</v>
          </cell>
          <cell r="L432">
            <v>6.863533211817186E-3</v>
          </cell>
          <cell r="M432">
            <v>0</v>
          </cell>
          <cell r="N432">
            <v>-6.863533211817186E-3</v>
          </cell>
          <cell r="P432">
            <v>4.1825632911392407</v>
          </cell>
          <cell r="Q432">
            <v>0</v>
          </cell>
          <cell r="R432">
            <v>-4.1825632911392407</v>
          </cell>
          <cell r="T432">
            <v>0</v>
          </cell>
        </row>
        <row r="433">
          <cell r="C433" t="str">
            <v>Total Contract Services</v>
          </cell>
          <cell r="E433">
            <v>103178.26000000001</v>
          </cell>
          <cell r="F433">
            <v>96081.4</v>
          </cell>
          <cell r="G433">
            <v>104234</v>
          </cell>
          <cell r="H433">
            <v>1055.7399999999975</v>
          </cell>
          <cell r="I433">
            <v>1.0232194262628556E-2</v>
          </cell>
          <cell r="J433">
            <v>1.0232194262628447E-2</v>
          </cell>
          <cell r="L433">
            <v>0.53580447324827207</v>
          </cell>
          <cell r="M433">
            <v>0.54128692870533368</v>
          </cell>
          <cell r="N433">
            <v>5.482455457061608E-3</v>
          </cell>
          <cell r="P433">
            <v>326.51348101265825</v>
          </cell>
          <cell r="Q433">
            <v>329.85443037974682</v>
          </cell>
          <cell r="R433">
            <v>3.3409493670885695</v>
          </cell>
        </row>
        <row r="434">
          <cell r="C434">
            <v>0</v>
          </cell>
        </row>
        <row r="435">
          <cell r="C435" t="str">
            <v>Total General Maintenance Expense</v>
          </cell>
          <cell r="E435">
            <v>195823.14</v>
          </cell>
          <cell r="F435">
            <v>177732.28</v>
          </cell>
          <cell r="G435">
            <v>192424.88</v>
          </cell>
          <cell r="H435">
            <v>-3398.2600000000043</v>
          </cell>
          <cell r="I435">
            <v>-1.7353720300879671E-2</v>
          </cell>
          <cell r="J435">
            <v>-1.7353720300879671E-2</v>
          </cell>
          <cell r="L435">
            <v>1.016909127732166</v>
          </cell>
          <cell r="M435">
            <v>0.99926197115809046</v>
          </cell>
          <cell r="N435">
            <v>-1.7647156574075562E-2</v>
          </cell>
          <cell r="P435">
            <v>619.69348101265825</v>
          </cell>
          <cell r="Q435">
            <v>608.93949367088612</v>
          </cell>
          <cell r="R435">
            <v>-10.753987341772131</v>
          </cell>
        </row>
        <row r="436">
          <cell r="C436">
            <v>0</v>
          </cell>
          <cell r="D436" t="str">
            <v>n/a</v>
          </cell>
        </row>
        <row r="437">
          <cell r="C437" t="str">
            <v>FOOD SERVICE</v>
          </cell>
          <cell r="D437" t="str">
            <v>n/a</v>
          </cell>
        </row>
        <row r="438">
          <cell r="C438">
            <v>0</v>
          </cell>
          <cell r="D438" t="str">
            <v>n/a</v>
          </cell>
        </row>
        <row r="439">
          <cell r="C439" t="str">
            <v>Food Service Payroll</v>
          </cell>
          <cell r="D439" t="str">
            <v>n/a</v>
          </cell>
        </row>
        <row r="440">
          <cell r="C440" t="str">
            <v>FS Chef Salary</v>
          </cell>
          <cell r="D440" t="str">
            <v>n/a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L440">
            <v>0</v>
          </cell>
          <cell r="M440">
            <v>0</v>
          </cell>
          <cell r="N440">
            <v>0</v>
          </cell>
          <cell r="P440">
            <v>0</v>
          </cell>
          <cell r="Q440">
            <v>0</v>
          </cell>
          <cell r="R440">
            <v>0</v>
          </cell>
        </row>
        <row r="441">
          <cell r="C441" t="str">
            <v>FS Kitchen Staff</v>
          </cell>
          <cell r="D441" t="str">
            <v>n/a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L441">
            <v>0</v>
          </cell>
          <cell r="M441">
            <v>0</v>
          </cell>
          <cell r="N441">
            <v>0</v>
          </cell>
          <cell r="P441">
            <v>0</v>
          </cell>
          <cell r="Q441">
            <v>0</v>
          </cell>
          <cell r="R441">
            <v>0</v>
          </cell>
        </row>
        <row r="442">
          <cell r="C442" t="str">
            <v>FS Dining Room Staff</v>
          </cell>
          <cell r="D442" t="str">
            <v>n/a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L442">
            <v>0</v>
          </cell>
          <cell r="M442">
            <v>0</v>
          </cell>
          <cell r="N442">
            <v>0</v>
          </cell>
          <cell r="P442">
            <v>0</v>
          </cell>
          <cell r="Q442">
            <v>0</v>
          </cell>
          <cell r="R442">
            <v>0</v>
          </cell>
        </row>
        <row r="443">
          <cell r="C443" t="str">
            <v>FS Bonus</v>
          </cell>
          <cell r="D443" t="str">
            <v>n/a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L443">
            <v>0</v>
          </cell>
          <cell r="M443">
            <v>0</v>
          </cell>
          <cell r="N443">
            <v>0</v>
          </cell>
          <cell r="P443">
            <v>0</v>
          </cell>
          <cell r="Q443">
            <v>0</v>
          </cell>
          <cell r="R443">
            <v>0</v>
          </cell>
        </row>
        <row r="444">
          <cell r="C444" t="str">
            <v>FS 401k Contributions</v>
          </cell>
          <cell r="D444" t="str">
            <v>n/a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L444">
            <v>0</v>
          </cell>
          <cell r="M444">
            <v>0</v>
          </cell>
          <cell r="N444">
            <v>0</v>
          </cell>
          <cell r="P444">
            <v>0</v>
          </cell>
          <cell r="Q444">
            <v>0</v>
          </cell>
          <cell r="R444">
            <v>0</v>
          </cell>
        </row>
        <row r="445">
          <cell r="C445" t="str">
            <v>FS Employee Burden</v>
          </cell>
          <cell r="D445" t="str">
            <v>n/a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L445">
            <v>0</v>
          </cell>
          <cell r="M445">
            <v>0</v>
          </cell>
          <cell r="N445">
            <v>0</v>
          </cell>
          <cell r="P445">
            <v>0</v>
          </cell>
          <cell r="Q445">
            <v>0</v>
          </cell>
          <cell r="R445">
            <v>0</v>
          </cell>
        </row>
        <row r="446">
          <cell r="C446" t="str">
            <v>FS Group Insurance</v>
          </cell>
          <cell r="D446" t="str">
            <v>n/a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L446">
            <v>0</v>
          </cell>
          <cell r="M446">
            <v>0</v>
          </cell>
          <cell r="N446">
            <v>0</v>
          </cell>
          <cell r="P446">
            <v>0</v>
          </cell>
          <cell r="Q446">
            <v>0</v>
          </cell>
          <cell r="R446">
            <v>0</v>
          </cell>
        </row>
        <row r="447">
          <cell r="C447" t="str">
            <v>Total Food Service Payroll</v>
          </cell>
          <cell r="D447" t="str">
            <v>n/a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L447">
            <v>0</v>
          </cell>
          <cell r="M447">
            <v>0</v>
          </cell>
          <cell r="N447">
            <v>0</v>
          </cell>
          <cell r="P447">
            <v>0</v>
          </cell>
          <cell r="Q447">
            <v>0</v>
          </cell>
          <cell r="R447">
            <v>0</v>
          </cell>
        </row>
        <row r="448">
          <cell r="C448">
            <v>0</v>
          </cell>
          <cell r="D448" t="str">
            <v>n/a</v>
          </cell>
        </row>
        <row r="449">
          <cell r="C449" t="str">
            <v>Food Service - Personnel Other</v>
          </cell>
          <cell r="D449" t="str">
            <v>n/a</v>
          </cell>
        </row>
        <row r="450">
          <cell r="C450" t="str">
            <v>FS Contract Staffing</v>
          </cell>
          <cell r="D450" t="str">
            <v>n/a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L450">
            <v>0</v>
          </cell>
          <cell r="M450">
            <v>0</v>
          </cell>
          <cell r="N450">
            <v>0</v>
          </cell>
          <cell r="P450">
            <v>0</v>
          </cell>
          <cell r="Q450">
            <v>0</v>
          </cell>
          <cell r="R450">
            <v>0</v>
          </cell>
        </row>
        <row r="451">
          <cell r="C451" t="str">
            <v>FS Employee Meals</v>
          </cell>
          <cell r="D451" t="str">
            <v>n/a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L451">
            <v>0</v>
          </cell>
          <cell r="M451">
            <v>0</v>
          </cell>
          <cell r="N451">
            <v>0</v>
          </cell>
          <cell r="P451">
            <v>0</v>
          </cell>
          <cell r="Q451">
            <v>0</v>
          </cell>
          <cell r="R451">
            <v>0</v>
          </cell>
        </row>
        <row r="452">
          <cell r="C452" t="str">
            <v>FS Employee Recruiting</v>
          </cell>
          <cell r="D452" t="str">
            <v>n/a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L452">
            <v>0</v>
          </cell>
          <cell r="M452">
            <v>0</v>
          </cell>
          <cell r="N452">
            <v>0</v>
          </cell>
          <cell r="P452">
            <v>0</v>
          </cell>
          <cell r="Q452">
            <v>0</v>
          </cell>
          <cell r="R452">
            <v>0</v>
          </cell>
        </row>
        <row r="453">
          <cell r="C453" t="str">
            <v>FS Employee Relations</v>
          </cell>
          <cell r="D453" t="str">
            <v>n/a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L453">
            <v>0</v>
          </cell>
          <cell r="M453">
            <v>0</v>
          </cell>
          <cell r="N453">
            <v>0</v>
          </cell>
          <cell r="P453">
            <v>0</v>
          </cell>
          <cell r="Q453">
            <v>0</v>
          </cell>
          <cell r="R453">
            <v>0</v>
          </cell>
        </row>
        <row r="454">
          <cell r="C454" t="str">
            <v>FS Employee Training</v>
          </cell>
          <cell r="D454" t="str">
            <v>n/a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L454">
            <v>0</v>
          </cell>
          <cell r="M454">
            <v>0</v>
          </cell>
          <cell r="N454">
            <v>0</v>
          </cell>
          <cell r="P454">
            <v>0</v>
          </cell>
          <cell r="Q454">
            <v>0</v>
          </cell>
          <cell r="R454">
            <v>0</v>
          </cell>
        </row>
        <row r="455">
          <cell r="C455" t="str">
            <v>FS Membership/Prof Dues</v>
          </cell>
          <cell r="D455" t="str">
            <v>n/a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L455">
            <v>0</v>
          </cell>
          <cell r="M455">
            <v>0</v>
          </cell>
          <cell r="N455">
            <v>0</v>
          </cell>
          <cell r="P455">
            <v>0</v>
          </cell>
          <cell r="Q455">
            <v>0</v>
          </cell>
          <cell r="R455">
            <v>0</v>
          </cell>
        </row>
        <row r="456">
          <cell r="C456" t="str">
            <v>FS Pager/Cell Phones</v>
          </cell>
          <cell r="D456" t="str">
            <v>n/a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L456">
            <v>0</v>
          </cell>
          <cell r="M456">
            <v>0</v>
          </cell>
          <cell r="N456">
            <v>0</v>
          </cell>
          <cell r="P456">
            <v>0</v>
          </cell>
          <cell r="Q456">
            <v>0</v>
          </cell>
          <cell r="R456">
            <v>0</v>
          </cell>
        </row>
        <row r="457">
          <cell r="C457" t="str">
            <v>Food Service - Personnel Other - Total</v>
          </cell>
          <cell r="D457" t="str">
            <v>n/a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L457">
            <v>0</v>
          </cell>
          <cell r="M457">
            <v>0</v>
          </cell>
          <cell r="N457">
            <v>0</v>
          </cell>
          <cell r="P457">
            <v>0</v>
          </cell>
          <cell r="Q457">
            <v>0</v>
          </cell>
          <cell r="R457">
            <v>0</v>
          </cell>
        </row>
        <row r="458">
          <cell r="C458">
            <v>0</v>
          </cell>
          <cell r="D458" t="str">
            <v>n/a</v>
          </cell>
        </row>
        <row r="459">
          <cell r="C459" t="str">
            <v>Food Service - Food</v>
          </cell>
          <cell r="D459" t="str">
            <v>n/a</v>
          </cell>
        </row>
        <row r="460">
          <cell r="C460" t="str">
            <v>FS Bakery</v>
          </cell>
          <cell r="D460" t="str">
            <v>n/a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L460">
            <v>0</v>
          </cell>
          <cell r="M460">
            <v>0</v>
          </cell>
          <cell r="N460">
            <v>0</v>
          </cell>
          <cell r="P460">
            <v>0</v>
          </cell>
          <cell r="Q460">
            <v>0</v>
          </cell>
          <cell r="R460">
            <v>0</v>
          </cell>
        </row>
        <row r="461">
          <cell r="C461" t="str">
            <v>FS Beverage - alcohol</v>
          </cell>
          <cell r="D461" t="str">
            <v>n/a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L461">
            <v>0</v>
          </cell>
          <cell r="M461">
            <v>0</v>
          </cell>
          <cell r="N461">
            <v>0</v>
          </cell>
          <cell r="P461">
            <v>0</v>
          </cell>
          <cell r="Q461">
            <v>0</v>
          </cell>
          <cell r="R461">
            <v>0</v>
          </cell>
        </row>
        <row r="462">
          <cell r="C462" t="str">
            <v>FS Beverage - non alcohol</v>
          </cell>
          <cell r="D462" t="str">
            <v>n/a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L462">
            <v>0</v>
          </cell>
          <cell r="M462">
            <v>0</v>
          </cell>
          <cell r="N462">
            <v>0</v>
          </cell>
          <cell r="P462">
            <v>0</v>
          </cell>
          <cell r="Q462">
            <v>0</v>
          </cell>
          <cell r="R462">
            <v>0</v>
          </cell>
        </row>
        <row r="463">
          <cell r="C463" t="str">
            <v>FS Dairy</v>
          </cell>
          <cell r="D463" t="str">
            <v>n/a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L463">
            <v>0</v>
          </cell>
          <cell r="M463">
            <v>0</v>
          </cell>
          <cell r="N463">
            <v>0</v>
          </cell>
          <cell r="P463">
            <v>0</v>
          </cell>
          <cell r="Q463">
            <v>0</v>
          </cell>
          <cell r="R463">
            <v>0</v>
          </cell>
        </row>
        <row r="464">
          <cell r="C464" t="str">
            <v>FS Food - Other</v>
          </cell>
          <cell r="D464" t="str">
            <v>n/a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L464">
            <v>0</v>
          </cell>
          <cell r="M464">
            <v>0</v>
          </cell>
          <cell r="N464">
            <v>0</v>
          </cell>
          <cell r="P464">
            <v>0</v>
          </cell>
          <cell r="Q464">
            <v>0</v>
          </cell>
          <cell r="R464">
            <v>0</v>
          </cell>
        </row>
        <row r="465">
          <cell r="C465" t="str">
            <v>FS Grocery</v>
          </cell>
          <cell r="D465" t="str">
            <v>n/a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L465">
            <v>0</v>
          </cell>
          <cell r="M465">
            <v>0</v>
          </cell>
          <cell r="N465">
            <v>0</v>
          </cell>
          <cell r="P465">
            <v>0</v>
          </cell>
          <cell r="Q465">
            <v>0</v>
          </cell>
          <cell r="R465">
            <v>0</v>
          </cell>
        </row>
        <row r="466">
          <cell r="C466" t="str">
            <v>FS Meat</v>
          </cell>
          <cell r="D466" t="str">
            <v>n/a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L466">
            <v>0</v>
          </cell>
          <cell r="M466">
            <v>0</v>
          </cell>
          <cell r="N466">
            <v>0</v>
          </cell>
          <cell r="P466">
            <v>0</v>
          </cell>
          <cell r="Q466">
            <v>0</v>
          </cell>
          <cell r="R466">
            <v>0</v>
          </cell>
        </row>
        <row r="467">
          <cell r="C467" t="str">
            <v>FS Produce</v>
          </cell>
          <cell r="D467" t="str">
            <v>n/a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L467">
            <v>0</v>
          </cell>
          <cell r="M467">
            <v>0</v>
          </cell>
          <cell r="N467">
            <v>0</v>
          </cell>
          <cell r="P467">
            <v>0</v>
          </cell>
          <cell r="Q467">
            <v>0</v>
          </cell>
          <cell r="R467">
            <v>0</v>
          </cell>
        </row>
        <row r="468">
          <cell r="C468" t="str">
            <v>FS Seafood</v>
          </cell>
          <cell r="D468" t="str">
            <v>n/a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L468">
            <v>0</v>
          </cell>
          <cell r="M468">
            <v>0</v>
          </cell>
          <cell r="N468">
            <v>0</v>
          </cell>
          <cell r="P468">
            <v>0</v>
          </cell>
          <cell r="Q468">
            <v>0</v>
          </cell>
          <cell r="R468">
            <v>0</v>
          </cell>
        </row>
        <row r="469">
          <cell r="C469" t="str">
            <v>Food Service - Food - Total</v>
          </cell>
          <cell r="D469" t="str">
            <v>n/a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L469">
            <v>0</v>
          </cell>
          <cell r="M469">
            <v>0</v>
          </cell>
          <cell r="N469">
            <v>0</v>
          </cell>
          <cell r="P469">
            <v>0</v>
          </cell>
          <cell r="Q469">
            <v>0</v>
          </cell>
          <cell r="R469">
            <v>0</v>
          </cell>
        </row>
        <row r="470">
          <cell r="C470">
            <v>0</v>
          </cell>
          <cell r="D470" t="str">
            <v>n/a</v>
          </cell>
        </row>
        <row r="471">
          <cell r="C471" t="str">
            <v>Food Service - Other/Supplies</v>
          </cell>
          <cell r="D471" t="str">
            <v>n/a</v>
          </cell>
        </row>
        <row r="472">
          <cell r="C472" t="str">
            <v>FS Catering - Travel/Other</v>
          </cell>
          <cell r="D472" t="str">
            <v>n/a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L472">
            <v>0</v>
          </cell>
          <cell r="M472">
            <v>0</v>
          </cell>
          <cell r="N472">
            <v>0</v>
          </cell>
          <cell r="P472">
            <v>0</v>
          </cell>
          <cell r="Q472">
            <v>0</v>
          </cell>
          <cell r="R472">
            <v>0</v>
          </cell>
        </row>
        <row r="473">
          <cell r="C473" t="str">
            <v>FS China/Glass/Silver</v>
          </cell>
          <cell r="D473" t="str">
            <v>n/a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L473">
            <v>0</v>
          </cell>
          <cell r="M473">
            <v>0</v>
          </cell>
          <cell r="N473">
            <v>0</v>
          </cell>
          <cell r="P473">
            <v>0</v>
          </cell>
          <cell r="Q473">
            <v>0</v>
          </cell>
          <cell r="R473">
            <v>0</v>
          </cell>
        </row>
        <row r="474">
          <cell r="C474" t="str">
            <v>FS Cleaning Supplies</v>
          </cell>
          <cell r="D474" t="str">
            <v>n/a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L474">
            <v>0</v>
          </cell>
          <cell r="M474">
            <v>0</v>
          </cell>
          <cell r="N474">
            <v>0</v>
          </cell>
          <cell r="P474">
            <v>0</v>
          </cell>
          <cell r="Q474">
            <v>0</v>
          </cell>
          <cell r="R474">
            <v>0</v>
          </cell>
        </row>
        <row r="475">
          <cell r="C475" t="str">
            <v>FS Cooking Equipment</v>
          </cell>
          <cell r="D475" t="str">
            <v>n/a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L475">
            <v>0</v>
          </cell>
          <cell r="M475">
            <v>0</v>
          </cell>
          <cell r="N475">
            <v>0</v>
          </cell>
          <cell r="P475">
            <v>0</v>
          </cell>
          <cell r="Q475">
            <v>0</v>
          </cell>
          <cell r="R475">
            <v>0</v>
          </cell>
        </row>
        <row r="476">
          <cell r="C476" t="str">
            <v>FS Kitchen Supplies (paper/bulbs/etc)</v>
          </cell>
          <cell r="D476" t="str">
            <v>n/a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L476">
            <v>0</v>
          </cell>
          <cell r="M476">
            <v>0</v>
          </cell>
          <cell r="N476">
            <v>0</v>
          </cell>
          <cell r="P476">
            <v>0</v>
          </cell>
          <cell r="Q476">
            <v>0</v>
          </cell>
          <cell r="R476">
            <v>0</v>
          </cell>
        </row>
        <row r="477">
          <cell r="C477" t="str">
            <v>FS Linens</v>
          </cell>
          <cell r="D477" t="str">
            <v>n/a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L477">
            <v>0</v>
          </cell>
          <cell r="M477">
            <v>0</v>
          </cell>
          <cell r="N477">
            <v>0</v>
          </cell>
          <cell r="P477">
            <v>0</v>
          </cell>
          <cell r="Q477">
            <v>0</v>
          </cell>
          <cell r="R477">
            <v>0</v>
          </cell>
        </row>
        <row r="478">
          <cell r="C478" t="str">
            <v>FS Office Supplies</v>
          </cell>
          <cell r="D478" t="str">
            <v>n/a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L478">
            <v>0</v>
          </cell>
          <cell r="M478">
            <v>0</v>
          </cell>
          <cell r="N478">
            <v>0</v>
          </cell>
          <cell r="P478">
            <v>0</v>
          </cell>
          <cell r="Q478">
            <v>0</v>
          </cell>
          <cell r="R478">
            <v>0</v>
          </cell>
        </row>
        <row r="479">
          <cell r="C479" t="str">
            <v>FS Permits/licenses</v>
          </cell>
          <cell r="D479" t="str">
            <v>n/a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L479">
            <v>0</v>
          </cell>
          <cell r="M479">
            <v>0</v>
          </cell>
          <cell r="N479">
            <v>0</v>
          </cell>
          <cell r="P479">
            <v>0</v>
          </cell>
          <cell r="Q479">
            <v>0</v>
          </cell>
          <cell r="R479">
            <v>0</v>
          </cell>
        </row>
        <row r="480">
          <cell r="C480" t="str">
            <v>FS Pest Control</v>
          </cell>
          <cell r="D480" t="str">
            <v>n/a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L480">
            <v>0</v>
          </cell>
          <cell r="M480">
            <v>0</v>
          </cell>
          <cell r="N480">
            <v>0</v>
          </cell>
          <cell r="P480">
            <v>0</v>
          </cell>
          <cell r="Q480">
            <v>0</v>
          </cell>
          <cell r="R480">
            <v>0</v>
          </cell>
        </row>
        <row r="481">
          <cell r="C481" t="str">
            <v>FS Repairs/maintenance</v>
          </cell>
          <cell r="D481" t="str">
            <v>n/a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L481">
            <v>0</v>
          </cell>
          <cell r="M481">
            <v>0</v>
          </cell>
          <cell r="N481">
            <v>0</v>
          </cell>
          <cell r="P481">
            <v>0</v>
          </cell>
          <cell r="Q481">
            <v>0</v>
          </cell>
          <cell r="R481">
            <v>0</v>
          </cell>
        </row>
        <row r="482">
          <cell r="C482" t="str">
            <v>FS Safety supplies</v>
          </cell>
          <cell r="D482" t="str">
            <v>n/a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L482">
            <v>0</v>
          </cell>
          <cell r="M482">
            <v>0</v>
          </cell>
          <cell r="N482">
            <v>0</v>
          </cell>
          <cell r="P482">
            <v>0</v>
          </cell>
          <cell r="Q482">
            <v>0</v>
          </cell>
          <cell r="R482">
            <v>0</v>
          </cell>
        </row>
        <row r="483">
          <cell r="C483" t="str">
            <v>FS Trash/Grease Pickup</v>
          </cell>
          <cell r="D483" t="str">
            <v>n/a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L483">
            <v>0</v>
          </cell>
          <cell r="M483">
            <v>0</v>
          </cell>
          <cell r="N483">
            <v>0</v>
          </cell>
          <cell r="P483">
            <v>0</v>
          </cell>
          <cell r="Q483">
            <v>0</v>
          </cell>
          <cell r="R483">
            <v>0</v>
          </cell>
        </row>
        <row r="484">
          <cell r="C484" t="str">
            <v>FS Uniforms</v>
          </cell>
          <cell r="D484" t="str">
            <v>n/a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L484">
            <v>0</v>
          </cell>
          <cell r="M484">
            <v>0</v>
          </cell>
          <cell r="N484">
            <v>0</v>
          </cell>
          <cell r="P484">
            <v>0</v>
          </cell>
          <cell r="Q484">
            <v>0</v>
          </cell>
          <cell r="R484">
            <v>0</v>
          </cell>
        </row>
        <row r="485">
          <cell r="C485" t="str">
            <v>Food Service - Other/Supplies - Total</v>
          </cell>
          <cell r="D485" t="str">
            <v>n/a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L485">
            <v>0</v>
          </cell>
          <cell r="M485">
            <v>0</v>
          </cell>
          <cell r="N485">
            <v>0</v>
          </cell>
          <cell r="P485">
            <v>0</v>
          </cell>
          <cell r="Q485">
            <v>0</v>
          </cell>
          <cell r="R485">
            <v>0</v>
          </cell>
        </row>
        <row r="486">
          <cell r="C486">
            <v>0</v>
          </cell>
          <cell r="D486" t="str">
            <v>n/a</v>
          </cell>
        </row>
        <row r="487">
          <cell r="C487" t="str">
            <v>TOTAL FOOD SERVICE</v>
          </cell>
          <cell r="D487" t="str">
            <v>n/a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L487">
            <v>0</v>
          </cell>
          <cell r="M487">
            <v>0</v>
          </cell>
          <cell r="N487">
            <v>0</v>
          </cell>
          <cell r="P487">
            <v>0</v>
          </cell>
          <cell r="Q487">
            <v>0</v>
          </cell>
          <cell r="R487">
            <v>0</v>
          </cell>
        </row>
        <row r="488"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L488">
            <v>0</v>
          </cell>
          <cell r="M488">
            <v>0</v>
          </cell>
          <cell r="N488">
            <v>0</v>
          </cell>
          <cell r="P488">
            <v>0</v>
          </cell>
          <cell r="Q488">
            <v>0</v>
          </cell>
          <cell r="R488">
            <v>0</v>
          </cell>
        </row>
        <row r="489">
          <cell r="C489" t="str">
            <v>Advertising/Marketing/Promotions</v>
          </cell>
        </row>
        <row r="490">
          <cell r="C490" t="str">
            <v>Ad Performance Fees</v>
          </cell>
          <cell r="D490">
            <v>54005000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L490">
            <v>0</v>
          </cell>
          <cell r="M490">
            <v>0</v>
          </cell>
          <cell r="N490">
            <v>0</v>
          </cell>
          <cell r="P490">
            <v>0</v>
          </cell>
          <cell r="Q490">
            <v>0</v>
          </cell>
          <cell r="R490">
            <v>0</v>
          </cell>
          <cell r="T490">
            <v>0</v>
          </cell>
        </row>
        <row r="491">
          <cell r="C491" t="str">
            <v>Advertising - Internet</v>
          </cell>
          <cell r="D491">
            <v>54010000</v>
          </cell>
          <cell r="E491">
            <v>26672.989999999998</v>
          </cell>
          <cell r="F491">
            <v>33240</v>
          </cell>
          <cell r="G491">
            <v>21728</v>
          </cell>
          <cell r="H491">
            <v>-4944.989999999998</v>
          </cell>
          <cell r="I491">
            <v>-0.18539316364607036</v>
          </cell>
          <cell r="J491">
            <v>-0.18539316364607039</v>
          </cell>
          <cell r="L491">
            <v>0.13851277737099293</v>
          </cell>
          <cell r="M491">
            <v>0.11283345536878074</v>
          </cell>
          <cell r="N491">
            <v>-2.5679322002212193E-2</v>
          </cell>
          <cell r="P491">
            <v>84.408196202531641</v>
          </cell>
          <cell r="Q491">
            <v>68.759493670886073</v>
          </cell>
          <cell r="R491">
            <v>-15.648702531645569</v>
          </cell>
          <cell r="T491" t="str">
            <v>Monthly internet advertising including apartments.com, aptguide.com, forent.com, community website and quarterly rentsentinel.</v>
          </cell>
        </row>
        <row r="492">
          <cell r="C492" t="str">
            <v>Advertising - Other Sources</v>
          </cell>
          <cell r="D492">
            <v>54020000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L492">
            <v>0</v>
          </cell>
          <cell r="M492">
            <v>0</v>
          </cell>
          <cell r="N492">
            <v>0</v>
          </cell>
          <cell r="P492">
            <v>0</v>
          </cell>
          <cell r="Q492">
            <v>0</v>
          </cell>
          <cell r="R492">
            <v>0</v>
          </cell>
          <cell r="T492">
            <v>0</v>
          </cell>
        </row>
        <row r="493">
          <cell r="C493" t="str">
            <v>Advertising - Property Website</v>
          </cell>
          <cell r="D493">
            <v>54025000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L493">
            <v>0</v>
          </cell>
          <cell r="M493">
            <v>0</v>
          </cell>
          <cell r="N493">
            <v>0</v>
          </cell>
          <cell r="P493">
            <v>0</v>
          </cell>
          <cell r="Q493">
            <v>0</v>
          </cell>
          <cell r="R493">
            <v>0</v>
          </cell>
          <cell r="T493">
            <v>0</v>
          </cell>
        </row>
        <row r="494">
          <cell r="C494" t="str">
            <v>Advertising - Trade Pubs</v>
          </cell>
          <cell r="D494">
            <v>54030000</v>
          </cell>
          <cell r="E494">
            <v>3959.3200000000006</v>
          </cell>
          <cell r="F494">
            <v>0</v>
          </cell>
          <cell r="G494">
            <v>0</v>
          </cell>
          <cell r="H494">
            <v>-3959.3200000000006</v>
          </cell>
          <cell r="I494">
            <v>-1</v>
          </cell>
          <cell r="J494">
            <v>-1</v>
          </cell>
          <cell r="L494">
            <v>2.0560739898321106E-2</v>
          </cell>
          <cell r="M494">
            <v>0</v>
          </cell>
          <cell r="N494">
            <v>-2.0560739898321106E-2</v>
          </cell>
          <cell r="P494">
            <v>12.529493670886078</v>
          </cell>
          <cell r="Q494">
            <v>0</v>
          </cell>
          <cell r="R494">
            <v>-12.529493670886078</v>
          </cell>
          <cell r="T494">
            <v>0</v>
          </cell>
        </row>
        <row r="495">
          <cell r="C495" t="str">
            <v>Advertising - Apt Blue Book</v>
          </cell>
          <cell r="D495">
            <v>54032000</v>
          </cell>
          <cell r="E495">
            <v>1644.02</v>
          </cell>
          <cell r="F495">
            <v>0</v>
          </cell>
          <cell r="G495">
            <v>0</v>
          </cell>
          <cell r="H495">
            <v>-1644.02</v>
          </cell>
          <cell r="I495">
            <v>-1</v>
          </cell>
          <cell r="J495">
            <v>-1</v>
          </cell>
          <cell r="L495">
            <v>8.5373921803839695E-3</v>
          </cell>
          <cell r="M495">
            <v>0</v>
          </cell>
          <cell r="N495">
            <v>-8.5373921803839695E-3</v>
          </cell>
          <cell r="P495">
            <v>5.2025949367088611</v>
          </cell>
          <cell r="Q495">
            <v>0</v>
          </cell>
          <cell r="R495">
            <v>-5.2025949367088611</v>
          </cell>
          <cell r="T495">
            <v>0</v>
          </cell>
        </row>
        <row r="496">
          <cell r="C496" t="str">
            <v>Advertising - Yellow Pages</v>
          </cell>
          <cell r="D496">
            <v>54035000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L496">
            <v>0</v>
          </cell>
          <cell r="M496">
            <v>0</v>
          </cell>
          <cell r="N496">
            <v>0</v>
          </cell>
          <cell r="P496">
            <v>0</v>
          </cell>
          <cell r="Q496">
            <v>0</v>
          </cell>
          <cell r="R496">
            <v>0</v>
          </cell>
          <cell r="T496">
            <v>0</v>
          </cell>
        </row>
        <row r="497">
          <cell r="C497" t="str">
            <v>Advertising - Newspaper</v>
          </cell>
          <cell r="D497">
            <v>54037000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L497">
            <v>0</v>
          </cell>
          <cell r="M497">
            <v>0</v>
          </cell>
          <cell r="N497">
            <v>0</v>
          </cell>
          <cell r="P497">
            <v>0</v>
          </cell>
          <cell r="Q497">
            <v>0</v>
          </cell>
          <cell r="R497">
            <v>0</v>
          </cell>
          <cell r="T497">
            <v>0</v>
          </cell>
        </row>
        <row r="498">
          <cell r="C498" t="str">
            <v>Brochures/Floor Plans</v>
          </cell>
          <cell r="D498">
            <v>54040000</v>
          </cell>
          <cell r="E498">
            <v>2173.2699999999995</v>
          </cell>
          <cell r="F498">
            <v>0</v>
          </cell>
          <cell r="G498">
            <v>0</v>
          </cell>
          <cell r="H498">
            <v>-2173.2699999999995</v>
          </cell>
          <cell r="I498">
            <v>-1</v>
          </cell>
          <cell r="J498">
            <v>-1</v>
          </cell>
          <cell r="L498">
            <v>1.1285786245826126E-2</v>
          </cell>
          <cell r="M498">
            <v>0</v>
          </cell>
          <cell r="N498">
            <v>-1.1285786245826126E-2</v>
          </cell>
          <cell r="P498">
            <v>6.877436708860758</v>
          </cell>
          <cell r="Q498">
            <v>0</v>
          </cell>
          <cell r="R498">
            <v>-6.877436708860758</v>
          </cell>
          <cell r="T498">
            <v>0</v>
          </cell>
        </row>
        <row r="499">
          <cell r="C499" t="str">
            <v>Call Center Service</v>
          </cell>
          <cell r="D499">
            <v>54045000</v>
          </cell>
          <cell r="E499">
            <v>2972</v>
          </cell>
          <cell r="F499">
            <v>3780</v>
          </cell>
          <cell r="G499">
            <v>3780</v>
          </cell>
          <cell r="H499">
            <v>808</v>
          </cell>
          <cell r="I499">
            <v>0.27187079407806192</v>
          </cell>
          <cell r="J499">
            <v>0.27187079407806181</v>
          </cell>
          <cell r="L499">
            <v>1.5433589348122992E-2</v>
          </cell>
          <cell r="M499">
            <v>1.9629531539671907E-2</v>
          </cell>
          <cell r="N499">
            <v>4.195942191548915E-3</v>
          </cell>
          <cell r="P499">
            <v>9.4050632911392409</v>
          </cell>
          <cell r="Q499">
            <v>11.962025316455696</v>
          </cell>
          <cell r="R499">
            <v>2.5569620253164551</v>
          </cell>
          <cell r="T499" t="str">
            <v>Monthly Call Source - Call Screening Service</v>
          </cell>
        </row>
        <row r="500">
          <cell r="C500" t="str">
            <v>Concierge Service Expense</v>
          </cell>
          <cell r="D500">
            <v>54048000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L500">
            <v>0</v>
          </cell>
          <cell r="M500">
            <v>0</v>
          </cell>
          <cell r="N500">
            <v>0</v>
          </cell>
          <cell r="P500">
            <v>0</v>
          </cell>
          <cell r="Q500">
            <v>0</v>
          </cell>
          <cell r="R500">
            <v>0</v>
          </cell>
          <cell r="T500">
            <v>0</v>
          </cell>
        </row>
        <row r="501">
          <cell r="C501" t="str">
            <v>Corporate Apartment Expense</v>
          </cell>
          <cell r="D501">
            <v>54050000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L501">
            <v>0</v>
          </cell>
          <cell r="M501">
            <v>0</v>
          </cell>
          <cell r="N501">
            <v>0</v>
          </cell>
          <cell r="P501">
            <v>0</v>
          </cell>
          <cell r="Q501">
            <v>0</v>
          </cell>
          <cell r="R501">
            <v>0</v>
          </cell>
          <cell r="T501">
            <v>0</v>
          </cell>
        </row>
        <row r="502">
          <cell r="C502" t="str">
            <v>CorpApt Exp - App. Rental</v>
          </cell>
          <cell r="D502">
            <v>54050001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L502">
            <v>0</v>
          </cell>
          <cell r="M502">
            <v>0</v>
          </cell>
          <cell r="N502">
            <v>0</v>
          </cell>
          <cell r="P502">
            <v>0</v>
          </cell>
          <cell r="Q502">
            <v>0</v>
          </cell>
          <cell r="R502">
            <v>0</v>
          </cell>
          <cell r="T502">
            <v>0</v>
          </cell>
        </row>
        <row r="503">
          <cell r="C503" t="str">
            <v>CorpApt Exp - Cable TV</v>
          </cell>
          <cell r="D503">
            <v>54050002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L503">
            <v>0</v>
          </cell>
          <cell r="M503">
            <v>0</v>
          </cell>
          <cell r="N503">
            <v>0</v>
          </cell>
          <cell r="P503">
            <v>0</v>
          </cell>
          <cell r="Q503">
            <v>0</v>
          </cell>
          <cell r="R503">
            <v>0</v>
          </cell>
          <cell r="T503">
            <v>0</v>
          </cell>
        </row>
        <row r="504">
          <cell r="C504" t="str">
            <v>CorpApt Exp - Electricity</v>
          </cell>
          <cell r="D504">
            <v>54050003</v>
          </cell>
          <cell r="E504">
            <v>253.10000000000002</v>
          </cell>
          <cell r="F504">
            <v>0</v>
          </cell>
          <cell r="G504">
            <v>0</v>
          </cell>
          <cell r="H504">
            <v>-253.10000000000002</v>
          </cell>
          <cell r="I504">
            <v>-1</v>
          </cell>
          <cell r="J504">
            <v>-1</v>
          </cell>
          <cell r="L504">
            <v>1.314347733516127E-3</v>
          </cell>
          <cell r="M504">
            <v>0</v>
          </cell>
          <cell r="N504">
            <v>-1.314347733516127E-3</v>
          </cell>
          <cell r="P504">
            <v>0.80094936708860764</v>
          </cell>
          <cell r="Q504">
            <v>0</v>
          </cell>
          <cell r="R504">
            <v>-0.80094936708860764</v>
          </cell>
          <cell r="T504">
            <v>0</v>
          </cell>
        </row>
        <row r="505">
          <cell r="C505" t="str">
            <v>CorpApt Exp - Furnishing/Deco</v>
          </cell>
          <cell r="D505">
            <v>54050004</v>
          </cell>
          <cell r="E505">
            <v>26.45</v>
          </cell>
          <cell r="F505">
            <v>0</v>
          </cell>
          <cell r="G505">
            <v>0</v>
          </cell>
          <cell r="H505">
            <v>-26.45</v>
          </cell>
          <cell r="I505">
            <v>-1</v>
          </cell>
          <cell r="J505">
            <v>-1</v>
          </cell>
          <cell r="L505">
            <v>1.3735479080008515E-4</v>
          </cell>
          <cell r="M505">
            <v>0</v>
          </cell>
          <cell r="N505">
            <v>-1.3735479080008515E-4</v>
          </cell>
          <cell r="P505">
            <v>8.3702531645569622E-2</v>
          </cell>
          <cell r="Q505">
            <v>0</v>
          </cell>
          <cell r="R505">
            <v>-8.3702531645569622E-2</v>
          </cell>
          <cell r="T505">
            <v>0</v>
          </cell>
        </row>
        <row r="506">
          <cell r="C506" t="str">
            <v>CorpApt Exp - Furn. Rental</v>
          </cell>
          <cell r="D506">
            <v>54050005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T506">
            <v>0</v>
          </cell>
        </row>
        <row r="507">
          <cell r="C507" t="str">
            <v>CorpApt Exp - Gas</v>
          </cell>
          <cell r="D507">
            <v>54050006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L507">
            <v>0</v>
          </cell>
          <cell r="M507">
            <v>0</v>
          </cell>
          <cell r="N507">
            <v>0</v>
          </cell>
          <cell r="P507">
            <v>0</v>
          </cell>
          <cell r="Q507">
            <v>0</v>
          </cell>
          <cell r="R507">
            <v>0</v>
          </cell>
          <cell r="T507">
            <v>0</v>
          </cell>
        </row>
        <row r="508">
          <cell r="C508" t="str">
            <v>CorpApt Exp - Internet</v>
          </cell>
          <cell r="D508">
            <v>54050007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L508">
            <v>0</v>
          </cell>
          <cell r="M508">
            <v>0</v>
          </cell>
          <cell r="N508">
            <v>0</v>
          </cell>
          <cell r="P508">
            <v>0</v>
          </cell>
          <cell r="Q508">
            <v>0</v>
          </cell>
          <cell r="R508">
            <v>0</v>
          </cell>
          <cell r="T508">
            <v>0</v>
          </cell>
        </row>
        <row r="509">
          <cell r="C509" t="str">
            <v>CorpApt Exp - Phone / Local</v>
          </cell>
          <cell r="D509">
            <v>54050008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L509">
            <v>0</v>
          </cell>
          <cell r="M509">
            <v>0</v>
          </cell>
          <cell r="N509">
            <v>0</v>
          </cell>
          <cell r="P509">
            <v>0</v>
          </cell>
          <cell r="Q509">
            <v>0</v>
          </cell>
          <cell r="R509">
            <v>0</v>
          </cell>
          <cell r="T509">
            <v>0</v>
          </cell>
        </row>
        <row r="510">
          <cell r="C510" t="str">
            <v>CorpApt Exp - Phone / LD</v>
          </cell>
          <cell r="D510">
            <v>54050009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L510">
            <v>0</v>
          </cell>
          <cell r="M510">
            <v>0</v>
          </cell>
          <cell r="N510">
            <v>0</v>
          </cell>
          <cell r="P510">
            <v>0</v>
          </cell>
          <cell r="Q510">
            <v>0</v>
          </cell>
          <cell r="R510">
            <v>0</v>
          </cell>
          <cell r="T510">
            <v>0</v>
          </cell>
        </row>
        <row r="511">
          <cell r="C511" t="str">
            <v>Guest Suite Expense</v>
          </cell>
          <cell r="D511">
            <v>54060000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L511">
            <v>0</v>
          </cell>
          <cell r="M511">
            <v>0</v>
          </cell>
          <cell r="N511">
            <v>0</v>
          </cell>
          <cell r="P511">
            <v>0</v>
          </cell>
          <cell r="Q511">
            <v>0</v>
          </cell>
          <cell r="R511">
            <v>0</v>
          </cell>
          <cell r="T511">
            <v>0</v>
          </cell>
        </row>
        <row r="512">
          <cell r="C512" t="str">
            <v>Lease-Up Expenses</v>
          </cell>
          <cell r="D512">
            <v>54070000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L512">
            <v>0</v>
          </cell>
          <cell r="M512">
            <v>0</v>
          </cell>
          <cell r="N512">
            <v>0</v>
          </cell>
          <cell r="P512">
            <v>0</v>
          </cell>
          <cell r="Q512">
            <v>0</v>
          </cell>
          <cell r="R512">
            <v>0</v>
          </cell>
          <cell r="T512">
            <v>0</v>
          </cell>
        </row>
        <row r="513">
          <cell r="C513" t="str">
            <v>Locator Fees</v>
          </cell>
          <cell r="D513">
            <v>54080000</v>
          </cell>
          <cell r="E513">
            <v>5935.8499999999995</v>
          </cell>
          <cell r="F513">
            <v>12150</v>
          </cell>
          <cell r="G513">
            <v>6713</v>
          </cell>
          <cell r="H513">
            <v>777.15000000000055</v>
          </cell>
          <cell r="I513">
            <v>0.13092480436668727</v>
          </cell>
          <cell r="J513">
            <v>0.1309248043666873</v>
          </cell>
          <cell r="L513">
            <v>3.0824855764487163E-2</v>
          </cell>
          <cell r="M513">
            <v>3.4860593975083995E-2</v>
          </cell>
          <cell r="N513">
            <v>4.0357382105968322E-3</v>
          </cell>
          <cell r="P513">
            <v>18.784335443037971</v>
          </cell>
          <cell r="Q513">
            <v>21.24367088607595</v>
          </cell>
          <cell r="R513">
            <v>2.459335443037979</v>
          </cell>
          <cell r="T513" t="str">
            <v>Locator Fees Rent.com ($289), and Locators average $450</v>
          </cell>
        </row>
        <row r="514">
          <cell r="C514" t="str">
            <v>Advertising - Radio / TV</v>
          </cell>
          <cell r="D514">
            <v>54083000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L514">
            <v>0</v>
          </cell>
          <cell r="M514">
            <v>0</v>
          </cell>
          <cell r="N514">
            <v>0</v>
          </cell>
          <cell r="P514">
            <v>0</v>
          </cell>
          <cell r="Q514">
            <v>0</v>
          </cell>
          <cell r="R514">
            <v>0</v>
          </cell>
          <cell r="T514">
            <v>0</v>
          </cell>
        </row>
        <row r="515">
          <cell r="C515" t="str">
            <v>Marketing/Promotions</v>
          </cell>
          <cell r="D515">
            <v>54090000</v>
          </cell>
          <cell r="E515">
            <v>0</v>
          </cell>
          <cell r="F515">
            <v>0</v>
          </cell>
          <cell r="G515">
            <v>2850</v>
          </cell>
          <cell r="H515">
            <v>2850</v>
          </cell>
          <cell r="I515">
            <v>0</v>
          </cell>
          <cell r="J515">
            <v>0</v>
          </cell>
          <cell r="L515">
            <v>0</v>
          </cell>
          <cell r="M515">
            <v>1.4800043621181199E-2</v>
          </cell>
          <cell r="N515">
            <v>0</v>
          </cell>
          <cell r="P515">
            <v>0</v>
          </cell>
          <cell r="Q515">
            <v>9.0189873417721511</v>
          </cell>
          <cell r="R515">
            <v>0</v>
          </cell>
          <cell r="T515" t="str">
            <v xml:space="preserve">Move in Key Chains and Reusable Shopping bags with Mezzo logo. </v>
          </cell>
        </row>
        <row r="516">
          <cell r="C516" t="str">
            <v>Marketing - Campus Events</v>
          </cell>
          <cell r="D516">
            <v>54092000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L516">
            <v>0</v>
          </cell>
          <cell r="M516">
            <v>0</v>
          </cell>
          <cell r="N516">
            <v>0</v>
          </cell>
          <cell r="P516">
            <v>0</v>
          </cell>
          <cell r="Q516">
            <v>0</v>
          </cell>
          <cell r="R516">
            <v>0</v>
          </cell>
          <cell r="T516">
            <v>0</v>
          </cell>
        </row>
        <row r="517">
          <cell r="C517" t="str">
            <v>Marketing - Printing Expenses</v>
          </cell>
          <cell r="D517">
            <v>54095000</v>
          </cell>
          <cell r="E517">
            <v>1320.2</v>
          </cell>
          <cell r="F517">
            <v>2300</v>
          </cell>
          <cell r="G517">
            <v>600</v>
          </cell>
          <cell r="H517">
            <v>-720.2</v>
          </cell>
          <cell r="I517">
            <v>-0.54552340554461443</v>
          </cell>
          <cell r="J517">
            <v>-0.54552340554461454</v>
          </cell>
          <cell r="L517">
            <v>6.8557956451520772E-3</v>
          </cell>
          <cell r="M517">
            <v>3.1157986570907788E-3</v>
          </cell>
          <cell r="N517">
            <v>-3.7399969880612983E-3</v>
          </cell>
          <cell r="P517">
            <v>4.1778481012658233</v>
          </cell>
          <cell r="Q517">
            <v>1.8987341772151898</v>
          </cell>
          <cell r="R517">
            <v>-2.2791139240506335</v>
          </cell>
          <cell r="T517" t="str">
            <v>Monthly Mezzo Newsletter</v>
          </cell>
        </row>
        <row r="518">
          <cell r="C518" t="str">
            <v>Model Expense</v>
          </cell>
          <cell r="D518">
            <v>54100000</v>
          </cell>
          <cell r="E518">
            <v>688.36</v>
          </cell>
          <cell r="F518">
            <v>828</v>
          </cell>
          <cell r="G518">
            <v>480</v>
          </cell>
          <cell r="H518">
            <v>-208.36</v>
          </cell>
          <cell r="I518">
            <v>-0.30269045267011446</v>
          </cell>
          <cell r="J518">
            <v>-0.30269045267011452</v>
          </cell>
          <cell r="L518">
            <v>3.5746519393250143E-3</v>
          </cell>
          <cell r="M518">
            <v>2.4926389256726229E-3</v>
          </cell>
          <cell r="N518">
            <v>-1.0820130136523914E-3</v>
          </cell>
          <cell r="P518">
            <v>2.1783544303797471</v>
          </cell>
          <cell r="Q518">
            <v>1.518987341772152</v>
          </cell>
          <cell r="R518">
            <v>-0.65936708860759508</v>
          </cell>
          <cell r="T518" t="str">
            <v>Model refreshments / WOW Refrigerator</v>
          </cell>
        </row>
        <row r="519">
          <cell r="C519" t="str">
            <v>Model Furniture - Rent</v>
          </cell>
          <cell r="D519">
            <v>54101000</v>
          </cell>
          <cell r="E519">
            <v>1956</v>
          </cell>
          <cell r="F519">
            <v>0</v>
          </cell>
          <cell r="G519">
            <v>0</v>
          </cell>
          <cell r="H519">
            <v>-1956</v>
          </cell>
          <cell r="I519">
            <v>-1</v>
          </cell>
          <cell r="J519">
            <v>-1</v>
          </cell>
          <cell r="L519">
            <v>1.0157503622115939E-2</v>
          </cell>
          <cell r="M519">
            <v>0</v>
          </cell>
          <cell r="N519">
            <v>-1.0157503622115939E-2</v>
          </cell>
          <cell r="P519">
            <v>6.1898734177215191</v>
          </cell>
          <cell r="Q519">
            <v>0</v>
          </cell>
          <cell r="R519">
            <v>-6.1898734177215191</v>
          </cell>
          <cell r="T519">
            <v>0</v>
          </cell>
        </row>
        <row r="520">
          <cell r="C520" t="str">
            <v>Printing - Marketing</v>
          </cell>
          <cell r="D520">
            <v>54102000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L520">
            <v>0</v>
          </cell>
          <cell r="M520">
            <v>0</v>
          </cell>
          <cell r="N520">
            <v>0</v>
          </cell>
          <cell r="P520">
            <v>0</v>
          </cell>
          <cell r="Q520">
            <v>0</v>
          </cell>
          <cell r="R520">
            <v>0</v>
          </cell>
          <cell r="T520">
            <v>0</v>
          </cell>
        </row>
        <row r="521">
          <cell r="C521" t="str">
            <v>Prospect Refreshments</v>
          </cell>
          <cell r="D521">
            <v>54105000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L521">
            <v>0</v>
          </cell>
          <cell r="M521">
            <v>0</v>
          </cell>
          <cell r="N521">
            <v>0</v>
          </cell>
          <cell r="P521">
            <v>0</v>
          </cell>
          <cell r="Q521">
            <v>0</v>
          </cell>
          <cell r="R521">
            <v>0</v>
          </cell>
          <cell r="T521">
            <v>0</v>
          </cell>
        </row>
        <row r="522">
          <cell r="C522" t="str">
            <v>Resident Activities</v>
          </cell>
          <cell r="D522">
            <v>54110000</v>
          </cell>
          <cell r="E522">
            <v>11120.41</v>
          </cell>
          <cell r="F522">
            <v>17225</v>
          </cell>
          <cell r="G522">
            <v>9560</v>
          </cell>
          <cell r="H522">
            <v>-1560.4099999999999</v>
          </cell>
          <cell r="I522">
            <v>-0.14031946663837033</v>
          </cell>
          <cell r="J522">
            <v>-0.14031946663837036</v>
          </cell>
          <cell r="L522">
            <v>5.7748264240498115E-2</v>
          </cell>
          <cell r="M522">
            <v>4.9645058602979741E-2</v>
          </cell>
          <cell r="N522">
            <v>-8.1032056375183736E-3</v>
          </cell>
          <cell r="P522">
            <v>35.191170886075952</v>
          </cell>
          <cell r="Q522">
            <v>30.253164556962027</v>
          </cell>
          <cell r="R522">
            <v>-4.9380063291139251</v>
          </cell>
          <cell r="T522" t="str">
            <v xml:space="preserve">Monthly DVD program ($130). Resident monthly functions including larger events in the summer and for the holidays. Prospect refreshments. </v>
          </cell>
        </row>
        <row r="523">
          <cell r="C523" t="str">
            <v>Resident Referral Fees</v>
          </cell>
          <cell r="D523">
            <v>54120000</v>
          </cell>
          <cell r="E523">
            <v>3700</v>
          </cell>
          <cell r="F523">
            <v>4600</v>
          </cell>
          <cell r="G523">
            <v>4250</v>
          </cell>
          <cell r="H523">
            <v>550</v>
          </cell>
          <cell r="I523">
            <v>0.14864864864864866</v>
          </cell>
          <cell r="J523">
            <v>0.14864864864864868</v>
          </cell>
          <cell r="L523">
            <v>1.921409171872647E-2</v>
          </cell>
          <cell r="M523">
            <v>2.207024048772635E-2</v>
          </cell>
          <cell r="N523">
            <v>2.8561487689998805E-3</v>
          </cell>
          <cell r="P523">
            <v>11.708860759493671</v>
          </cell>
          <cell r="Q523">
            <v>13.449367088607595</v>
          </cell>
          <cell r="R523">
            <v>1.7405063291139236</v>
          </cell>
          <cell r="T523" t="str">
            <v>Resident Referrals $250/each.</v>
          </cell>
        </row>
        <row r="524">
          <cell r="C524" t="str">
            <v>Resident Retention</v>
          </cell>
          <cell r="D524">
            <v>54122000</v>
          </cell>
          <cell r="E524">
            <v>0</v>
          </cell>
          <cell r="F524">
            <v>0</v>
          </cell>
          <cell r="G524">
            <v>568.80000000000007</v>
          </cell>
          <cell r="H524">
            <v>568.80000000000007</v>
          </cell>
          <cell r="I524">
            <v>0</v>
          </cell>
          <cell r="J524">
            <v>0</v>
          </cell>
          <cell r="L524">
            <v>0</v>
          </cell>
          <cell r="M524">
            <v>2.9537771269220587E-3</v>
          </cell>
          <cell r="N524">
            <v>0</v>
          </cell>
          <cell r="P524">
            <v>0</v>
          </cell>
          <cell r="Q524">
            <v>1.8000000000000003</v>
          </cell>
          <cell r="R524">
            <v>0</v>
          </cell>
          <cell r="T524" t="str">
            <v>Resident surveys</v>
          </cell>
        </row>
        <row r="525">
          <cell r="C525" t="str">
            <v>Shopping Reports</v>
          </cell>
          <cell r="D525">
            <v>54125000</v>
          </cell>
          <cell r="E525">
            <v>1776</v>
          </cell>
          <cell r="F525">
            <v>1428</v>
          </cell>
          <cell r="G525">
            <v>1428</v>
          </cell>
          <cell r="H525">
            <v>-348</v>
          </cell>
          <cell r="I525">
            <v>-0.19594594594594594</v>
          </cell>
          <cell r="J525">
            <v>-0.19594594594594594</v>
          </cell>
          <cell r="L525">
            <v>9.2227640249887052E-3</v>
          </cell>
          <cell r="M525">
            <v>7.4156008038760539E-3</v>
          </cell>
          <cell r="N525">
            <v>-1.8071632211126513E-3</v>
          </cell>
          <cell r="P525">
            <v>5.6202531645569618</v>
          </cell>
          <cell r="Q525">
            <v>4.518987341772152</v>
          </cell>
          <cell r="R525">
            <v>-1.1012658227848098</v>
          </cell>
          <cell r="T525" t="str">
            <v>Monthly Shopping Reports</v>
          </cell>
        </row>
        <row r="526">
          <cell r="C526" t="str">
            <v>Signage</v>
          </cell>
          <cell r="D526">
            <v>54130000</v>
          </cell>
          <cell r="E526">
            <v>5200</v>
          </cell>
          <cell r="F526">
            <v>5900</v>
          </cell>
          <cell r="G526">
            <v>5200</v>
          </cell>
          <cell r="H526">
            <v>0</v>
          </cell>
          <cell r="I526">
            <v>0</v>
          </cell>
          <cell r="J526">
            <v>0</v>
          </cell>
          <cell r="L526">
            <v>2.7003588361453418E-2</v>
          </cell>
          <cell r="M526">
            <v>2.7003588361453418E-2</v>
          </cell>
          <cell r="N526">
            <v>0</v>
          </cell>
          <cell r="P526">
            <v>16.455696202531644</v>
          </cell>
          <cell r="Q526">
            <v>16.455696202531644</v>
          </cell>
          <cell r="R526">
            <v>0</v>
          </cell>
          <cell r="T526" t="str">
            <v>Sign on Lincoln Avenue. New Boulevard signs on Sherman for April.</v>
          </cell>
        </row>
        <row r="527">
          <cell r="C527" t="str">
            <v>Total Advert/Mkting/Promo</v>
          </cell>
          <cell r="E527">
            <v>69397.969999999987</v>
          </cell>
          <cell r="F527">
            <v>81451</v>
          </cell>
          <cell r="G527">
            <v>57157.8</v>
          </cell>
          <cell r="H527">
            <v>-12240.170000000002</v>
          </cell>
          <cell r="I527">
            <v>-0.17637648478766749</v>
          </cell>
          <cell r="J527">
            <v>-0.17637648478766721</v>
          </cell>
          <cell r="L527">
            <v>0.36038350288471016</v>
          </cell>
          <cell r="M527">
            <v>0.29682032747043885</v>
          </cell>
          <cell r="N527">
            <v>-6.3563175414271311E-2</v>
          </cell>
          <cell r="P527">
            <v>219.613829113924</v>
          </cell>
          <cell r="Q527">
            <v>180.87911392405064</v>
          </cell>
          <cell r="R527">
            <v>-38.734715189873356</v>
          </cell>
        </row>
        <row r="528">
          <cell r="C528" t="str">
            <v>Advertising Costs Per Net Lease</v>
          </cell>
        </row>
        <row r="529">
          <cell r="C529" t="str">
            <v>GENERAL &amp; ADMINISTRATIVE</v>
          </cell>
        </row>
        <row r="530">
          <cell r="C530">
            <v>0</v>
          </cell>
        </row>
        <row r="531">
          <cell r="C531" t="str">
            <v>Office Expenses</v>
          </cell>
        </row>
        <row r="532">
          <cell r="C532" t="str">
            <v>Copy Machine - Usage Fees</v>
          </cell>
          <cell r="D532">
            <v>53035000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L532">
            <v>0</v>
          </cell>
          <cell r="M532">
            <v>0</v>
          </cell>
          <cell r="N532">
            <v>0</v>
          </cell>
          <cell r="P532">
            <v>0</v>
          </cell>
          <cell r="Q532">
            <v>0</v>
          </cell>
          <cell r="R532">
            <v>0</v>
          </cell>
          <cell r="T532">
            <v>0</v>
          </cell>
        </row>
        <row r="533">
          <cell r="C533" t="str">
            <v>Answering/On-hold Service</v>
          </cell>
          <cell r="D533">
            <v>58020000</v>
          </cell>
          <cell r="E533">
            <v>2449.9100000000003</v>
          </cell>
          <cell r="F533">
            <v>3340</v>
          </cell>
          <cell r="G533">
            <v>2964</v>
          </cell>
          <cell r="H533">
            <v>514.08999999999969</v>
          </cell>
          <cell r="I533">
            <v>0.20984036148266655</v>
          </cell>
          <cell r="J533">
            <v>0.20984036148266649</v>
          </cell>
          <cell r="L533">
            <v>1.2722377146655452E-2</v>
          </cell>
          <cell r="M533">
            <v>1.5392045366028447E-2</v>
          </cell>
          <cell r="N533">
            <v>2.6696682193729955E-3</v>
          </cell>
          <cell r="P533">
            <v>7.7528797468354442</v>
          </cell>
          <cell r="Q533">
            <v>9.3797468354430382</v>
          </cell>
          <cell r="R533">
            <v>1.626867088607594</v>
          </cell>
          <cell r="T533" t="str">
            <v>Answering Service</v>
          </cell>
        </row>
        <row r="534">
          <cell r="C534" t="str">
            <v>Copy Machine Contract</v>
          </cell>
          <cell r="D534">
            <v>58030000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L534">
            <v>0</v>
          </cell>
          <cell r="M534">
            <v>0</v>
          </cell>
          <cell r="N534">
            <v>0</v>
          </cell>
          <cell r="P534">
            <v>0</v>
          </cell>
          <cell r="Q534">
            <v>0</v>
          </cell>
          <cell r="R534">
            <v>0</v>
          </cell>
          <cell r="T534">
            <v>0</v>
          </cell>
        </row>
        <row r="535">
          <cell r="C535" t="str">
            <v>Copy Machine - Usage Fees</v>
          </cell>
          <cell r="D535">
            <v>58035000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L535">
            <v>0</v>
          </cell>
          <cell r="M535">
            <v>0</v>
          </cell>
          <cell r="N535">
            <v>0</v>
          </cell>
          <cell r="P535">
            <v>0</v>
          </cell>
          <cell r="Q535">
            <v>0</v>
          </cell>
          <cell r="R535">
            <v>0</v>
          </cell>
          <cell r="T535">
            <v>0</v>
          </cell>
        </row>
        <row r="536">
          <cell r="C536" t="str">
            <v>Forms</v>
          </cell>
          <cell r="D536">
            <v>58050000</v>
          </cell>
          <cell r="E536">
            <v>0</v>
          </cell>
          <cell r="F536">
            <v>0</v>
          </cell>
          <cell r="G536">
            <v>1429.9599999999994</v>
          </cell>
          <cell r="H536">
            <v>1429.9599999999994</v>
          </cell>
          <cell r="I536">
            <v>0</v>
          </cell>
          <cell r="J536">
            <v>0</v>
          </cell>
          <cell r="L536">
            <v>0</v>
          </cell>
          <cell r="M536">
            <v>7.4257790794892134E-3</v>
          </cell>
          <cell r="N536">
            <v>0</v>
          </cell>
          <cell r="P536">
            <v>0</v>
          </cell>
          <cell r="Q536">
            <v>4.4302531645569605</v>
          </cell>
          <cell r="R536">
            <v>0</v>
          </cell>
          <cell r="T536" t="str">
            <v>Adjustment made to match Kardin Budget numbers / based on prior actuals.</v>
          </cell>
        </row>
        <row r="537">
          <cell r="C537" t="str">
            <v>Furniture Rental - Office</v>
          </cell>
          <cell r="D537">
            <v>58060000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L537">
            <v>0</v>
          </cell>
          <cell r="M537">
            <v>0</v>
          </cell>
          <cell r="N537">
            <v>0</v>
          </cell>
          <cell r="P537">
            <v>0</v>
          </cell>
          <cell r="Q537">
            <v>0</v>
          </cell>
          <cell r="R537">
            <v>0</v>
          </cell>
          <cell r="T537">
            <v>0</v>
          </cell>
        </row>
        <row r="538">
          <cell r="C538" t="str">
            <v>Furniture Rental - Units</v>
          </cell>
          <cell r="D538">
            <v>58065000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L538">
            <v>0</v>
          </cell>
          <cell r="M538">
            <v>0</v>
          </cell>
          <cell r="N538">
            <v>0</v>
          </cell>
          <cell r="P538">
            <v>0</v>
          </cell>
          <cell r="Q538">
            <v>0</v>
          </cell>
          <cell r="R538">
            <v>0</v>
          </cell>
          <cell r="T538">
            <v>0</v>
          </cell>
        </row>
        <row r="539">
          <cell r="C539" t="str">
            <v>Office Equip-Rental/Repair</v>
          </cell>
          <cell r="D539">
            <v>58070000</v>
          </cell>
          <cell r="E539">
            <v>4538.6399999999994</v>
          </cell>
          <cell r="F539">
            <v>3820</v>
          </cell>
          <cell r="G539">
            <v>4680</v>
          </cell>
          <cell r="H539">
            <v>141.36000000000058</v>
          </cell>
          <cell r="I539">
            <v>3.1145893924171251E-2</v>
          </cell>
          <cell r="J539">
            <v>3.1145893924171331E-2</v>
          </cell>
          <cell r="L539">
            <v>2.3569147361697483E-2</v>
          </cell>
          <cell r="M539">
            <v>2.4303229525308074E-2</v>
          </cell>
          <cell r="N539">
            <v>7.3408216361059084E-4</v>
          </cell>
          <cell r="P539">
            <v>14.36278481012658</v>
          </cell>
          <cell r="Q539">
            <v>14.810126582278482</v>
          </cell>
          <cell r="R539">
            <v>0.4473417721519013</v>
          </cell>
          <cell r="T539" t="str">
            <v>Office machine service contract, water cooler service.</v>
          </cell>
        </row>
        <row r="540">
          <cell r="C540" t="str">
            <v xml:space="preserve">Office Equipment - Rental  </v>
          </cell>
          <cell r="D540">
            <v>58071000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L540">
            <v>0</v>
          </cell>
          <cell r="M540">
            <v>0</v>
          </cell>
          <cell r="N540">
            <v>0</v>
          </cell>
          <cell r="P540">
            <v>0</v>
          </cell>
          <cell r="Q540">
            <v>0</v>
          </cell>
          <cell r="R540">
            <v>0</v>
          </cell>
          <cell r="T540">
            <v>0</v>
          </cell>
        </row>
        <row r="541">
          <cell r="C541" t="str">
            <v>Office Supplies</v>
          </cell>
          <cell r="D541">
            <v>58080000</v>
          </cell>
          <cell r="E541">
            <v>5334.5700000000006</v>
          </cell>
          <cell r="F541">
            <v>6600</v>
          </cell>
          <cell r="G541">
            <v>7476</v>
          </cell>
          <cell r="H541">
            <v>2141.4299999999994</v>
          </cell>
          <cell r="I541">
            <v>0.40142504456779066</v>
          </cell>
          <cell r="J541">
            <v>0.40142504456779071</v>
          </cell>
          <cell r="L541">
            <v>2.7702410070261262E-2</v>
          </cell>
          <cell r="M541">
            <v>3.8822851267351105E-2</v>
          </cell>
          <cell r="N541">
            <v>1.1120441197089843E-2</v>
          </cell>
          <cell r="P541">
            <v>16.881550632911395</v>
          </cell>
          <cell r="Q541">
            <v>23.658227848101266</v>
          </cell>
          <cell r="R541">
            <v>6.7766772151898707</v>
          </cell>
          <cell r="T541" t="str">
            <v>Based on prior year actuals (less Blue Moon lease charges). Corporate bill backs.</v>
          </cell>
        </row>
        <row r="542">
          <cell r="C542" t="str">
            <v>Pagers/Cellular Phones</v>
          </cell>
          <cell r="D542">
            <v>58090000</v>
          </cell>
          <cell r="E542">
            <v>0</v>
          </cell>
          <cell r="F542">
            <v>780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L542">
            <v>0</v>
          </cell>
          <cell r="M542">
            <v>0</v>
          </cell>
          <cell r="N542">
            <v>0</v>
          </cell>
          <cell r="P542">
            <v>0</v>
          </cell>
          <cell r="Q542">
            <v>0</v>
          </cell>
          <cell r="R542">
            <v>0</v>
          </cell>
          <cell r="T542">
            <v>0</v>
          </cell>
        </row>
        <row r="543">
          <cell r="C543" t="str">
            <v>Postage &amp; Delivery</v>
          </cell>
          <cell r="D543">
            <v>58100000</v>
          </cell>
          <cell r="E543">
            <v>4382.2700000000004</v>
          </cell>
          <cell r="F543">
            <v>5400</v>
          </cell>
          <cell r="G543">
            <v>3984</v>
          </cell>
          <cell r="H543">
            <v>-398.27000000000044</v>
          </cell>
          <cell r="I543">
            <v>-9.0882122735477369E-2</v>
          </cell>
          <cell r="J543">
            <v>-9.0882122735477355E-2</v>
          </cell>
          <cell r="L543">
            <v>2.2757118301682016E-2</v>
          </cell>
          <cell r="M543">
            <v>2.0688903083082771E-2</v>
          </cell>
          <cell r="N543">
            <v>-2.0682152185992446E-3</v>
          </cell>
          <cell r="P543">
            <v>13.867943037974685</v>
          </cell>
          <cell r="Q543">
            <v>12.60759493670886</v>
          </cell>
          <cell r="R543">
            <v>-1.2603481012658246</v>
          </cell>
          <cell r="T543" t="str">
            <v>Based on prior year average.</v>
          </cell>
        </row>
        <row r="544">
          <cell r="C544" t="str">
            <v>Printing Expense</v>
          </cell>
          <cell r="D544">
            <v>58105000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L544">
            <v>0</v>
          </cell>
          <cell r="M544">
            <v>0</v>
          </cell>
          <cell r="N544">
            <v>0</v>
          </cell>
          <cell r="P544">
            <v>0</v>
          </cell>
          <cell r="Q544">
            <v>0</v>
          </cell>
          <cell r="R544">
            <v>0</v>
          </cell>
          <cell r="T544">
            <v>0</v>
          </cell>
        </row>
        <row r="545">
          <cell r="C545" t="str">
            <v>Resident Screening</v>
          </cell>
          <cell r="D545">
            <v>58107000</v>
          </cell>
          <cell r="E545">
            <v>3085.4199999999992</v>
          </cell>
          <cell r="F545">
            <v>4932</v>
          </cell>
          <cell r="G545">
            <v>3780</v>
          </cell>
          <cell r="H545">
            <v>694.58000000000084</v>
          </cell>
          <cell r="I545">
            <v>0.22511683984676351</v>
          </cell>
          <cell r="J545">
            <v>0.22511683984676356</v>
          </cell>
          <cell r="L545">
            <v>1.6022579154268381E-2</v>
          </cell>
          <cell r="M545">
            <v>1.9629531539671907E-2</v>
          </cell>
          <cell r="N545">
            <v>3.6069523854035251E-3</v>
          </cell>
          <cell r="P545">
            <v>9.7639873417721486</v>
          </cell>
          <cell r="Q545">
            <v>11.962025316455696</v>
          </cell>
          <cell r="R545">
            <v>2.1980379746835474</v>
          </cell>
          <cell r="T545" t="str">
            <v>$315/mo for resident screening</v>
          </cell>
        </row>
        <row r="546">
          <cell r="C546" t="str">
            <v>Application Fee Expense</v>
          </cell>
          <cell r="D546">
            <v>58108000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L546">
            <v>0</v>
          </cell>
          <cell r="M546">
            <v>0</v>
          </cell>
          <cell r="N546">
            <v>0</v>
          </cell>
          <cell r="P546">
            <v>0</v>
          </cell>
          <cell r="Q546">
            <v>0</v>
          </cell>
          <cell r="R546">
            <v>0</v>
          </cell>
          <cell r="T546">
            <v>0</v>
          </cell>
        </row>
        <row r="547">
          <cell r="C547" t="str">
            <v>Telephone Expense</v>
          </cell>
          <cell r="D547">
            <v>58110000</v>
          </cell>
          <cell r="E547">
            <v>11724.68</v>
          </cell>
          <cell r="F547">
            <v>12960</v>
          </cell>
          <cell r="G547">
            <v>12300</v>
          </cell>
          <cell r="H547">
            <v>575.31999999999971</v>
          </cell>
          <cell r="I547">
            <v>4.9069143038445374E-2</v>
          </cell>
          <cell r="J547">
            <v>4.906914303844534E-2</v>
          </cell>
          <cell r="L547">
            <v>6.0886236998031855E-2</v>
          </cell>
          <cell r="M547">
            <v>6.3873872470360971E-2</v>
          </cell>
          <cell r="N547">
            <v>2.9876354723291157E-3</v>
          </cell>
          <cell r="P547">
            <v>37.103417721518987</v>
          </cell>
          <cell r="Q547">
            <v>38.924050632911396</v>
          </cell>
          <cell r="R547">
            <v>1.8206329113924085</v>
          </cell>
          <cell r="T547" t="str">
            <v>Based on prior year expense for main office line, elevator lines, fire alarm lines and front door access line.</v>
          </cell>
        </row>
        <row r="548">
          <cell r="C548" t="str">
            <v>Telephone Exp - Long Distance</v>
          </cell>
          <cell r="D548">
            <v>58112000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L548">
            <v>0</v>
          </cell>
          <cell r="M548">
            <v>0</v>
          </cell>
          <cell r="N548">
            <v>0</v>
          </cell>
          <cell r="P548">
            <v>0</v>
          </cell>
          <cell r="Q548">
            <v>0</v>
          </cell>
          <cell r="R548">
            <v>0</v>
          </cell>
          <cell r="T548">
            <v>0</v>
          </cell>
        </row>
        <row r="549">
          <cell r="C549" t="str">
            <v>Software Licenses/MaintFees</v>
          </cell>
          <cell r="D549">
            <v>58115000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L549">
            <v>0</v>
          </cell>
          <cell r="M549">
            <v>0</v>
          </cell>
          <cell r="N549">
            <v>0</v>
          </cell>
          <cell r="P549">
            <v>0</v>
          </cell>
          <cell r="Q549">
            <v>0</v>
          </cell>
          <cell r="R549">
            <v>0</v>
          </cell>
          <cell r="T549">
            <v>0</v>
          </cell>
        </row>
        <row r="550">
          <cell r="C550" t="str">
            <v>Toner</v>
          </cell>
          <cell r="D550">
            <v>58116000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L550">
            <v>0</v>
          </cell>
          <cell r="M550">
            <v>0</v>
          </cell>
          <cell r="N550">
            <v>0</v>
          </cell>
          <cell r="P550">
            <v>0</v>
          </cell>
          <cell r="Q550">
            <v>0</v>
          </cell>
          <cell r="R550">
            <v>0</v>
          </cell>
          <cell r="T550">
            <v>0</v>
          </cell>
        </row>
        <row r="551">
          <cell r="C551" t="str">
            <v>Storage</v>
          </cell>
          <cell r="D551">
            <v>58117000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L551">
            <v>0</v>
          </cell>
          <cell r="M551">
            <v>0</v>
          </cell>
          <cell r="N551">
            <v>0</v>
          </cell>
          <cell r="P551">
            <v>0</v>
          </cell>
          <cell r="Q551">
            <v>0</v>
          </cell>
          <cell r="R551">
            <v>0</v>
          </cell>
          <cell r="T551">
            <v>0</v>
          </cell>
        </row>
        <row r="552">
          <cell r="C552" t="str">
            <v>Supplies - Gift Shop</v>
          </cell>
          <cell r="D552">
            <v>58120000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L552">
            <v>0</v>
          </cell>
          <cell r="M552">
            <v>0</v>
          </cell>
          <cell r="N552">
            <v>0</v>
          </cell>
          <cell r="P552">
            <v>0</v>
          </cell>
          <cell r="Q552">
            <v>0</v>
          </cell>
          <cell r="R552">
            <v>0</v>
          </cell>
          <cell r="T552">
            <v>0</v>
          </cell>
        </row>
        <row r="553">
          <cell r="C553" t="str">
            <v>Total Office Expenses</v>
          </cell>
          <cell r="E553">
            <v>31515.489999999998</v>
          </cell>
          <cell r="F553">
            <v>37832</v>
          </cell>
          <cell r="G553">
            <v>36613.96</v>
          </cell>
          <cell r="H553">
            <v>5098.4699999999993</v>
          </cell>
          <cell r="I553">
            <v>0.16177663745669191</v>
          </cell>
          <cell r="J553">
            <v>0.16177663745669202</v>
          </cell>
          <cell r="L553">
            <v>0.16365986903259644</v>
          </cell>
          <cell r="M553">
            <v>0.19013621233129249</v>
          </cell>
          <cell r="N553">
            <v>2.6476343298696053E-2</v>
          </cell>
          <cell r="P553">
            <v>99.732563291139229</v>
          </cell>
          <cell r="Q553">
            <v>115.7720253164557</v>
          </cell>
          <cell r="R553">
            <v>16.039462025316467</v>
          </cell>
        </row>
        <row r="554">
          <cell r="C554">
            <v>0</v>
          </cell>
        </row>
        <row r="555">
          <cell r="C555" t="str">
            <v>Other General &amp; Administrative</v>
          </cell>
        </row>
        <row r="556">
          <cell r="C556" t="str">
            <v>Bad Debt - Rent</v>
          </cell>
          <cell r="D556" t="str">
            <v>n/a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L556">
            <v>0</v>
          </cell>
          <cell r="M556">
            <v>0</v>
          </cell>
          <cell r="N556">
            <v>0</v>
          </cell>
          <cell r="P556">
            <v>0</v>
          </cell>
          <cell r="Q556">
            <v>0</v>
          </cell>
          <cell r="R556">
            <v>0</v>
          </cell>
          <cell r="T556" t="str">
            <v>Increased Bad Debt to 2%.</v>
          </cell>
        </row>
        <row r="557">
          <cell r="C557" t="str">
            <v>Bad Debt - Accelerated Rent</v>
          </cell>
          <cell r="D557" t="str">
            <v>n/a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L557">
            <v>0</v>
          </cell>
          <cell r="M557">
            <v>0</v>
          </cell>
          <cell r="N557">
            <v>0</v>
          </cell>
          <cell r="P557">
            <v>0</v>
          </cell>
          <cell r="Q557">
            <v>0</v>
          </cell>
          <cell r="R557">
            <v>0</v>
          </cell>
          <cell r="T557">
            <v>0</v>
          </cell>
        </row>
        <row r="558">
          <cell r="C558" t="str">
            <v>Bad Debt Recovery - Rent</v>
          </cell>
          <cell r="D558" t="str">
            <v>n/a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L558">
            <v>0</v>
          </cell>
          <cell r="M558">
            <v>0</v>
          </cell>
          <cell r="N558">
            <v>0</v>
          </cell>
          <cell r="P558">
            <v>0</v>
          </cell>
          <cell r="Q558">
            <v>0</v>
          </cell>
          <cell r="R558">
            <v>0</v>
          </cell>
          <cell r="T558">
            <v>0</v>
          </cell>
        </row>
        <row r="559">
          <cell r="C559" t="str">
            <v>Administrative/Accounting Fees</v>
          </cell>
          <cell r="D559">
            <v>58205000</v>
          </cell>
          <cell r="E559">
            <v>54.94</v>
          </cell>
          <cell r="F559">
            <v>0</v>
          </cell>
          <cell r="G559">
            <v>0</v>
          </cell>
          <cell r="H559">
            <v>-54.94</v>
          </cell>
          <cell r="I559">
            <v>-1</v>
          </cell>
          <cell r="J559">
            <v>-1</v>
          </cell>
          <cell r="L559">
            <v>2.8530329703427894E-4</v>
          </cell>
          <cell r="M559">
            <v>0</v>
          </cell>
          <cell r="N559">
            <v>-2.8530329703427894E-4</v>
          </cell>
          <cell r="P559">
            <v>0.17386075949367089</v>
          </cell>
          <cell r="Q559">
            <v>0</v>
          </cell>
          <cell r="R559">
            <v>-0.17386075949367089</v>
          </cell>
          <cell r="T559">
            <v>0</v>
          </cell>
        </row>
        <row r="560">
          <cell r="C560" t="str">
            <v>Assoc. Fees/Membership Dues</v>
          </cell>
          <cell r="D560">
            <v>58210000</v>
          </cell>
          <cell r="E560">
            <v>0</v>
          </cell>
          <cell r="F560">
            <v>0</v>
          </cell>
          <cell r="G560">
            <v>750</v>
          </cell>
          <cell r="H560">
            <v>750</v>
          </cell>
          <cell r="I560">
            <v>0</v>
          </cell>
          <cell r="J560">
            <v>0</v>
          </cell>
          <cell r="L560">
            <v>0</v>
          </cell>
          <cell r="M560">
            <v>3.8947483213634736E-3</v>
          </cell>
          <cell r="N560">
            <v>0</v>
          </cell>
          <cell r="P560">
            <v>0</v>
          </cell>
          <cell r="Q560">
            <v>2.3734177215189876</v>
          </cell>
          <cell r="R560">
            <v>0</v>
          </cell>
          <cell r="T560" t="str">
            <v>Annual Apartment Association Dues</v>
          </cell>
        </row>
        <row r="561">
          <cell r="C561" t="str">
            <v>Bank Charges</v>
          </cell>
          <cell r="D561">
            <v>58225000</v>
          </cell>
          <cell r="E561">
            <v>4669.13</v>
          </cell>
          <cell r="F561">
            <v>2380</v>
          </cell>
          <cell r="G561">
            <v>600</v>
          </cell>
          <cell r="H561">
            <v>-4069.13</v>
          </cell>
          <cell r="I561">
            <v>-0.87149640297014652</v>
          </cell>
          <cell r="J561">
            <v>-0.87149640297014641</v>
          </cell>
          <cell r="L561">
            <v>2.4246781639637113E-2</v>
          </cell>
          <cell r="M561">
            <v>3.1157986570907788E-3</v>
          </cell>
          <cell r="N561">
            <v>-2.1130982982546336E-2</v>
          </cell>
          <cell r="P561">
            <v>14.775727848101265</v>
          </cell>
          <cell r="Q561">
            <v>1.8987341772151898</v>
          </cell>
          <cell r="R561">
            <v>-12.876993670886076</v>
          </cell>
          <cell r="T561">
            <v>0</v>
          </cell>
        </row>
        <row r="562">
          <cell r="C562" t="str">
            <v>Bond - Other Exp - Govt Fee</v>
          </cell>
          <cell r="D562">
            <v>58230000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L562">
            <v>0</v>
          </cell>
          <cell r="M562">
            <v>0</v>
          </cell>
          <cell r="N562">
            <v>0</v>
          </cell>
          <cell r="P562">
            <v>0</v>
          </cell>
          <cell r="Q562">
            <v>0</v>
          </cell>
          <cell r="R562">
            <v>0</v>
          </cell>
          <cell r="T562">
            <v>0</v>
          </cell>
        </row>
        <row r="563">
          <cell r="C563" t="str">
            <v>Bond - Other Exp - Issuer Fee</v>
          </cell>
          <cell r="D563">
            <v>58231000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L563">
            <v>0</v>
          </cell>
          <cell r="M563">
            <v>0</v>
          </cell>
          <cell r="N563">
            <v>0</v>
          </cell>
          <cell r="P563">
            <v>0</v>
          </cell>
          <cell r="Q563">
            <v>0</v>
          </cell>
          <cell r="R563">
            <v>0</v>
          </cell>
          <cell r="T563">
            <v>0</v>
          </cell>
        </row>
        <row r="564">
          <cell r="C564" t="str">
            <v>Bond - Other Exp - LOC Fee</v>
          </cell>
          <cell r="D564">
            <v>58232000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L564">
            <v>0</v>
          </cell>
          <cell r="M564">
            <v>0</v>
          </cell>
          <cell r="N564">
            <v>0</v>
          </cell>
          <cell r="P564">
            <v>0</v>
          </cell>
          <cell r="Q564">
            <v>0</v>
          </cell>
          <cell r="R564">
            <v>0</v>
          </cell>
          <cell r="T564">
            <v>0</v>
          </cell>
        </row>
        <row r="565">
          <cell r="C565" t="str">
            <v>Bond - Other Exp - Rating Agency Fee</v>
          </cell>
          <cell r="D565">
            <v>58233000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L565">
            <v>0</v>
          </cell>
          <cell r="M565">
            <v>0</v>
          </cell>
          <cell r="N565">
            <v>0</v>
          </cell>
          <cell r="P565">
            <v>0</v>
          </cell>
          <cell r="Q565">
            <v>0</v>
          </cell>
          <cell r="R565">
            <v>0</v>
          </cell>
          <cell r="T565">
            <v>0</v>
          </cell>
        </row>
        <row r="566">
          <cell r="C566" t="str">
            <v>Bond - Other Exp - Remarketing Fee</v>
          </cell>
          <cell r="D566">
            <v>58234000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L566">
            <v>0</v>
          </cell>
          <cell r="M566">
            <v>0</v>
          </cell>
          <cell r="N566">
            <v>0</v>
          </cell>
          <cell r="P566">
            <v>0</v>
          </cell>
          <cell r="Q566">
            <v>0</v>
          </cell>
          <cell r="R566">
            <v>0</v>
          </cell>
          <cell r="T566">
            <v>0</v>
          </cell>
        </row>
        <row r="567">
          <cell r="C567" t="str">
            <v>Bond - Other Exp - Trustee Fee</v>
          </cell>
          <cell r="D567">
            <v>58235000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L567">
            <v>0</v>
          </cell>
          <cell r="M567">
            <v>0</v>
          </cell>
          <cell r="N567">
            <v>0</v>
          </cell>
          <cell r="P567">
            <v>0</v>
          </cell>
          <cell r="Q567">
            <v>0</v>
          </cell>
          <cell r="R567">
            <v>0</v>
          </cell>
          <cell r="T567">
            <v>0</v>
          </cell>
        </row>
        <row r="568">
          <cell r="C568" t="str">
            <v>Bond - Other Exp - Draw Fee</v>
          </cell>
          <cell r="D568">
            <v>58236000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L568">
            <v>0</v>
          </cell>
          <cell r="M568">
            <v>0</v>
          </cell>
          <cell r="N568">
            <v>0</v>
          </cell>
          <cell r="P568">
            <v>0</v>
          </cell>
          <cell r="Q568">
            <v>0</v>
          </cell>
          <cell r="R568">
            <v>0</v>
          </cell>
          <cell r="T568">
            <v>0</v>
          </cell>
        </row>
        <row r="569">
          <cell r="C569" t="str">
            <v>Bond - Other Exp - Audit Fee</v>
          </cell>
          <cell r="D569">
            <v>58237000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L569">
            <v>0</v>
          </cell>
          <cell r="M569">
            <v>0</v>
          </cell>
          <cell r="N569">
            <v>0</v>
          </cell>
          <cell r="P569">
            <v>0</v>
          </cell>
          <cell r="Q569">
            <v>0</v>
          </cell>
          <cell r="R569">
            <v>0</v>
          </cell>
          <cell r="T569">
            <v>0</v>
          </cell>
        </row>
        <row r="570">
          <cell r="C570" t="str">
            <v>Computer Expense</v>
          </cell>
          <cell r="D570">
            <v>58240000</v>
          </cell>
          <cell r="E570">
            <v>9069.36</v>
          </cell>
          <cell r="F570">
            <v>6868</v>
          </cell>
          <cell r="G570">
            <v>3720</v>
          </cell>
          <cell r="H570">
            <v>-5349.3600000000006</v>
          </cell>
          <cell r="I570">
            <v>-0.5898277276456112</v>
          </cell>
          <cell r="J570">
            <v>-0.5898277276456112</v>
          </cell>
          <cell r="L570">
            <v>4.7097166181121378E-2</v>
          </cell>
          <cell r="M570">
            <v>1.931795167396283E-2</v>
          </cell>
          <cell r="N570">
            <v>-2.7779214507158548E-2</v>
          </cell>
          <cell r="P570">
            <v>28.700506329113924</v>
          </cell>
          <cell r="Q570">
            <v>11.772151898734178</v>
          </cell>
          <cell r="R570">
            <v>-16.928354430379748</v>
          </cell>
          <cell r="T570" t="str">
            <v>Yardi and email fees.</v>
          </cell>
        </row>
        <row r="571">
          <cell r="C571" t="str">
            <v>Consulting/Professional Fees</v>
          </cell>
          <cell r="D571">
            <v>58242000</v>
          </cell>
          <cell r="E571">
            <v>479.4</v>
          </cell>
          <cell r="F571">
            <v>0</v>
          </cell>
          <cell r="G571">
            <v>0</v>
          </cell>
          <cell r="H571">
            <v>-479.4</v>
          </cell>
          <cell r="I571">
            <v>-1</v>
          </cell>
          <cell r="J571">
            <v>-1</v>
          </cell>
          <cell r="L571">
            <v>2.4895231270155322E-3</v>
          </cell>
          <cell r="M571">
            <v>0</v>
          </cell>
          <cell r="N571">
            <v>-2.4895231270155322E-3</v>
          </cell>
          <cell r="P571">
            <v>1.5170886075949366</v>
          </cell>
          <cell r="Q571">
            <v>0</v>
          </cell>
          <cell r="R571">
            <v>-1.5170886075949366</v>
          </cell>
          <cell r="T571">
            <v>0</v>
          </cell>
        </row>
        <row r="572">
          <cell r="C572" t="str">
            <v>Data Storage</v>
          </cell>
          <cell r="D572">
            <v>58245000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L572">
            <v>0</v>
          </cell>
          <cell r="M572">
            <v>0</v>
          </cell>
          <cell r="N572">
            <v>0</v>
          </cell>
          <cell r="P572">
            <v>0</v>
          </cell>
          <cell r="Q572">
            <v>0</v>
          </cell>
          <cell r="R572">
            <v>0</v>
          </cell>
          <cell r="T572">
            <v>0</v>
          </cell>
        </row>
        <row r="573">
          <cell r="C573" t="str">
            <v>Development Costs - Operating</v>
          </cell>
          <cell r="D573">
            <v>58246000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L573">
            <v>0</v>
          </cell>
          <cell r="M573">
            <v>0</v>
          </cell>
          <cell r="N573">
            <v>0</v>
          </cell>
          <cell r="P573">
            <v>0</v>
          </cell>
          <cell r="Q573">
            <v>0</v>
          </cell>
          <cell r="R573">
            <v>0</v>
          </cell>
          <cell r="T573">
            <v>0</v>
          </cell>
        </row>
        <row r="574">
          <cell r="C574" t="str">
            <v>Employee Meetings</v>
          </cell>
          <cell r="D574">
            <v>58247000</v>
          </cell>
          <cell r="E574">
            <v>0</v>
          </cell>
          <cell r="F574">
            <v>0</v>
          </cell>
          <cell r="G574">
            <v>1700</v>
          </cell>
          <cell r="H574">
            <v>1700</v>
          </cell>
          <cell r="I574">
            <v>0</v>
          </cell>
          <cell r="J574">
            <v>0</v>
          </cell>
          <cell r="L574">
            <v>0</v>
          </cell>
          <cell r="M574">
            <v>8.8280961950905398E-3</v>
          </cell>
          <cell r="N574">
            <v>0</v>
          </cell>
          <cell r="P574">
            <v>0</v>
          </cell>
          <cell r="Q574">
            <v>7.6582278481012658</v>
          </cell>
          <cell r="R574">
            <v>0</v>
          </cell>
          <cell r="T574" t="str">
            <v>Monthly employee meetings, Company Picnic, Maintenance Appreciation Day, Chili Cookoff, Holiday Party.</v>
          </cell>
        </row>
        <row r="575">
          <cell r="C575" t="str">
            <v>Employee Recruitment</v>
          </cell>
          <cell r="D575">
            <v>58250000</v>
          </cell>
          <cell r="E575">
            <v>1402.8600000000001</v>
          </cell>
          <cell r="F575">
            <v>1900</v>
          </cell>
          <cell r="G575">
            <v>1000</v>
          </cell>
          <cell r="H575">
            <v>-402.86000000000013</v>
          </cell>
          <cell r="I575">
            <v>-0.28717049456111093</v>
          </cell>
          <cell r="J575">
            <v>-0.28717049456111099</v>
          </cell>
          <cell r="L575">
            <v>7.2850488401439506E-3</v>
          </cell>
          <cell r="M575">
            <v>5.192997761817965E-3</v>
          </cell>
          <cell r="N575">
            <v>-2.0920510783259856E-3</v>
          </cell>
          <cell r="P575">
            <v>4.4394303797468355</v>
          </cell>
          <cell r="Q575">
            <v>3.1645569620253164</v>
          </cell>
          <cell r="R575">
            <v>-1.2748734177215191</v>
          </cell>
          <cell r="T575" t="str">
            <v>New Hires</v>
          </cell>
        </row>
        <row r="576">
          <cell r="C576" t="str">
            <v>Employee Recognition</v>
          </cell>
          <cell r="D576">
            <v>58253000</v>
          </cell>
          <cell r="E576">
            <v>0</v>
          </cell>
          <cell r="F576">
            <v>0</v>
          </cell>
          <cell r="G576">
            <v>900</v>
          </cell>
          <cell r="H576">
            <v>900</v>
          </cell>
          <cell r="I576">
            <v>0</v>
          </cell>
          <cell r="J576">
            <v>0</v>
          </cell>
          <cell r="L576">
            <v>0</v>
          </cell>
          <cell r="M576">
            <v>4.6736979856361683E-3</v>
          </cell>
          <cell r="N576">
            <v>0</v>
          </cell>
          <cell r="P576">
            <v>0</v>
          </cell>
          <cell r="Q576">
            <v>2.8481012658227849</v>
          </cell>
          <cell r="R576">
            <v>0</v>
          </cell>
          <cell r="T576" t="str">
            <v>Annual awards ceremony</v>
          </cell>
        </row>
        <row r="577">
          <cell r="C577" t="str">
            <v>Entertainment Expense</v>
          </cell>
          <cell r="D577">
            <v>58255000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L577">
            <v>0</v>
          </cell>
          <cell r="M577">
            <v>0</v>
          </cell>
          <cell r="N577">
            <v>0</v>
          </cell>
          <cell r="P577">
            <v>0</v>
          </cell>
          <cell r="Q577">
            <v>0</v>
          </cell>
          <cell r="R577">
            <v>0</v>
          </cell>
          <cell r="T577">
            <v>0</v>
          </cell>
        </row>
        <row r="578">
          <cell r="C578" t="str">
            <v>Eviction Fees</v>
          </cell>
          <cell r="D578">
            <v>58260000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L578">
            <v>0</v>
          </cell>
          <cell r="M578">
            <v>0</v>
          </cell>
          <cell r="N578">
            <v>0</v>
          </cell>
          <cell r="P578">
            <v>0</v>
          </cell>
          <cell r="Q578">
            <v>0</v>
          </cell>
          <cell r="R578">
            <v>0</v>
          </cell>
          <cell r="T578">
            <v>0</v>
          </cell>
        </row>
        <row r="579">
          <cell r="C579" t="str">
            <v>Fines/Violations</v>
          </cell>
          <cell r="D579">
            <v>58265000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L579">
            <v>0</v>
          </cell>
          <cell r="M579">
            <v>0</v>
          </cell>
          <cell r="N579">
            <v>0</v>
          </cell>
          <cell r="P579">
            <v>0</v>
          </cell>
          <cell r="Q579">
            <v>0</v>
          </cell>
          <cell r="R579">
            <v>0</v>
          </cell>
          <cell r="T579">
            <v>0</v>
          </cell>
        </row>
        <row r="580">
          <cell r="C580" t="str">
            <v>Green - Consulting Fees</v>
          </cell>
          <cell r="D580">
            <v>58266000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L580">
            <v>0</v>
          </cell>
          <cell r="M580">
            <v>0</v>
          </cell>
          <cell r="N580">
            <v>0</v>
          </cell>
          <cell r="P580">
            <v>0</v>
          </cell>
          <cell r="Q580">
            <v>0</v>
          </cell>
          <cell r="R580">
            <v>0</v>
          </cell>
          <cell r="T580">
            <v>0</v>
          </cell>
        </row>
        <row r="581">
          <cell r="C581" t="str">
            <v>Green - Consumption Track Costs</v>
          </cell>
          <cell r="D581">
            <v>58267000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L581">
            <v>0</v>
          </cell>
          <cell r="M581">
            <v>0</v>
          </cell>
          <cell r="N581">
            <v>0</v>
          </cell>
          <cell r="P581">
            <v>0</v>
          </cell>
          <cell r="Q581">
            <v>0</v>
          </cell>
          <cell r="R581">
            <v>0</v>
          </cell>
          <cell r="T581">
            <v>0</v>
          </cell>
        </row>
        <row r="582">
          <cell r="C582" t="str">
            <v>Green - Property Cert Costs</v>
          </cell>
          <cell r="D582">
            <v>58268000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L582">
            <v>0</v>
          </cell>
          <cell r="M582">
            <v>0</v>
          </cell>
          <cell r="N582">
            <v>0</v>
          </cell>
          <cell r="P582">
            <v>0</v>
          </cell>
          <cell r="Q582">
            <v>0</v>
          </cell>
          <cell r="R582">
            <v>0</v>
          </cell>
          <cell r="T582">
            <v>0</v>
          </cell>
        </row>
        <row r="583">
          <cell r="C583" t="str">
            <v>Green - Supplies &amp; Equipment</v>
          </cell>
          <cell r="D583">
            <v>58269000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L583">
            <v>0</v>
          </cell>
          <cell r="M583">
            <v>0</v>
          </cell>
          <cell r="N583">
            <v>0</v>
          </cell>
          <cell r="P583">
            <v>0</v>
          </cell>
          <cell r="Q583">
            <v>0</v>
          </cell>
          <cell r="R583">
            <v>0</v>
          </cell>
          <cell r="T583">
            <v>0</v>
          </cell>
        </row>
        <row r="584">
          <cell r="C584" t="str">
            <v>Internet Access</v>
          </cell>
          <cell r="D584">
            <v>58270000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L584">
            <v>0</v>
          </cell>
          <cell r="M584">
            <v>0</v>
          </cell>
          <cell r="N584">
            <v>0</v>
          </cell>
          <cell r="P584">
            <v>0</v>
          </cell>
          <cell r="Q584">
            <v>0</v>
          </cell>
          <cell r="R584">
            <v>0</v>
          </cell>
          <cell r="T584">
            <v>0</v>
          </cell>
        </row>
        <row r="585">
          <cell r="C585" t="str">
            <v>Interest Expense - Security Deposits</v>
          </cell>
          <cell r="D585">
            <v>58271000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L585">
            <v>0</v>
          </cell>
          <cell r="M585">
            <v>0</v>
          </cell>
          <cell r="N585">
            <v>0</v>
          </cell>
          <cell r="P585">
            <v>0</v>
          </cell>
          <cell r="Q585">
            <v>0</v>
          </cell>
          <cell r="R585">
            <v>0</v>
          </cell>
          <cell r="T585">
            <v>0</v>
          </cell>
        </row>
        <row r="586">
          <cell r="C586" t="str">
            <v>Late Charge Fees - Admin</v>
          </cell>
          <cell r="D586">
            <v>58272000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L586">
            <v>0</v>
          </cell>
          <cell r="M586">
            <v>0</v>
          </cell>
          <cell r="N586">
            <v>0</v>
          </cell>
          <cell r="P586">
            <v>0</v>
          </cell>
          <cell r="Q586">
            <v>0</v>
          </cell>
          <cell r="R586">
            <v>0</v>
          </cell>
          <cell r="T586">
            <v>0</v>
          </cell>
        </row>
        <row r="587">
          <cell r="C587" t="str">
            <v xml:space="preserve">Legal Fees  </v>
          </cell>
          <cell r="D587">
            <v>58275000</v>
          </cell>
          <cell r="E587">
            <v>15760.95</v>
          </cell>
          <cell r="F587">
            <v>9860</v>
          </cell>
          <cell r="G587">
            <v>15740</v>
          </cell>
          <cell r="H587">
            <v>-20.950000000000728</v>
          </cell>
          <cell r="I587">
            <v>-1.3292345956303856E-3</v>
          </cell>
          <cell r="J587">
            <v>-1.3292345956303908E-3</v>
          </cell>
          <cell r="L587">
            <v>8.1846578074124848E-2</v>
          </cell>
          <cell r="M587">
            <v>8.173778477101476E-2</v>
          </cell>
          <cell r="N587">
            <v>-1.087933031100885E-4</v>
          </cell>
          <cell r="P587">
            <v>49.876424050632913</v>
          </cell>
          <cell r="Q587">
            <v>49.810126582278478</v>
          </cell>
          <cell r="R587">
            <v>-6.6297468354434841E-2</v>
          </cell>
          <cell r="T587" t="str">
            <v>Based on prior year actuals</v>
          </cell>
        </row>
        <row r="588">
          <cell r="C588" t="str">
            <v>Licenses/Fees/Permits</v>
          </cell>
          <cell r="D588">
            <v>58280000</v>
          </cell>
          <cell r="E588">
            <v>1087</v>
          </cell>
          <cell r="F588">
            <v>1260</v>
          </cell>
          <cell r="G588">
            <v>0</v>
          </cell>
          <cell r="H588">
            <v>-1087</v>
          </cell>
          <cell r="I588">
            <v>-1</v>
          </cell>
          <cell r="J588">
            <v>-1</v>
          </cell>
          <cell r="L588">
            <v>5.6447885670961274E-3</v>
          </cell>
          <cell r="M588">
            <v>0</v>
          </cell>
          <cell r="N588">
            <v>-5.6447885670961274E-3</v>
          </cell>
          <cell r="P588">
            <v>3.4398734177215191</v>
          </cell>
          <cell r="Q588">
            <v>0</v>
          </cell>
          <cell r="R588">
            <v>-3.4398734177215191</v>
          </cell>
          <cell r="T588">
            <v>0</v>
          </cell>
        </row>
        <row r="589">
          <cell r="C589" t="str">
            <v>Mileage Expense</v>
          </cell>
          <cell r="D589">
            <v>58281000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L589">
            <v>0</v>
          </cell>
          <cell r="M589">
            <v>0</v>
          </cell>
          <cell r="N589">
            <v>0</v>
          </cell>
          <cell r="P589">
            <v>0</v>
          </cell>
          <cell r="Q589">
            <v>0</v>
          </cell>
          <cell r="R589">
            <v>0</v>
          </cell>
          <cell r="T589">
            <v>0</v>
          </cell>
        </row>
        <row r="590">
          <cell r="C590" t="str">
            <v>Parking, Tolls, and Fees</v>
          </cell>
          <cell r="D590">
            <v>58282000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L590">
            <v>0</v>
          </cell>
          <cell r="M590">
            <v>0</v>
          </cell>
          <cell r="N590">
            <v>0</v>
          </cell>
          <cell r="P590">
            <v>0</v>
          </cell>
          <cell r="Q590">
            <v>0</v>
          </cell>
          <cell r="R590">
            <v>0</v>
          </cell>
          <cell r="T590">
            <v>0</v>
          </cell>
        </row>
        <row r="591">
          <cell r="C591" t="str">
            <v>Pmt Processing (CC/ACH)</v>
          </cell>
          <cell r="D591">
            <v>58283000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L591">
            <v>0</v>
          </cell>
          <cell r="M591">
            <v>0</v>
          </cell>
          <cell r="N591">
            <v>0</v>
          </cell>
          <cell r="P591">
            <v>0</v>
          </cell>
          <cell r="Q591">
            <v>0</v>
          </cell>
          <cell r="R591">
            <v>0</v>
          </cell>
          <cell r="T591">
            <v>0</v>
          </cell>
        </row>
        <row r="592">
          <cell r="C592" t="str">
            <v>Publications &amp; Subscriptions</v>
          </cell>
          <cell r="D592">
            <v>58285000</v>
          </cell>
          <cell r="E592">
            <v>733.75</v>
          </cell>
          <cell r="F592">
            <v>836</v>
          </cell>
          <cell r="G592">
            <v>0</v>
          </cell>
          <cell r="H592">
            <v>-733.75</v>
          </cell>
          <cell r="I592">
            <v>-1</v>
          </cell>
          <cell r="J592">
            <v>-1</v>
          </cell>
          <cell r="L592">
            <v>3.8103621077339314E-3</v>
          </cell>
          <cell r="M592">
            <v>0</v>
          </cell>
          <cell r="N592">
            <v>-3.8103621077339314E-3</v>
          </cell>
          <cell r="P592">
            <v>2.321993670886076</v>
          </cell>
          <cell r="Q592">
            <v>0</v>
          </cell>
          <cell r="R592">
            <v>-2.321993670886076</v>
          </cell>
          <cell r="T592">
            <v>0</v>
          </cell>
        </row>
        <row r="593">
          <cell r="C593" t="str">
            <v>Rent - Land Lease</v>
          </cell>
          <cell r="D593">
            <v>58287000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L593">
            <v>0</v>
          </cell>
          <cell r="M593">
            <v>0</v>
          </cell>
          <cell r="N593">
            <v>0</v>
          </cell>
          <cell r="P593">
            <v>0</v>
          </cell>
          <cell r="Q593">
            <v>0</v>
          </cell>
          <cell r="R593">
            <v>0</v>
          </cell>
          <cell r="T593">
            <v>0</v>
          </cell>
        </row>
        <row r="594">
          <cell r="C594" t="str">
            <v>Training/Seminars</v>
          </cell>
          <cell r="D594">
            <v>58290000</v>
          </cell>
          <cell r="E594">
            <v>3258.83</v>
          </cell>
          <cell r="F594">
            <v>3400</v>
          </cell>
          <cell r="G594">
            <v>3300</v>
          </cell>
          <cell r="H594">
            <v>41.170000000000073</v>
          </cell>
          <cell r="I594">
            <v>1.2633368417499555E-2</v>
          </cell>
          <cell r="J594">
            <v>1.2633368417499513E-2</v>
          </cell>
          <cell r="L594">
            <v>1.6923096896145236E-2</v>
          </cell>
          <cell r="M594">
            <v>1.7136892613999283E-2</v>
          </cell>
          <cell r="N594">
            <v>2.137957178540463E-4</v>
          </cell>
          <cell r="P594">
            <v>10.312753164556963</v>
          </cell>
          <cell r="Q594">
            <v>10.443037974683545</v>
          </cell>
          <cell r="R594">
            <v>0.13028481012658233</v>
          </cell>
          <cell r="T594" t="str">
            <v>Monthly Training Fees</v>
          </cell>
        </row>
        <row r="595">
          <cell r="C595" t="str">
            <v>Tax Preparation Fees</v>
          </cell>
          <cell r="D595">
            <v>58295000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L595">
            <v>0</v>
          </cell>
          <cell r="M595">
            <v>0</v>
          </cell>
          <cell r="N595">
            <v>0</v>
          </cell>
          <cell r="P595">
            <v>0</v>
          </cell>
          <cell r="Q595">
            <v>0</v>
          </cell>
          <cell r="R595">
            <v>0</v>
          </cell>
          <cell r="T595">
            <v>0</v>
          </cell>
        </row>
        <row r="596">
          <cell r="C596" t="str">
            <v>Travel Expense</v>
          </cell>
          <cell r="D596">
            <v>58300000</v>
          </cell>
          <cell r="E596">
            <v>933.69</v>
          </cell>
          <cell r="F596">
            <v>240</v>
          </cell>
          <cell r="G596">
            <v>0</v>
          </cell>
          <cell r="H596">
            <v>-933.69</v>
          </cell>
          <cell r="I596">
            <v>-1</v>
          </cell>
          <cell r="J596">
            <v>-1</v>
          </cell>
          <cell r="L596">
            <v>4.8486500802318155E-3</v>
          </cell>
          <cell r="M596">
            <v>0</v>
          </cell>
          <cell r="N596">
            <v>-4.8486500802318155E-3</v>
          </cell>
          <cell r="P596">
            <v>2.9547151898734181</v>
          </cell>
          <cell r="Q596">
            <v>0</v>
          </cell>
          <cell r="R596">
            <v>-2.9547151898734181</v>
          </cell>
          <cell r="T596">
            <v>0</v>
          </cell>
        </row>
        <row r="597">
          <cell r="C597" t="str">
            <v>Travel - Airfare</v>
          </cell>
          <cell r="D597">
            <v>58300001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L597">
            <v>0</v>
          </cell>
          <cell r="M597">
            <v>0</v>
          </cell>
          <cell r="N597">
            <v>0</v>
          </cell>
          <cell r="P597">
            <v>0</v>
          </cell>
          <cell r="Q597">
            <v>0</v>
          </cell>
          <cell r="R597">
            <v>0</v>
          </cell>
          <cell r="T597">
            <v>0</v>
          </cell>
        </row>
        <row r="598">
          <cell r="C598" t="str">
            <v>Travel - Auto Rental / Gas</v>
          </cell>
          <cell r="D598">
            <v>58300002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L598">
            <v>0</v>
          </cell>
          <cell r="M598">
            <v>0</v>
          </cell>
          <cell r="N598">
            <v>0</v>
          </cell>
          <cell r="P598">
            <v>0</v>
          </cell>
          <cell r="Q598">
            <v>0</v>
          </cell>
          <cell r="R598">
            <v>0</v>
          </cell>
          <cell r="T598">
            <v>0</v>
          </cell>
        </row>
        <row r="599">
          <cell r="C599" t="str">
            <v>Travel - Lodging</v>
          </cell>
          <cell r="D599">
            <v>58300003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L599">
            <v>0</v>
          </cell>
          <cell r="M599">
            <v>0</v>
          </cell>
          <cell r="N599">
            <v>0</v>
          </cell>
          <cell r="P599">
            <v>0</v>
          </cell>
          <cell r="Q599">
            <v>0</v>
          </cell>
          <cell r="R599">
            <v>0</v>
          </cell>
          <cell r="T599">
            <v>0</v>
          </cell>
        </row>
        <row r="600">
          <cell r="C600" t="str">
            <v>Travel - Meals</v>
          </cell>
          <cell r="D600">
            <v>58300004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L600">
            <v>0</v>
          </cell>
          <cell r="M600">
            <v>0</v>
          </cell>
          <cell r="N600">
            <v>0</v>
          </cell>
          <cell r="P600">
            <v>0</v>
          </cell>
          <cell r="Q600">
            <v>0</v>
          </cell>
          <cell r="R600">
            <v>0</v>
          </cell>
          <cell r="T600">
            <v>0</v>
          </cell>
        </row>
        <row r="601">
          <cell r="C601" t="str">
            <v>Uniform Rental/Purchase</v>
          </cell>
          <cell r="D601">
            <v>58305000</v>
          </cell>
          <cell r="E601">
            <v>0</v>
          </cell>
          <cell r="F601">
            <v>0</v>
          </cell>
          <cell r="G601">
            <v>1420</v>
          </cell>
          <cell r="H601">
            <v>1420</v>
          </cell>
          <cell r="I601">
            <v>0</v>
          </cell>
          <cell r="J601">
            <v>0</v>
          </cell>
          <cell r="L601">
            <v>0</v>
          </cell>
          <cell r="M601">
            <v>7.3740568217815095E-3</v>
          </cell>
          <cell r="N601">
            <v>0</v>
          </cell>
          <cell r="P601">
            <v>0</v>
          </cell>
          <cell r="Q601">
            <v>4.4936708860759493</v>
          </cell>
          <cell r="R601">
            <v>0</v>
          </cell>
          <cell r="T601" t="str">
            <v>Uniforms for Maintenance team.</v>
          </cell>
        </row>
        <row r="602">
          <cell r="C602" t="str">
            <v>Miscellaneous General/Admin</v>
          </cell>
          <cell r="D602">
            <v>58320000</v>
          </cell>
          <cell r="E602">
            <v>0</v>
          </cell>
          <cell r="F602">
            <v>1902</v>
          </cell>
          <cell r="G602">
            <v>1137.5999999999997</v>
          </cell>
          <cell r="H602">
            <v>1137.5999999999997</v>
          </cell>
          <cell r="I602">
            <v>0</v>
          </cell>
          <cell r="J602">
            <v>0</v>
          </cell>
          <cell r="L602">
            <v>0</v>
          </cell>
          <cell r="M602">
            <v>5.9075542538441148E-3</v>
          </cell>
          <cell r="N602">
            <v>0</v>
          </cell>
          <cell r="P602">
            <v>0</v>
          </cell>
          <cell r="Q602">
            <v>3.5999999999999992</v>
          </cell>
          <cell r="R602">
            <v>0</v>
          </cell>
          <cell r="T602">
            <v>0</v>
          </cell>
        </row>
        <row r="603">
          <cell r="C603" t="str">
            <v>Total Other General &amp; Admin</v>
          </cell>
          <cell r="E603">
            <v>37449.910000000003</v>
          </cell>
          <cell r="F603">
            <v>28646</v>
          </cell>
          <cell r="G603">
            <v>30267.599999999999</v>
          </cell>
          <cell r="H603">
            <v>-7182.3100000000022</v>
          </cell>
          <cell r="I603">
            <v>-0.19178443953536875</v>
          </cell>
          <cell r="J603">
            <v>-0.19178443953536883</v>
          </cell>
          <cell r="L603">
            <v>0.19447729881028422</v>
          </cell>
          <cell r="M603">
            <v>0.15717957905560143</v>
          </cell>
          <cell r="N603">
            <v>-3.7297719754682795E-2</v>
          </cell>
          <cell r="P603">
            <v>118.51237341772153</v>
          </cell>
          <cell r="Q603">
            <v>98.062025316455689</v>
          </cell>
          <cell r="R603">
            <v>-20.450348101265845</v>
          </cell>
        </row>
        <row r="604">
          <cell r="C604">
            <v>0</v>
          </cell>
        </row>
        <row r="605">
          <cell r="C605" t="str">
            <v>TOTAL GENERAL &amp; ADMINISTRATIVE</v>
          </cell>
          <cell r="E605">
            <v>68965.399999999994</v>
          </cell>
          <cell r="F605">
            <v>66478</v>
          </cell>
          <cell r="G605">
            <v>66881.56</v>
          </cell>
          <cell r="H605">
            <v>-2083.8400000000029</v>
          </cell>
          <cell r="I605">
            <v>-3.021573136674327E-2</v>
          </cell>
          <cell r="J605">
            <v>-3.021573136674327E-2</v>
          </cell>
          <cell r="L605">
            <v>0.35813716784288063</v>
          </cell>
          <cell r="M605">
            <v>0.34731579138689389</v>
          </cell>
          <cell r="N605">
            <v>-1.0821376455986742E-2</v>
          </cell>
          <cell r="P605">
            <v>218.24493670886073</v>
          </cell>
          <cell r="Q605">
            <v>213.83405063291139</v>
          </cell>
          <cell r="R605">
            <v>-4.4108860759493496</v>
          </cell>
        </row>
        <row r="606">
          <cell r="C606">
            <v>0</v>
          </cell>
        </row>
        <row r="607">
          <cell r="C607" t="str">
            <v>Utilities</v>
          </cell>
        </row>
        <row r="608">
          <cell r="C608" t="str">
            <v>Electric - Clubhouse</v>
          </cell>
          <cell r="D608">
            <v>59010000</v>
          </cell>
          <cell r="E608">
            <v>172806.40999999997</v>
          </cell>
          <cell r="F608">
            <v>149354</v>
          </cell>
          <cell r="G608">
            <v>188625</v>
          </cell>
          <cell r="H608">
            <v>15818.590000000026</v>
          </cell>
          <cell r="I608">
            <v>9.1539370559228839E-2</v>
          </cell>
          <cell r="J608">
            <v>9.1539370559228894E-2</v>
          </cell>
          <cell r="L608">
            <v>0.89738330035779745</v>
          </cell>
          <cell r="M608">
            <v>0.97952920282291356</v>
          </cell>
          <cell r="N608">
            <v>8.2145902465116105E-2</v>
          </cell>
          <cell r="P608">
            <v>546.8557278481012</v>
          </cell>
          <cell r="Q608">
            <v>609.09493670886081</v>
          </cell>
          <cell r="R608">
            <v>62.239208860759618</v>
          </cell>
          <cell r="T608" t="str">
            <v>Actuals with anticipated 5% increase.  2010 actuals lower due to invoice for January paid in prior year approximately $18K.</v>
          </cell>
        </row>
        <row r="609">
          <cell r="C609" t="str">
            <v>Electric - Common Areas</v>
          </cell>
          <cell r="D609">
            <v>59020000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L609">
            <v>0</v>
          </cell>
          <cell r="M609">
            <v>0</v>
          </cell>
          <cell r="N609">
            <v>0</v>
          </cell>
          <cell r="P609">
            <v>0</v>
          </cell>
          <cell r="Q609">
            <v>0</v>
          </cell>
          <cell r="R609">
            <v>0</v>
          </cell>
          <cell r="T609">
            <v>0</v>
          </cell>
        </row>
        <row r="610">
          <cell r="C610" t="str">
            <v>Electric - Models</v>
          </cell>
          <cell r="D610">
            <v>59030000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L610">
            <v>0</v>
          </cell>
          <cell r="M610">
            <v>0</v>
          </cell>
          <cell r="N610">
            <v>0</v>
          </cell>
          <cell r="P610">
            <v>0</v>
          </cell>
          <cell r="Q610">
            <v>0</v>
          </cell>
          <cell r="R610">
            <v>0</v>
          </cell>
          <cell r="T610">
            <v>0</v>
          </cell>
        </row>
        <row r="611">
          <cell r="C611" t="str">
            <v>Electric - Occupied Units</v>
          </cell>
          <cell r="D611">
            <v>59035000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L611">
            <v>0</v>
          </cell>
          <cell r="M611">
            <v>0</v>
          </cell>
          <cell r="N611">
            <v>0</v>
          </cell>
          <cell r="P611">
            <v>0</v>
          </cell>
          <cell r="Q611">
            <v>0</v>
          </cell>
          <cell r="R611">
            <v>0</v>
          </cell>
          <cell r="T611">
            <v>0</v>
          </cell>
        </row>
        <row r="612">
          <cell r="C612" t="str">
            <v>Electric - Vacant Units</v>
          </cell>
          <cell r="D612">
            <v>59040000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L612">
            <v>0</v>
          </cell>
          <cell r="M612">
            <v>0</v>
          </cell>
          <cell r="N612">
            <v>0</v>
          </cell>
          <cell r="P612">
            <v>0</v>
          </cell>
          <cell r="Q612">
            <v>0</v>
          </cell>
          <cell r="R612">
            <v>0</v>
          </cell>
          <cell r="T612">
            <v>0</v>
          </cell>
        </row>
        <row r="613">
          <cell r="C613" t="str">
            <v>Electric - Well</v>
          </cell>
          <cell r="D613">
            <v>59045000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L613">
            <v>0</v>
          </cell>
          <cell r="M613">
            <v>0</v>
          </cell>
          <cell r="N613">
            <v>0</v>
          </cell>
          <cell r="P613">
            <v>0</v>
          </cell>
          <cell r="Q613">
            <v>0</v>
          </cell>
          <cell r="R613">
            <v>0</v>
          </cell>
          <cell r="T613">
            <v>0</v>
          </cell>
        </row>
        <row r="614">
          <cell r="C614" t="str">
            <v>Electric Rebill</v>
          </cell>
          <cell r="D614" t="str">
            <v>n/a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L614">
            <v>0</v>
          </cell>
          <cell r="M614">
            <v>0</v>
          </cell>
          <cell r="N614">
            <v>0</v>
          </cell>
          <cell r="P614">
            <v>0</v>
          </cell>
          <cell r="Q614">
            <v>0</v>
          </cell>
          <cell r="R614">
            <v>0</v>
          </cell>
          <cell r="T614">
            <v>0</v>
          </cell>
        </row>
        <row r="615">
          <cell r="C615" t="str">
            <v>Electric Rebill - NC</v>
          </cell>
          <cell r="D615" t="str">
            <v>n/a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L615">
            <v>0</v>
          </cell>
          <cell r="M615">
            <v>0</v>
          </cell>
          <cell r="N615">
            <v>0</v>
          </cell>
          <cell r="P615">
            <v>0</v>
          </cell>
          <cell r="Q615">
            <v>0</v>
          </cell>
          <cell r="R615">
            <v>0</v>
          </cell>
          <cell r="T615">
            <v>0</v>
          </cell>
        </row>
        <row r="616">
          <cell r="C616" t="str">
            <v>Gas - Common Areas</v>
          </cell>
          <cell r="D616">
            <v>59070000</v>
          </cell>
          <cell r="E616">
            <v>85223.55</v>
          </cell>
          <cell r="F616">
            <v>84671</v>
          </cell>
          <cell r="G616">
            <v>107376</v>
          </cell>
          <cell r="H616">
            <v>22152.449999999997</v>
          </cell>
          <cell r="I616">
            <v>0.25993343389239237</v>
          </cell>
          <cell r="J616">
            <v>0.25993343389239243</v>
          </cell>
          <cell r="L616">
            <v>0.44256570440418141</v>
          </cell>
          <cell r="M616">
            <v>0.55760332767296572</v>
          </cell>
          <cell r="N616">
            <v>0.11503762326878431</v>
          </cell>
          <cell r="P616">
            <v>269.69477848101269</v>
          </cell>
          <cell r="Q616">
            <v>346.72784810126581</v>
          </cell>
          <cell r="R616">
            <v>77.033069620253116</v>
          </cell>
          <cell r="T616" t="str">
            <v>Actuals with anticipated 5% increase.  2010 actuals lower due to credit in Nov received.  Typically $13K for the month.</v>
          </cell>
        </row>
        <row r="617">
          <cell r="C617" t="str">
            <v>Gas - Laundry Rooms</v>
          </cell>
          <cell r="D617">
            <v>59073000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L617">
            <v>0</v>
          </cell>
          <cell r="M617">
            <v>0</v>
          </cell>
          <cell r="N617">
            <v>0</v>
          </cell>
          <cell r="P617">
            <v>0</v>
          </cell>
          <cell r="Q617">
            <v>0</v>
          </cell>
          <cell r="R617">
            <v>0</v>
          </cell>
          <cell r="T617">
            <v>0</v>
          </cell>
        </row>
        <row r="618">
          <cell r="C618" t="str">
            <v>Gas - Models</v>
          </cell>
          <cell r="D618">
            <v>59075000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L618">
            <v>0</v>
          </cell>
          <cell r="M618">
            <v>0</v>
          </cell>
          <cell r="N618">
            <v>0</v>
          </cell>
          <cell r="P618">
            <v>0</v>
          </cell>
          <cell r="Q618">
            <v>0</v>
          </cell>
          <cell r="R618">
            <v>0</v>
          </cell>
          <cell r="T618">
            <v>0</v>
          </cell>
        </row>
        <row r="619">
          <cell r="C619" t="str">
            <v>Gas - Occupied Units</v>
          </cell>
          <cell r="D619">
            <v>59078000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L619">
            <v>0</v>
          </cell>
          <cell r="M619">
            <v>0</v>
          </cell>
          <cell r="N619">
            <v>0</v>
          </cell>
          <cell r="P619">
            <v>0</v>
          </cell>
          <cell r="Q619">
            <v>0</v>
          </cell>
          <cell r="R619">
            <v>0</v>
          </cell>
          <cell r="T619">
            <v>0</v>
          </cell>
        </row>
        <row r="620">
          <cell r="C620" t="str">
            <v>Gas - Pool</v>
          </cell>
          <cell r="D620">
            <v>59079000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L620">
            <v>0</v>
          </cell>
          <cell r="M620">
            <v>0</v>
          </cell>
          <cell r="N620">
            <v>0</v>
          </cell>
          <cell r="P620">
            <v>0</v>
          </cell>
          <cell r="Q620">
            <v>0</v>
          </cell>
          <cell r="R620">
            <v>0</v>
          </cell>
          <cell r="T620">
            <v>0</v>
          </cell>
        </row>
        <row r="621">
          <cell r="C621" t="str">
            <v>Gas - Vacant Units</v>
          </cell>
          <cell r="D621">
            <v>59080000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L621">
            <v>0</v>
          </cell>
          <cell r="M621">
            <v>0</v>
          </cell>
          <cell r="N621">
            <v>0</v>
          </cell>
          <cell r="P621">
            <v>0</v>
          </cell>
          <cell r="Q621">
            <v>0</v>
          </cell>
          <cell r="R621">
            <v>0</v>
          </cell>
          <cell r="T621">
            <v>0</v>
          </cell>
        </row>
        <row r="622">
          <cell r="C622" t="str">
            <v>Gas Rebill</v>
          </cell>
          <cell r="D622" t="str">
            <v>n/a</v>
          </cell>
          <cell r="E622" t="b">
            <v>0</v>
          </cell>
          <cell r="F622">
            <v>0</v>
          </cell>
          <cell r="G622">
            <v>0</v>
          </cell>
          <cell r="H622">
            <v>0</v>
          </cell>
          <cell r="I622" t="e">
            <v>#DIV/0!</v>
          </cell>
          <cell r="J622">
            <v>0</v>
          </cell>
          <cell r="L622">
            <v>0</v>
          </cell>
          <cell r="M622">
            <v>0</v>
          </cell>
          <cell r="N622">
            <v>0</v>
          </cell>
          <cell r="P622">
            <v>0</v>
          </cell>
          <cell r="Q622">
            <v>0</v>
          </cell>
          <cell r="R622">
            <v>0</v>
          </cell>
          <cell r="T622">
            <v>0</v>
          </cell>
        </row>
        <row r="623">
          <cell r="C623" t="str">
            <v>Gas Rebill - NC</v>
          </cell>
          <cell r="D623" t="str">
            <v>n/a</v>
          </cell>
          <cell r="E623" t="b">
            <v>0</v>
          </cell>
          <cell r="F623">
            <v>0</v>
          </cell>
          <cell r="G623">
            <v>0</v>
          </cell>
          <cell r="H623">
            <v>0</v>
          </cell>
          <cell r="I623" t="e">
            <v>#DIV/0!</v>
          </cell>
          <cell r="J623">
            <v>0</v>
          </cell>
          <cell r="L623">
            <v>0</v>
          </cell>
          <cell r="M623">
            <v>0</v>
          </cell>
          <cell r="N623">
            <v>0</v>
          </cell>
          <cell r="P623">
            <v>0</v>
          </cell>
          <cell r="Q623">
            <v>0</v>
          </cell>
          <cell r="R623">
            <v>0</v>
          </cell>
          <cell r="T623">
            <v>0</v>
          </cell>
        </row>
        <row r="624">
          <cell r="C624" t="str">
            <v>Heating Oil</v>
          </cell>
          <cell r="D624">
            <v>59090000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L624">
            <v>0</v>
          </cell>
          <cell r="M624">
            <v>0</v>
          </cell>
          <cell r="N624">
            <v>0</v>
          </cell>
          <cell r="P624">
            <v>0</v>
          </cell>
          <cell r="Q624">
            <v>0</v>
          </cell>
          <cell r="R624">
            <v>0</v>
          </cell>
          <cell r="T624">
            <v>0</v>
          </cell>
        </row>
        <row r="625">
          <cell r="C625" t="str">
            <v>Internet Reimbursements</v>
          </cell>
          <cell r="D625">
            <v>59093000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L625">
            <v>0</v>
          </cell>
          <cell r="M625">
            <v>0</v>
          </cell>
          <cell r="N625">
            <v>0</v>
          </cell>
          <cell r="P625">
            <v>0</v>
          </cell>
          <cell r="Q625">
            <v>0</v>
          </cell>
          <cell r="R625">
            <v>0</v>
          </cell>
          <cell r="T625">
            <v>0</v>
          </cell>
        </row>
        <row r="626">
          <cell r="C626" t="str">
            <v>Resident Telephone</v>
          </cell>
          <cell r="D626">
            <v>59095000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L626">
            <v>0</v>
          </cell>
          <cell r="M626">
            <v>0</v>
          </cell>
          <cell r="N626">
            <v>0</v>
          </cell>
          <cell r="P626">
            <v>0</v>
          </cell>
          <cell r="Q626">
            <v>0</v>
          </cell>
          <cell r="R626">
            <v>0</v>
          </cell>
          <cell r="T626">
            <v>0</v>
          </cell>
        </row>
        <row r="627">
          <cell r="C627" t="str">
            <v>Utility Rebill Service Fees</v>
          </cell>
          <cell r="D627">
            <v>59100000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L627">
            <v>0</v>
          </cell>
          <cell r="M627">
            <v>0</v>
          </cell>
          <cell r="N627">
            <v>0</v>
          </cell>
          <cell r="P627">
            <v>0</v>
          </cell>
          <cell r="Q627">
            <v>0</v>
          </cell>
          <cell r="R627">
            <v>0</v>
          </cell>
          <cell r="T627">
            <v>0</v>
          </cell>
        </row>
        <row r="628">
          <cell r="C628" t="str">
            <v>Water/Sewer</v>
          </cell>
          <cell r="D628">
            <v>59110000</v>
          </cell>
          <cell r="E628">
            <v>55468.560000000005</v>
          </cell>
          <cell r="F628">
            <v>55200</v>
          </cell>
          <cell r="G628">
            <v>57132</v>
          </cell>
          <cell r="H628">
            <v>1663.4399999999951</v>
          </cell>
          <cell r="I628">
            <v>2.9988880187262746E-2</v>
          </cell>
          <cell r="J628">
            <v>2.9988880187262756E-2</v>
          </cell>
          <cell r="L628">
            <v>0.28804810793126551</v>
          </cell>
          <cell r="M628">
            <v>0.29668634812818395</v>
          </cell>
          <cell r="N628">
            <v>8.6382401969184452E-3</v>
          </cell>
          <cell r="P628">
            <v>175.53341772151902</v>
          </cell>
          <cell r="Q628">
            <v>164.99683544303798</v>
          </cell>
          <cell r="R628">
            <v>-10.536582278481035</v>
          </cell>
          <cell r="T628" t="str">
            <v>Actuals with anticipated 5% increase.</v>
          </cell>
        </row>
        <row r="629">
          <cell r="C629" t="str">
            <v>Water - Irrigation</v>
          </cell>
          <cell r="D629">
            <v>59112000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L629">
            <v>0</v>
          </cell>
          <cell r="M629">
            <v>0</v>
          </cell>
          <cell r="N629">
            <v>0</v>
          </cell>
          <cell r="P629">
            <v>0</v>
          </cell>
          <cell r="Q629">
            <v>0</v>
          </cell>
          <cell r="R629">
            <v>0</v>
          </cell>
          <cell r="T629">
            <v>0</v>
          </cell>
        </row>
        <row r="630">
          <cell r="C630" t="str">
            <v>Water-Drainage/Street Svc Fee</v>
          </cell>
          <cell r="D630">
            <v>59114000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L630">
            <v>0</v>
          </cell>
          <cell r="M630">
            <v>0</v>
          </cell>
          <cell r="N630">
            <v>0</v>
          </cell>
          <cell r="P630">
            <v>0</v>
          </cell>
          <cell r="Q630">
            <v>0</v>
          </cell>
          <cell r="R630">
            <v>0</v>
          </cell>
          <cell r="T630">
            <v>0</v>
          </cell>
        </row>
        <row r="631">
          <cell r="C631" t="str">
            <v>Water/Sewer Rebill</v>
          </cell>
          <cell r="D631" t="str">
            <v>n/a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L631">
            <v>0</v>
          </cell>
          <cell r="M631">
            <v>0</v>
          </cell>
          <cell r="N631">
            <v>0</v>
          </cell>
          <cell r="P631">
            <v>0</v>
          </cell>
          <cell r="Q631">
            <v>0</v>
          </cell>
          <cell r="R631">
            <v>0</v>
          </cell>
          <cell r="T631">
            <v>0</v>
          </cell>
        </row>
        <row r="632">
          <cell r="C632" t="str">
            <v>Water/Sewer Rebill - NC</v>
          </cell>
          <cell r="D632" t="str">
            <v>n/a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L632">
            <v>0</v>
          </cell>
          <cell r="M632">
            <v>0</v>
          </cell>
          <cell r="N632">
            <v>0</v>
          </cell>
          <cell r="P632">
            <v>0</v>
          </cell>
          <cell r="Q632">
            <v>0</v>
          </cell>
          <cell r="R632">
            <v>0</v>
          </cell>
          <cell r="T632">
            <v>0</v>
          </cell>
        </row>
        <row r="633">
          <cell r="C633" t="str">
            <v>Total Utilities</v>
          </cell>
          <cell r="E633">
            <v>313498.51999999996</v>
          </cell>
          <cell r="F633">
            <v>289225</v>
          </cell>
          <cell r="G633">
            <v>353133</v>
          </cell>
          <cell r="H633">
            <v>39634.480000000018</v>
          </cell>
          <cell r="I633">
            <v>0.12642637037010582</v>
          </cell>
          <cell r="J633">
            <v>0.12642637037010584</v>
          </cell>
          <cell r="L633">
            <v>1.6279971126932442</v>
          </cell>
          <cell r="M633">
            <v>1.8338188786240632</v>
          </cell>
          <cell r="N633">
            <v>0.20582176593081902</v>
          </cell>
          <cell r="P633">
            <v>992.08392405063273</v>
          </cell>
          <cell r="Q633">
            <v>1120.8196202531647</v>
          </cell>
          <cell r="R633">
            <v>128.73569620253193</v>
          </cell>
        </row>
        <row r="634">
          <cell r="C634">
            <v>0</v>
          </cell>
        </row>
        <row r="635">
          <cell r="C635" t="str">
            <v>Management Fees</v>
          </cell>
        </row>
        <row r="636">
          <cell r="C636" t="str">
            <v>Asset Management Fees</v>
          </cell>
          <cell r="D636">
            <v>61010000</v>
          </cell>
          <cell r="E636">
            <v>87111.96</v>
          </cell>
          <cell r="F636">
            <v>0</v>
          </cell>
          <cell r="G636">
            <v>0</v>
          </cell>
          <cell r="H636">
            <v>-87111.96</v>
          </cell>
          <cell r="I636">
            <v>-1</v>
          </cell>
          <cell r="J636">
            <v>-1</v>
          </cell>
          <cell r="L636">
            <v>0.4523722133075761</v>
          </cell>
          <cell r="M636">
            <v>0</v>
          </cell>
          <cell r="N636">
            <v>-0.4523722133075761</v>
          </cell>
          <cell r="P636">
            <v>275.67075949367091</v>
          </cell>
          <cell r="Q636">
            <v>0</v>
          </cell>
          <cell r="R636">
            <v>-275.67075949367091</v>
          </cell>
          <cell r="T636">
            <v>0</v>
          </cell>
        </row>
        <row r="637">
          <cell r="C637" t="str">
            <v>Lease-Up Fees</v>
          </cell>
          <cell r="D637">
            <v>61020000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L637">
            <v>0</v>
          </cell>
          <cell r="M637">
            <v>0</v>
          </cell>
          <cell r="N637">
            <v>0</v>
          </cell>
          <cell r="P637">
            <v>0</v>
          </cell>
          <cell r="Q637">
            <v>0</v>
          </cell>
          <cell r="R637">
            <v>0</v>
          </cell>
          <cell r="T637">
            <v>0</v>
          </cell>
        </row>
        <row r="638">
          <cell r="C638" t="str">
            <v>Incentive Management Fees</v>
          </cell>
          <cell r="D638">
            <v>61025000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L638">
            <v>0</v>
          </cell>
          <cell r="M638">
            <v>0</v>
          </cell>
          <cell r="N638">
            <v>0</v>
          </cell>
          <cell r="P638">
            <v>0</v>
          </cell>
          <cell r="Q638">
            <v>0</v>
          </cell>
          <cell r="R638">
            <v>0</v>
          </cell>
          <cell r="T638">
            <v>0</v>
          </cell>
        </row>
        <row r="639">
          <cell r="C639" t="str">
            <v>Management Fees</v>
          </cell>
          <cell r="D639">
            <v>61030000</v>
          </cell>
          <cell r="E639">
            <v>16700.310000000001</v>
          </cell>
          <cell r="F639">
            <v>80506.39</v>
          </cell>
          <cell r="G639">
            <v>70320</v>
          </cell>
          <cell r="H639">
            <v>53619.69</v>
          </cell>
          <cell r="I639">
            <v>3.2107002804139562</v>
          </cell>
          <cell r="J639">
            <v>3.2107002804139562</v>
          </cell>
          <cell r="L639">
            <v>8.6724672451666179E-2</v>
          </cell>
          <cell r="M639">
            <v>0.36517160261103926</v>
          </cell>
          <cell r="N639">
            <v>0.27844693015937305</v>
          </cell>
          <cell r="P639">
            <v>52.849082278481013</v>
          </cell>
          <cell r="Q639">
            <v>257.05837219275338</v>
          </cell>
          <cell r="R639">
            <v>204.20928991427238</v>
          </cell>
          <cell r="T639" t="str">
            <v>Budgeted 2.5% Management Fee.  RUBS is not excluded in monthly fee.</v>
          </cell>
        </row>
        <row r="640">
          <cell r="C640" t="str">
            <v>Partnership Management Fees (Do Not Use)</v>
          </cell>
          <cell r="D640">
            <v>61035000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L640">
            <v>0</v>
          </cell>
          <cell r="M640">
            <v>0</v>
          </cell>
          <cell r="N640">
            <v>0</v>
          </cell>
          <cell r="P640">
            <v>0</v>
          </cell>
          <cell r="Q640">
            <v>0</v>
          </cell>
          <cell r="R640">
            <v>0</v>
          </cell>
          <cell r="T640">
            <v>0</v>
          </cell>
        </row>
        <row r="641">
          <cell r="C641" t="str">
            <v>Subordinate Management Fees (Do Not Use)</v>
          </cell>
          <cell r="D641">
            <v>61040000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L641">
            <v>0</v>
          </cell>
          <cell r="M641">
            <v>0</v>
          </cell>
          <cell r="N641">
            <v>0</v>
          </cell>
          <cell r="P641">
            <v>0</v>
          </cell>
          <cell r="Q641">
            <v>0</v>
          </cell>
          <cell r="R641">
            <v>0</v>
          </cell>
          <cell r="T641">
            <v>0</v>
          </cell>
        </row>
        <row r="642">
          <cell r="C642" t="str">
            <v>Security Deposits (Lofts)</v>
          </cell>
          <cell r="D642">
            <v>61045000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L642">
            <v>0</v>
          </cell>
          <cell r="M642">
            <v>0</v>
          </cell>
          <cell r="N642">
            <v>0</v>
          </cell>
          <cell r="P642">
            <v>0</v>
          </cell>
          <cell r="Q642">
            <v>0</v>
          </cell>
          <cell r="R642">
            <v>0</v>
          </cell>
          <cell r="T642">
            <v>0</v>
          </cell>
        </row>
        <row r="643">
          <cell r="C643" t="str">
            <v>Total Management Fees</v>
          </cell>
          <cell r="E643">
            <v>103812.27</v>
          </cell>
          <cell r="F643">
            <v>80506.39</v>
          </cell>
          <cell r="G643">
            <v>70320</v>
          </cell>
          <cell r="H643">
            <v>-33492.270000000004</v>
          </cell>
          <cell r="I643">
            <v>-0.32262342399410016</v>
          </cell>
          <cell r="J643">
            <v>-0.32262342399410016</v>
          </cell>
          <cell r="L643">
            <v>0.53909688575924231</v>
          </cell>
          <cell r="M643">
            <v>0.36517160261103926</v>
          </cell>
          <cell r="N643">
            <v>-0.17392528314820305</v>
          </cell>
          <cell r="P643">
            <v>328.51984177215189</v>
          </cell>
          <cell r="Q643">
            <v>257.05837219275338</v>
          </cell>
          <cell r="R643">
            <v>-71.461469579398511</v>
          </cell>
        </row>
        <row r="644">
          <cell r="C644">
            <v>0</v>
          </cell>
        </row>
        <row r="645">
          <cell r="C645" t="str">
            <v>Taxes</v>
          </cell>
        </row>
        <row r="646">
          <cell r="C646" t="str">
            <v>Ad Valorem Property Taxes</v>
          </cell>
          <cell r="D646">
            <v>62010000</v>
          </cell>
          <cell r="E646">
            <v>181692</v>
          </cell>
          <cell r="F646">
            <v>181692</v>
          </cell>
          <cell r="G646">
            <v>181692</v>
          </cell>
          <cell r="H646">
            <v>0</v>
          </cell>
          <cell r="I646">
            <v>0</v>
          </cell>
          <cell r="J646">
            <v>0</v>
          </cell>
          <cell r="L646">
            <v>0.9435261493402296</v>
          </cell>
          <cell r="M646">
            <v>0.9435261493402296</v>
          </cell>
          <cell r="N646">
            <v>0</v>
          </cell>
          <cell r="P646">
            <v>574.97468354430384</v>
          </cell>
          <cell r="Q646">
            <v>574.97468354430384</v>
          </cell>
          <cell r="R646">
            <v>0</v>
          </cell>
          <cell r="T646" t="str">
            <v>Based on 2010.</v>
          </cell>
        </row>
        <row r="647">
          <cell r="C647" t="str">
            <v>Ad Valorem Prop Taxes - Prior Year</v>
          </cell>
          <cell r="D647">
            <v>62010001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L647">
            <v>0</v>
          </cell>
          <cell r="M647">
            <v>0</v>
          </cell>
          <cell r="N647">
            <v>0</v>
          </cell>
          <cell r="P647">
            <v>0</v>
          </cell>
          <cell r="Q647">
            <v>0</v>
          </cell>
          <cell r="R647">
            <v>0</v>
          </cell>
          <cell r="T647">
            <v>0</v>
          </cell>
        </row>
        <row r="648">
          <cell r="C648" t="str">
            <v>Franchise Taxes</v>
          </cell>
          <cell r="D648">
            <v>62020000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L648">
            <v>0</v>
          </cell>
          <cell r="M648">
            <v>0</v>
          </cell>
          <cell r="N648">
            <v>0</v>
          </cell>
          <cell r="P648">
            <v>0</v>
          </cell>
          <cell r="Q648">
            <v>0</v>
          </cell>
          <cell r="R648">
            <v>0</v>
          </cell>
          <cell r="T648">
            <v>0</v>
          </cell>
        </row>
        <row r="649">
          <cell r="C649" t="str">
            <v>Ground Lease</v>
          </cell>
          <cell r="D649">
            <v>62022000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L649">
            <v>0</v>
          </cell>
          <cell r="M649">
            <v>0</v>
          </cell>
          <cell r="N649">
            <v>0</v>
          </cell>
          <cell r="P649">
            <v>0</v>
          </cell>
          <cell r="Q649">
            <v>0</v>
          </cell>
          <cell r="R649">
            <v>0</v>
          </cell>
          <cell r="T649">
            <v>0</v>
          </cell>
        </row>
        <row r="650">
          <cell r="C650" t="str">
            <v>Income Taxes</v>
          </cell>
          <cell r="D650">
            <v>62025000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L650">
            <v>0</v>
          </cell>
          <cell r="M650">
            <v>0</v>
          </cell>
          <cell r="N650">
            <v>0</v>
          </cell>
          <cell r="P650">
            <v>0</v>
          </cell>
          <cell r="Q650">
            <v>0</v>
          </cell>
          <cell r="R650">
            <v>0</v>
          </cell>
          <cell r="T650">
            <v>0</v>
          </cell>
        </row>
        <row r="651">
          <cell r="C651" t="str">
            <v>Other Taxes</v>
          </cell>
          <cell r="D651">
            <v>62028000</v>
          </cell>
          <cell r="E651">
            <v>4768.3</v>
          </cell>
          <cell r="F651">
            <v>4896</v>
          </cell>
          <cell r="G651">
            <v>4896</v>
          </cell>
          <cell r="H651">
            <v>127.69999999999982</v>
          </cell>
          <cell r="I651">
            <v>2.678103307258348E-2</v>
          </cell>
          <cell r="J651">
            <v>2.6781033072583504E-2</v>
          </cell>
          <cell r="L651">
            <v>2.4761771227676602E-2</v>
          </cell>
          <cell r="M651">
            <v>2.5424917041860756E-2</v>
          </cell>
          <cell r="N651">
            <v>6.6314581418415453E-4</v>
          </cell>
          <cell r="P651">
            <v>15.089556962025316</v>
          </cell>
          <cell r="Q651">
            <v>15.49367088607595</v>
          </cell>
          <cell r="R651">
            <v>0.40411392405063395</v>
          </cell>
          <cell r="T651" t="str">
            <v>Based on 2010.</v>
          </cell>
        </row>
        <row r="652">
          <cell r="C652" t="str">
            <v>Personal Property Taxes</v>
          </cell>
          <cell r="D652">
            <v>62030000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L652">
            <v>0</v>
          </cell>
          <cell r="M652">
            <v>0</v>
          </cell>
          <cell r="N652">
            <v>0</v>
          </cell>
          <cell r="P652">
            <v>0</v>
          </cell>
          <cell r="Q652">
            <v>0</v>
          </cell>
          <cell r="R652">
            <v>0</v>
          </cell>
          <cell r="T652">
            <v>0</v>
          </cell>
        </row>
        <row r="653">
          <cell r="C653" t="str">
            <v>Real Estate Tax - Development</v>
          </cell>
          <cell r="D653">
            <v>62035000</v>
          </cell>
          <cell r="E653">
            <v>31139.46</v>
          </cell>
          <cell r="F653">
            <v>0</v>
          </cell>
          <cell r="G653">
            <v>0</v>
          </cell>
          <cell r="H653">
            <v>-31139.46</v>
          </cell>
          <cell r="I653">
            <v>-1</v>
          </cell>
          <cell r="J653">
            <v>-1</v>
          </cell>
          <cell r="L653">
            <v>0.16170714608422004</v>
          </cell>
          <cell r="M653">
            <v>0</v>
          </cell>
          <cell r="N653">
            <v>-0.16170714608422004</v>
          </cell>
          <cell r="P653">
            <v>98.542594936708852</v>
          </cell>
          <cell r="Q653">
            <v>0</v>
          </cell>
          <cell r="R653">
            <v>-98.542594936708852</v>
          </cell>
          <cell r="T653">
            <v>0</v>
          </cell>
        </row>
        <row r="654">
          <cell r="C654" t="str">
            <v>Sales Taxes</v>
          </cell>
          <cell r="D654">
            <v>62040000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L654">
            <v>0</v>
          </cell>
          <cell r="M654">
            <v>0</v>
          </cell>
          <cell r="N654">
            <v>0</v>
          </cell>
          <cell r="P654">
            <v>0</v>
          </cell>
          <cell r="Q654">
            <v>0</v>
          </cell>
          <cell r="R654">
            <v>0</v>
          </cell>
          <cell r="T654">
            <v>0</v>
          </cell>
        </row>
        <row r="655">
          <cell r="C655" t="str">
            <v>Tax Consultant Fees</v>
          </cell>
          <cell r="D655">
            <v>62060000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L655">
            <v>0</v>
          </cell>
          <cell r="M655">
            <v>0</v>
          </cell>
          <cell r="N655">
            <v>0</v>
          </cell>
          <cell r="P655">
            <v>0</v>
          </cell>
          <cell r="Q655">
            <v>0</v>
          </cell>
          <cell r="R655">
            <v>0</v>
          </cell>
          <cell r="T655">
            <v>0</v>
          </cell>
        </row>
        <row r="656">
          <cell r="C656" t="str">
            <v>Total Taxes</v>
          </cell>
          <cell r="E656">
            <v>217599.75999999998</v>
          </cell>
          <cell r="F656">
            <v>186588</v>
          </cell>
          <cell r="G656">
            <v>186588</v>
          </cell>
          <cell r="H656">
            <v>-31011.759999999998</v>
          </cell>
          <cell r="I656">
            <v>-0.1425174366001139</v>
          </cell>
          <cell r="J656">
            <v>-0.14251743660011384</v>
          </cell>
          <cell r="L656">
            <v>1.1299950666521261</v>
          </cell>
          <cell r="M656">
            <v>0.96895106638209039</v>
          </cell>
          <cell r="N656">
            <v>-0.16104400027003574</v>
          </cell>
          <cell r="P656">
            <v>688.60683544303788</v>
          </cell>
          <cell r="Q656">
            <v>590.46835443037969</v>
          </cell>
          <cell r="R656">
            <v>-98.13848101265819</v>
          </cell>
        </row>
        <row r="657">
          <cell r="C657">
            <v>0</v>
          </cell>
        </row>
        <row r="658">
          <cell r="C658" t="str">
            <v>Insurance</v>
          </cell>
        </row>
        <row r="659">
          <cell r="C659" t="str">
            <v>Property Insurance</v>
          </cell>
          <cell r="D659">
            <v>63010000</v>
          </cell>
          <cell r="E659">
            <v>51992.35</v>
          </cell>
          <cell r="F659">
            <v>57004</v>
          </cell>
          <cell r="G659">
            <v>42191.339999999989</v>
          </cell>
          <cell r="H659">
            <v>-9801.0100000000093</v>
          </cell>
          <cell r="I659">
            <v>-0.18850869406749279</v>
          </cell>
          <cell r="J659">
            <v>-0.18850869406749282</v>
          </cell>
          <cell r="L659">
            <v>0.26999615718165626</v>
          </cell>
          <cell r="M659">
            <v>0.21909953418810071</v>
          </cell>
          <cell r="N659">
            <v>-5.0896622993555546E-2</v>
          </cell>
          <cell r="P659">
            <v>164.53275316455696</v>
          </cell>
          <cell r="Q659">
            <v>133.51689873417718</v>
          </cell>
          <cell r="R659">
            <v>-31.01585443037979</v>
          </cell>
          <cell r="T659" t="str">
            <v>Provided by AEW (Joelle).</v>
          </cell>
        </row>
        <row r="660">
          <cell r="C660" t="str">
            <v>General Liability Insurance</v>
          </cell>
          <cell r="D660">
            <v>63020000</v>
          </cell>
          <cell r="E660">
            <v>4394.7</v>
          </cell>
          <cell r="F660">
            <v>0</v>
          </cell>
          <cell r="G660">
            <v>0</v>
          </cell>
          <cell r="H660">
            <v>-4394.7</v>
          </cell>
          <cell r="I660">
            <v>-1</v>
          </cell>
          <cell r="J660">
            <v>-1</v>
          </cell>
          <cell r="L660">
            <v>2.2821667263861409E-2</v>
          </cell>
          <cell r="M660">
            <v>0</v>
          </cell>
          <cell r="N660">
            <v>-2.2821667263861409E-2</v>
          </cell>
          <cell r="P660">
            <v>13.907278481012657</v>
          </cell>
          <cell r="Q660">
            <v>0</v>
          </cell>
          <cell r="R660">
            <v>-13.907278481012657</v>
          </cell>
          <cell r="T660">
            <v>0</v>
          </cell>
        </row>
        <row r="661">
          <cell r="C661" t="str">
            <v>Umbrella Liability Insurance</v>
          </cell>
          <cell r="D661">
            <v>63030000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L661">
            <v>0</v>
          </cell>
          <cell r="M661">
            <v>0</v>
          </cell>
          <cell r="N661">
            <v>0</v>
          </cell>
          <cell r="P661">
            <v>0</v>
          </cell>
          <cell r="Q661">
            <v>0</v>
          </cell>
          <cell r="R661">
            <v>0</v>
          </cell>
          <cell r="T661">
            <v>0</v>
          </cell>
        </row>
        <row r="662">
          <cell r="C662" t="str">
            <v>Boiler Insurance</v>
          </cell>
          <cell r="D662">
            <v>63040000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L662">
            <v>0</v>
          </cell>
          <cell r="M662">
            <v>0</v>
          </cell>
          <cell r="N662">
            <v>0</v>
          </cell>
          <cell r="P662">
            <v>0</v>
          </cell>
          <cell r="Q662">
            <v>0</v>
          </cell>
          <cell r="R662">
            <v>0</v>
          </cell>
          <cell r="T662">
            <v>0</v>
          </cell>
        </row>
        <row r="663">
          <cell r="C663" t="str">
            <v>Builder's Risk Insurance</v>
          </cell>
          <cell r="D663">
            <v>63050000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L663">
            <v>0</v>
          </cell>
          <cell r="M663">
            <v>0</v>
          </cell>
          <cell r="N663">
            <v>0</v>
          </cell>
          <cell r="P663">
            <v>0</v>
          </cell>
          <cell r="Q663">
            <v>0</v>
          </cell>
          <cell r="R663">
            <v>0</v>
          </cell>
          <cell r="T663">
            <v>0</v>
          </cell>
        </row>
        <row r="664">
          <cell r="C664" t="str">
            <v>Directors &amp; Officers Insurance</v>
          </cell>
          <cell r="D664">
            <v>63055000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L664">
            <v>0</v>
          </cell>
          <cell r="M664">
            <v>0</v>
          </cell>
          <cell r="N664">
            <v>0</v>
          </cell>
          <cell r="P664">
            <v>0</v>
          </cell>
          <cell r="Q664">
            <v>0</v>
          </cell>
          <cell r="R664">
            <v>0</v>
          </cell>
          <cell r="T664">
            <v>0</v>
          </cell>
        </row>
        <row r="665">
          <cell r="C665" t="str">
            <v>Earthquake Insurance</v>
          </cell>
          <cell r="D665">
            <v>63060000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L665">
            <v>0</v>
          </cell>
          <cell r="M665">
            <v>0</v>
          </cell>
          <cell r="N665">
            <v>0</v>
          </cell>
          <cell r="P665">
            <v>0</v>
          </cell>
          <cell r="Q665">
            <v>0</v>
          </cell>
          <cell r="R665">
            <v>0</v>
          </cell>
          <cell r="T665">
            <v>0</v>
          </cell>
        </row>
        <row r="666">
          <cell r="C666" t="str">
            <v>Flood Insurance</v>
          </cell>
          <cell r="D666">
            <v>63070000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L666">
            <v>0</v>
          </cell>
          <cell r="M666">
            <v>0</v>
          </cell>
          <cell r="N666">
            <v>0</v>
          </cell>
          <cell r="P666">
            <v>0</v>
          </cell>
          <cell r="Q666">
            <v>0</v>
          </cell>
          <cell r="R666">
            <v>0</v>
          </cell>
          <cell r="T666">
            <v>0</v>
          </cell>
        </row>
        <row r="667">
          <cell r="C667" t="str">
            <v>Renter's Insurance</v>
          </cell>
          <cell r="D667">
            <v>63085000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L667">
            <v>0</v>
          </cell>
          <cell r="M667">
            <v>0</v>
          </cell>
          <cell r="N667">
            <v>0</v>
          </cell>
          <cell r="P667">
            <v>0</v>
          </cell>
          <cell r="Q667">
            <v>0</v>
          </cell>
          <cell r="R667">
            <v>0</v>
          </cell>
          <cell r="T667">
            <v>0</v>
          </cell>
        </row>
        <row r="668">
          <cell r="C668" t="str">
            <v>Other Insurance</v>
          </cell>
          <cell r="D668">
            <v>63090000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L668">
            <v>0</v>
          </cell>
          <cell r="M668">
            <v>0</v>
          </cell>
          <cell r="N668">
            <v>0</v>
          </cell>
          <cell r="P668">
            <v>0</v>
          </cell>
          <cell r="Q668">
            <v>0</v>
          </cell>
          <cell r="R668">
            <v>0</v>
          </cell>
          <cell r="T668">
            <v>0</v>
          </cell>
        </row>
        <row r="669">
          <cell r="C669" t="str">
            <v>Total Property Insurance</v>
          </cell>
          <cell r="E669">
            <v>56387.049999999996</v>
          </cell>
          <cell r="F669">
            <v>57004</v>
          </cell>
          <cell r="G669">
            <v>42191.339999999989</v>
          </cell>
          <cell r="H669">
            <v>-14195.71000000001</v>
          </cell>
          <cell r="I669">
            <v>-0.25175479121535904</v>
          </cell>
          <cell r="J669">
            <v>-0.25175479121535893</v>
          </cell>
          <cell r="L669">
            <v>0.29281782444551763</v>
          </cell>
          <cell r="M669">
            <v>0.21909953418810071</v>
          </cell>
          <cell r="N669">
            <v>-7.3718290257416913E-2</v>
          </cell>
          <cell r="P669">
            <v>178.4400316455696</v>
          </cell>
          <cell r="Q669">
            <v>133.51689873417718</v>
          </cell>
          <cell r="R669">
            <v>-44.923132911392429</v>
          </cell>
        </row>
        <row r="670">
          <cell r="C670">
            <v>0</v>
          </cell>
        </row>
        <row r="671">
          <cell r="C671" t="str">
            <v>TOTAL OPERATING EXPENSES</v>
          </cell>
          <cell r="E671">
            <v>1467663.0199999998</v>
          </cell>
          <cell r="F671">
            <v>1406542.84</v>
          </cell>
          <cell r="G671">
            <v>1428365.6209843999</v>
          </cell>
          <cell r="H671">
            <v>-39297.39901560008</v>
          </cell>
          <cell r="I671">
            <v>-2.6775491703538382E-2</v>
          </cell>
          <cell r="J671">
            <v>-2.6775491703538212E-2</v>
          </cell>
          <cell r="L671">
            <v>7.6215707779629938</v>
          </cell>
          <cell r="M671">
            <v>7.4174994728297161</v>
          </cell>
          <cell r="N671">
            <v>-0.20407130513327765</v>
          </cell>
          <cell r="P671">
            <v>4644.5032278481003</v>
          </cell>
          <cell r="Q671">
            <v>4558.7729860674372</v>
          </cell>
          <cell r="R671">
            <v>-85.730241780663164</v>
          </cell>
        </row>
        <row r="672">
          <cell r="C672">
            <v>0</v>
          </cell>
        </row>
        <row r="673">
          <cell r="C673" t="str">
            <v>NET OPERATING INCOME</v>
          </cell>
          <cell r="E673">
            <v>1828958.3500000003</v>
          </cell>
          <cell r="F673">
            <v>1724312.3199999996</v>
          </cell>
          <cell r="G673">
            <v>1634410.7748288496</v>
          </cell>
          <cell r="H673">
            <v>-194547.57517115015</v>
          </cell>
          <cell r="I673">
            <v>-0.10637069738146313</v>
          </cell>
          <cell r="J673">
            <v>-0.10637069738146343</v>
          </cell>
          <cell r="L673">
            <v>9.4977766180082792</v>
          </cell>
          <cell r="M673">
            <v>8.4874914955773821</v>
          </cell>
          <cell r="N673">
            <v>-1.0102851224308971</v>
          </cell>
          <cell r="P673">
            <v>5787.8428797468368</v>
          </cell>
          <cell r="Q673">
            <v>5723.5619016426963</v>
          </cell>
          <cell r="R673">
            <v>-64.280978104140559</v>
          </cell>
        </row>
        <row r="674">
          <cell r="C674">
            <v>0</v>
          </cell>
        </row>
        <row r="675">
          <cell r="C675" t="str">
            <v>Routine Replacement Expenses</v>
          </cell>
        </row>
        <row r="676">
          <cell r="C676" t="str">
            <v>Appliances (Do Not Use)</v>
          </cell>
          <cell r="D676">
            <v>52320000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L676">
            <v>0</v>
          </cell>
          <cell r="M676">
            <v>0</v>
          </cell>
          <cell r="N676">
            <v>0</v>
          </cell>
          <cell r="P676">
            <v>0</v>
          </cell>
          <cell r="Q676">
            <v>0</v>
          </cell>
          <cell r="R676">
            <v>0</v>
          </cell>
        </row>
        <row r="677">
          <cell r="C677" t="str">
            <v>Appliances - Dishwashers (Do Not Use)</v>
          </cell>
          <cell r="D677">
            <v>52321000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L677">
            <v>0</v>
          </cell>
          <cell r="M677">
            <v>0</v>
          </cell>
          <cell r="N677">
            <v>0</v>
          </cell>
          <cell r="P677">
            <v>0</v>
          </cell>
          <cell r="Q677">
            <v>0</v>
          </cell>
          <cell r="R677">
            <v>0</v>
          </cell>
          <cell r="T677">
            <v>0</v>
          </cell>
        </row>
        <row r="678">
          <cell r="C678" t="str">
            <v>Appliances - Garbage Disposals (Do Not Use)</v>
          </cell>
          <cell r="D678">
            <v>52322000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L678">
            <v>0</v>
          </cell>
          <cell r="M678">
            <v>0</v>
          </cell>
          <cell r="N678">
            <v>0</v>
          </cell>
          <cell r="P678">
            <v>0</v>
          </cell>
          <cell r="Q678">
            <v>0</v>
          </cell>
          <cell r="R678">
            <v>0</v>
          </cell>
          <cell r="T678">
            <v>0</v>
          </cell>
        </row>
        <row r="679">
          <cell r="C679" t="str">
            <v>Appliances - Refrigerators (Do Not Use)</v>
          </cell>
          <cell r="D679">
            <v>52323000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L679">
            <v>0</v>
          </cell>
          <cell r="M679">
            <v>0</v>
          </cell>
          <cell r="N679">
            <v>0</v>
          </cell>
          <cell r="P679">
            <v>0</v>
          </cell>
          <cell r="Q679">
            <v>0</v>
          </cell>
          <cell r="R679">
            <v>0</v>
          </cell>
          <cell r="T679">
            <v>0</v>
          </cell>
        </row>
        <row r="680">
          <cell r="C680" t="str">
            <v>Appliances - Stoves / Microwaves (Do Not Use)</v>
          </cell>
          <cell r="D680">
            <v>52324000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L680">
            <v>0</v>
          </cell>
          <cell r="M680">
            <v>0</v>
          </cell>
          <cell r="N680">
            <v>0</v>
          </cell>
          <cell r="P680">
            <v>0</v>
          </cell>
          <cell r="Q680">
            <v>0</v>
          </cell>
          <cell r="R680">
            <v>0</v>
          </cell>
          <cell r="T680">
            <v>0</v>
          </cell>
        </row>
        <row r="681">
          <cell r="C681" t="str">
            <v>Appliances - Washers / Dryers (Do Not Use)</v>
          </cell>
          <cell r="D681">
            <v>52325000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L681">
            <v>0</v>
          </cell>
          <cell r="M681">
            <v>0</v>
          </cell>
          <cell r="N681">
            <v>0</v>
          </cell>
          <cell r="P681">
            <v>0</v>
          </cell>
          <cell r="Q681">
            <v>0</v>
          </cell>
          <cell r="R681">
            <v>0</v>
          </cell>
          <cell r="T681">
            <v>0</v>
          </cell>
        </row>
        <row r="682">
          <cell r="C682" t="str">
            <v>Appliances - Water Heaters (Do Not Use)</v>
          </cell>
          <cell r="D682">
            <v>52326000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L682">
            <v>0</v>
          </cell>
          <cell r="M682">
            <v>0</v>
          </cell>
          <cell r="N682">
            <v>0</v>
          </cell>
          <cell r="P682">
            <v>0</v>
          </cell>
          <cell r="Q682">
            <v>0</v>
          </cell>
          <cell r="R682">
            <v>0</v>
          </cell>
          <cell r="T682">
            <v>0</v>
          </cell>
        </row>
        <row r="683">
          <cell r="C683" t="str">
            <v>Building - Exterior (Do Not Use)</v>
          </cell>
          <cell r="D683">
            <v>52330000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L683">
            <v>0</v>
          </cell>
          <cell r="M683">
            <v>0</v>
          </cell>
          <cell r="N683">
            <v>0</v>
          </cell>
          <cell r="P683">
            <v>0</v>
          </cell>
          <cell r="Q683">
            <v>0</v>
          </cell>
          <cell r="R683">
            <v>0</v>
          </cell>
          <cell r="T683">
            <v>0</v>
          </cell>
        </row>
        <row r="684">
          <cell r="C684" t="str">
            <v>Building - Interior (Do Not Use)</v>
          </cell>
          <cell r="D684">
            <v>52332000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L684">
            <v>0</v>
          </cell>
          <cell r="M684">
            <v>0</v>
          </cell>
          <cell r="N684">
            <v>0</v>
          </cell>
          <cell r="P684">
            <v>0</v>
          </cell>
          <cell r="Q684">
            <v>0</v>
          </cell>
          <cell r="R684">
            <v>0</v>
          </cell>
          <cell r="T684">
            <v>0</v>
          </cell>
        </row>
        <row r="685">
          <cell r="C685" t="str">
            <v>Carpets (Do Not Use)</v>
          </cell>
          <cell r="D685">
            <v>52335000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L685">
            <v>0</v>
          </cell>
          <cell r="M685">
            <v>0</v>
          </cell>
          <cell r="N685">
            <v>0</v>
          </cell>
          <cell r="P685">
            <v>0</v>
          </cell>
          <cell r="Q685">
            <v>0</v>
          </cell>
          <cell r="R685">
            <v>0</v>
          </cell>
          <cell r="T685">
            <v>0</v>
          </cell>
        </row>
        <row r="686">
          <cell r="C686" t="str">
            <v>Computer Hardware / Software (Do Not Use)</v>
          </cell>
          <cell r="D686">
            <v>52340000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L686">
            <v>0</v>
          </cell>
          <cell r="M686">
            <v>0</v>
          </cell>
          <cell r="N686">
            <v>0</v>
          </cell>
          <cell r="P686">
            <v>0</v>
          </cell>
          <cell r="Q686">
            <v>0</v>
          </cell>
          <cell r="R686">
            <v>0</v>
          </cell>
          <cell r="T686">
            <v>0</v>
          </cell>
        </row>
        <row r="687">
          <cell r="C687" t="str">
            <v>Concrete Work (Do Not Use)</v>
          </cell>
          <cell r="D687">
            <v>52345000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L687">
            <v>0</v>
          </cell>
          <cell r="M687">
            <v>0</v>
          </cell>
          <cell r="N687">
            <v>0</v>
          </cell>
          <cell r="P687">
            <v>0</v>
          </cell>
          <cell r="Q687">
            <v>0</v>
          </cell>
          <cell r="R687">
            <v>0</v>
          </cell>
          <cell r="T687">
            <v>0</v>
          </cell>
        </row>
        <row r="688">
          <cell r="C688" t="str">
            <v>HVAC (Do Not Use)</v>
          </cell>
          <cell r="D688">
            <v>52360000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L688">
            <v>0</v>
          </cell>
          <cell r="M688">
            <v>0</v>
          </cell>
          <cell r="N688">
            <v>0</v>
          </cell>
          <cell r="P688">
            <v>0</v>
          </cell>
          <cell r="Q688">
            <v>0</v>
          </cell>
          <cell r="R688">
            <v>0</v>
          </cell>
          <cell r="T688">
            <v>0</v>
          </cell>
        </row>
        <row r="689">
          <cell r="C689" t="str">
            <v>Landscaping (Do Not Use)</v>
          </cell>
          <cell r="D689">
            <v>52365000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L689">
            <v>0</v>
          </cell>
          <cell r="M689">
            <v>0</v>
          </cell>
          <cell r="N689">
            <v>0</v>
          </cell>
          <cell r="P689">
            <v>0</v>
          </cell>
          <cell r="Q689">
            <v>0</v>
          </cell>
          <cell r="R689">
            <v>0</v>
          </cell>
          <cell r="T689">
            <v>0</v>
          </cell>
        </row>
        <row r="690">
          <cell r="C690" t="str">
            <v>Licenses &amp; Fees (Do Not Use)</v>
          </cell>
          <cell r="D690">
            <v>52370000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L690">
            <v>0</v>
          </cell>
          <cell r="M690">
            <v>0</v>
          </cell>
          <cell r="N690">
            <v>0</v>
          </cell>
          <cell r="P690">
            <v>0</v>
          </cell>
          <cell r="Q690">
            <v>0</v>
          </cell>
          <cell r="R690">
            <v>0</v>
          </cell>
          <cell r="T690">
            <v>0</v>
          </cell>
        </row>
        <row r="691">
          <cell r="C691" t="str">
            <v>Mini-Blinds / Drapes (Do Not Use)</v>
          </cell>
          <cell r="D691">
            <v>52375000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L691">
            <v>0</v>
          </cell>
          <cell r="M691">
            <v>0</v>
          </cell>
          <cell r="N691">
            <v>0</v>
          </cell>
          <cell r="P691">
            <v>0</v>
          </cell>
          <cell r="Q691">
            <v>0</v>
          </cell>
          <cell r="R691">
            <v>0</v>
          </cell>
          <cell r="T691">
            <v>0</v>
          </cell>
        </row>
        <row r="692">
          <cell r="C692" t="str">
            <v>Plumbing (Do Not Use)</v>
          </cell>
          <cell r="D692">
            <v>52380000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L692">
            <v>0</v>
          </cell>
          <cell r="M692">
            <v>0</v>
          </cell>
          <cell r="N692">
            <v>0</v>
          </cell>
          <cell r="P692">
            <v>0</v>
          </cell>
          <cell r="Q692">
            <v>0</v>
          </cell>
          <cell r="R692">
            <v>0</v>
          </cell>
          <cell r="T692">
            <v>0</v>
          </cell>
        </row>
        <row r="693">
          <cell r="C693" t="str">
            <v>Vinyl / Tile (Do Not Use)</v>
          </cell>
          <cell r="D693">
            <v>52385000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L693">
            <v>0</v>
          </cell>
          <cell r="M693">
            <v>0</v>
          </cell>
          <cell r="N693">
            <v>0</v>
          </cell>
          <cell r="P693">
            <v>0</v>
          </cell>
          <cell r="Q693">
            <v>0</v>
          </cell>
          <cell r="R693">
            <v>0</v>
          </cell>
          <cell r="T693">
            <v>0</v>
          </cell>
        </row>
        <row r="694">
          <cell r="C694" t="str">
            <v>Miscellaneous Routine Replacements (Do Not Use)</v>
          </cell>
          <cell r="D694">
            <v>52390000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L694">
            <v>0</v>
          </cell>
          <cell r="M694">
            <v>0</v>
          </cell>
          <cell r="N694">
            <v>0</v>
          </cell>
          <cell r="P694">
            <v>0</v>
          </cell>
          <cell r="Q694">
            <v>0</v>
          </cell>
          <cell r="R694">
            <v>0</v>
          </cell>
          <cell r="T694">
            <v>0</v>
          </cell>
        </row>
        <row r="695">
          <cell r="C695" t="str">
            <v>Appliances (DO NOT USE)</v>
          </cell>
          <cell r="D695">
            <v>71010000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L695">
            <v>0</v>
          </cell>
          <cell r="M695">
            <v>0</v>
          </cell>
          <cell r="N695">
            <v>0</v>
          </cell>
          <cell r="P695">
            <v>0</v>
          </cell>
          <cell r="Q695">
            <v>0</v>
          </cell>
          <cell r="R695">
            <v>0</v>
          </cell>
        </row>
        <row r="696">
          <cell r="C696" t="str">
            <v>Appliances - Dishwashers</v>
          </cell>
          <cell r="D696">
            <v>71011000</v>
          </cell>
          <cell r="E696">
            <v>533.95000000000005</v>
          </cell>
          <cell r="F696">
            <v>0</v>
          </cell>
          <cell r="G696">
            <v>600</v>
          </cell>
          <cell r="H696">
            <v>66.049999999999955</v>
          </cell>
          <cell r="I696">
            <v>0.12370072104129591</v>
          </cell>
          <cell r="J696">
            <v>0.12370072104129592</v>
          </cell>
          <cell r="L696">
            <v>2.7728011549227024E-3</v>
          </cell>
          <cell r="M696">
            <v>3.1157986570907788E-3</v>
          </cell>
          <cell r="N696">
            <v>3.4299750216807649E-4</v>
          </cell>
          <cell r="P696">
            <v>1.689715189873418</v>
          </cell>
          <cell r="Q696">
            <v>1.8987341772151898</v>
          </cell>
          <cell r="R696">
            <v>0.20901898734177182</v>
          </cell>
          <cell r="T696" t="str">
            <v>Budget to replace 2 dishwashers at $300/each.  In 2010, replaced 2.</v>
          </cell>
        </row>
        <row r="697">
          <cell r="C697" t="str">
            <v>Appliances - Garbage Disposals</v>
          </cell>
          <cell r="D697">
            <v>71012000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L697">
            <v>0</v>
          </cell>
          <cell r="M697">
            <v>0</v>
          </cell>
          <cell r="N697">
            <v>0</v>
          </cell>
          <cell r="P697">
            <v>0</v>
          </cell>
          <cell r="Q697">
            <v>0</v>
          </cell>
          <cell r="R697">
            <v>0</v>
          </cell>
          <cell r="T697" t="str">
            <v>Included in interior maintenance supplies</v>
          </cell>
        </row>
        <row r="698">
          <cell r="C698" t="str">
            <v>Appliances - Refrigerators</v>
          </cell>
          <cell r="D698">
            <v>71013000</v>
          </cell>
          <cell r="E698">
            <v>0</v>
          </cell>
          <cell r="F698">
            <v>0</v>
          </cell>
          <cell r="G698">
            <v>1584</v>
          </cell>
          <cell r="H698">
            <v>1584</v>
          </cell>
          <cell r="I698">
            <v>0</v>
          </cell>
          <cell r="J698">
            <v>0</v>
          </cell>
          <cell r="L698">
            <v>0</v>
          </cell>
          <cell r="M698">
            <v>8.225708454719656E-3</v>
          </cell>
          <cell r="N698">
            <v>0</v>
          </cell>
          <cell r="P698">
            <v>0</v>
          </cell>
          <cell r="Q698">
            <v>5.0126582278481013</v>
          </cell>
          <cell r="R698">
            <v>0</v>
          </cell>
          <cell r="T698" t="str">
            <v>Budget to replace 4 Refrigerators at $396/each.  In 2010, no replacements.</v>
          </cell>
        </row>
        <row r="699">
          <cell r="C699" t="str">
            <v>Appliances - Stoves/Micro/Hoods</v>
          </cell>
          <cell r="D699">
            <v>71014000</v>
          </cell>
          <cell r="E699">
            <v>2631.17</v>
          </cell>
          <cell r="F699">
            <v>0</v>
          </cell>
          <cell r="G699">
            <v>3672</v>
          </cell>
          <cell r="H699">
            <v>1040.83</v>
          </cell>
          <cell r="I699">
            <v>0.39557687264600916</v>
          </cell>
          <cell r="J699">
            <v>0.39557687264600916</v>
          </cell>
          <cell r="L699">
            <v>1.3663659920962575E-2</v>
          </cell>
          <cell r="M699">
            <v>1.9068687781395567E-2</v>
          </cell>
          <cell r="N699">
            <v>5.405027860432992E-3</v>
          </cell>
          <cell r="P699">
            <v>8.3264873417721521</v>
          </cell>
          <cell r="Q699">
            <v>11.620253164556962</v>
          </cell>
          <cell r="R699">
            <v>3.2937658227848097</v>
          </cell>
          <cell r="T699" t="str">
            <v>Budget to replace 24 microwaves at $75.50/each &amp; replace 1 stove per quarter at $465/each.  In 2010, replaced 21 microwaves and no stoves were replaced.</v>
          </cell>
        </row>
        <row r="700">
          <cell r="C700" t="str">
            <v>Appliances - Washers/Dryers</v>
          </cell>
          <cell r="D700">
            <v>71015000</v>
          </cell>
          <cell r="E700">
            <v>0</v>
          </cell>
          <cell r="F700">
            <v>0</v>
          </cell>
          <cell r="G700">
            <v>777</v>
          </cell>
          <cell r="H700">
            <v>777</v>
          </cell>
          <cell r="I700">
            <v>0</v>
          </cell>
          <cell r="J700">
            <v>0</v>
          </cell>
          <cell r="L700">
            <v>0</v>
          </cell>
          <cell r="M700">
            <v>4.0349592609325588E-3</v>
          </cell>
          <cell r="N700">
            <v>0</v>
          </cell>
          <cell r="P700">
            <v>0</v>
          </cell>
          <cell r="Q700">
            <v>2.4588607594936707</v>
          </cell>
          <cell r="R700">
            <v>0</v>
          </cell>
          <cell r="T700" t="str">
            <v>Budget to replace 1 stackable washer/dryer unit in penthouse.  In 2010, no W/D replacements.</v>
          </cell>
        </row>
        <row r="701">
          <cell r="C701" t="str">
            <v>Appliances - Water Heaters</v>
          </cell>
          <cell r="D701">
            <v>71016000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L701">
            <v>0</v>
          </cell>
          <cell r="M701">
            <v>0</v>
          </cell>
          <cell r="N701">
            <v>0</v>
          </cell>
          <cell r="P701">
            <v>0</v>
          </cell>
          <cell r="Q701">
            <v>0</v>
          </cell>
          <cell r="R701">
            <v>0</v>
          </cell>
          <cell r="T701">
            <v>0</v>
          </cell>
        </row>
        <row r="702">
          <cell r="C702" t="str">
            <v>Carpet</v>
          </cell>
          <cell r="D702">
            <v>71020000</v>
          </cell>
          <cell r="E702">
            <v>15166.41</v>
          </cell>
          <cell r="F702">
            <v>0</v>
          </cell>
          <cell r="G702">
            <v>13600</v>
          </cell>
          <cell r="H702">
            <v>-1566.4099999999999</v>
          </cell>
          <cell r="I702">
            <v>-0.10328152806102432</v>
          </cell>
          <cell r="J702">
            <v>-0.10328152806102431</v>
          </cell>
          <cell r="L702">
            <v>7.875913318481359E-2</v>
          </cell>
          <cell r="M702">
            <v>7.0624769560724318E-2</v>
          </cell>
          <cell r="N702">
            <v>-8.1343636240892719E-3</v>
          </cell>
          <cell r="P702">
            <v>47.994968354430377</v>
          </cell>
          <cell r="Q702">
            <v>43.037974683544306</v>
          </cell>
          <cell r="R702">
            <v>-4.9569936708860709</v>
          </cell>
          <cell r="T702" t="str">
            <v>Budgeted to replace 17 carpets in 2011 at avg of $800/unit.  In 2010, 24 carpets replaced at an average of $632/unit.</v>
          </cell>
        </row>
        <row r="703">
          <cell r="C703" t="str">
            <v>Ceiling Fans/Fixtures</v>
          </cell>
          <cell r="D703">
            <v>71025000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L703">
            <v>0</v>
          </cell>
          <cell r="M703">
            <v>0</v>
          </cell>
          <cell r="N703">
            <v>0</v>
          </cell>
          <cell r="P703">
            <v>0</v>
          </cell>
          <cell r="Q703">
            <v>0</v>
          </cell>
          <cell r="R703">
            <v>0</v>
          </cell>
          <cell r="T703">
            <v>0</v>
          </cell>
        </row>
        <row r="704">
          <cell r="C704" t="str">
            <v>Computer Hardware/Software</v>
          </cell>
          <cell r="D704">
            <v>71030000</v>
          </cell>
          <cell r="E704">
            <v>0</v>
          </cell>
          <cell r="F704">
            <v>0</v>
          </cell>
          <cell r="G704">
            <v>1454</v>
          </cell>
          <cell r="H704">
            <v>1454</v>
          </cell>
          <cell r="I704">
            <v>0</v>
          </cell>
          <cell r="J704">
            <v>0</v>
          </cell>
          <cell r="L704">
            <v>0</v>
          </cell>
          <cell r="M704">
            <v>7.5506187456833209E-3</v>
          </cell>
          <cell r="N704">
            <v>0</v>
          </cell>
          <cell r="P704">
            <v>0</v>
          </cell>
          <cell r="Q704">
            <v>4.6012658227848098</v>
          </cell>
          <cell r="R704">
            <v>0</v>
          </cell>
          <cell r="T704" t="str">
            <v>Replace business center computer.</v>
          </cell>
        </row>
        <row r="705">
          <cell r="C705" t="str">
            <v>Contingency Fees</v>
          </cell>
          <cell r="D705">
            <v>71035000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L705">
            <v>0</v>
          </cell>
          <cell r="M705">
            <v>0</v>
          </cell>
          <cell r="N705">
            <v>0</v>
          </cell>
          <cell r="P705">
            <v>0</v>
          </cell>
          <cell r="Q705">
            <v>0</v>
          </cell>
          <cell r="R705">
            <v>0</v>
          </cell>
          <cell r="T705">
            <v>0</v>
          </cell>
        </row>
        <row r="706">
          <cell r="C706" t="str">
            <v>Countertops</v>
          </cell>
          <cell r="D706">
            <v>71037000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L706">
            <v>0</v>
          </cell>
          <cell r="M706">
            <v>0</v>
          </cell>
          <cell r="N706">
            <v>0</v>
          </cell>
          <cell r="P706">
            <v>0</v>
          </cell>
          <cell r="Q706">
            <v>0</v>
          </cell>
          <cell r="R706">
            <v>0</v>
          </cell>
          <cell r="T706">
            <v>0</v>
          </cell>
        </row>
        <row r="707">
          <cell r="C707" t="str">
            <v>Door Replacement</v>
          </cell>
          <cell r="D707">
            <v>71038000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L707">
            <v>0</v>
          </cell>
          <cell r="M707">
            <v>0</v>
          </cell>
          <cell r="N707">
            <v>0</v>
          </cell>
          <cell r="P707">
            <v>0</v>
          </cell>
          <cell r="Q707">
            <v>0</v>
          </cell>
          <cell r="R707">
            <v>0</v>
          </cell>
          <cell r="T707">
            <v>0</v>
          </cell>
        </row>
        <row r="708">
          <cell r="C708" t="str">
            <v>Structural</v>
          </cell>
          <cell r="D708">
            <v>71040000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L708">
            <v>0</v>
          </cell>
          <cell r="M708">
            <v>0</v>
          </cell>
          <cell r="N708">
            <v>0</v>
          </cell>
          <cell r="P708">
            <v>0</v>
          </cell>
          <cell r="Q708">
            <v>0</v>
          </cell>
          <cell r="R708">
            <v>0</v>
          </cell>
          <cell r="T708">
            <v>0</v>
          </cell>
        </row>
        <row r="709">
          <cell r="C709" t="str">
            <v>Electrical</v>
          </cell>
          <cell r="D709">
            <v>71045000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L709">
            <v>0</v>
          </cell>
          <cell r="M709">
            <v>0</v>
          </cell>
          <cell r="N709">
            <v>0</v>
          </cell>
          <cell r="P709">
            <v>0</v>
          </cell>
          <cell r="Q709">
            <v>0</v>
          </cell>
          <cell r="R709">
            <v>0</v>
          </cell>
          <cell r="T709">
            <v>0</v>
          </cell>
        </row>
        <row r="710">
          <cell r="C710" t="str">
            <v>Exterior Improvements</v>
          </cell>
          <cell r="D710">
            <v>71050000</v>
          </cell>
          <cell r="E710">
            <v>41726.89</v>
          </cell>
          <cell r="F710">
            <v>0</v>
          </cell>
          <cell r="G710">
            <v>0</v>
          </cell>
          <cell r="H710">
            <v>-41726.89</v>
          </cell>
          <cell r="I710">
            <v>-1</v>
          </cell>
          <cell r="J710">
            <v>-1</v>
          </cell>
          <cell r="L710">
            <v>0.21668764637762442</v>
          </cell>
          <cell r="M710">
            <v>0</v>
          </cell>
          <cell r="N710">
            <v>-0.21668764637762442</v>
          </cell>
          <cell r="P710">
            <v>132.04712025316456</v>
          </cell>
          <cell r="Q710">
            <v>0</v>
          </cell>
          <cell r="R710">
            <v>-132.04712025316456</v>
          </cell>
        </row>
        <row r="711">
          <cell r="C711" t="str">
            <v>Fire/Security Alarm</v>
          </cell>
          <cell r="D711">
            <v>71055000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L711">
            <v>0</v>
          </cell>
          <cell r="M711">
            <v>0</v>
          </cell>
          <cell r="N711">
            <v>0</v>
          </cell>
          <cell r="P711">
            <v>0</v>
          </cell>
          <cell r="Q711">
            <v>0</v>
          </cell>
          <cell r="R711">
            <v>0</v>
          </cell>
          <cell r="T711">
            <v>0</v>
          </cell>
        </row>
        <row r="712">
          <cell r="C712" t="str">
            <v>Fire Loss</v>
          </cell>
          <cell r="D712">
            <v>71060000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L712">
            <v>0</v>
          </cell>
          <cell r="M712">
            <v>0</v>
          </cell>
          <cell r="N712">
            <v>0</v>
          </cell>
          <cell r="P712">
            <v>0</v>
          </cell>
          <cell r="Q712">
            <v>0</v>
          </cell>
          <cell r="R712">
            <v>0</v>
          </cell>
          <cell r="T712">
            <v>0</v>
          </cell>
        </row>
        <row r="713">
          <cell r="C713" t="str">
            <v>Fitness Room</v>
          </cell>
          <cell r="D713">
            <v>71065000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L713">
            <v>0</v>
          </cell>
          <cell r="M713">
            <v>0</v>
          </cell>
          <cell r="N713">
            <v>0</v>
          </cell>
          <cell r="P713">
            <v>0</v>
          </cell>
          <cell r="Q713">
            <v>0</v>
          </cell>
          <cell r="R713">
            <v>0</v>
          </cell>
          <cell r="T713">
            <v>0</v>
          </cell>
        </row>
        <row r="714">
          <cell r="C714" t="str">
            <v>Flood Loss</v>
          </cell>
          <cell r="D714">
            <v>71070000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L714">
            <v>0</v>
          </cell>
          <cell r="M714">
            <v>0</v>
          </cell>
          <cell r="N714">
            <v>0</v>
          </cell>
          <cell r="P714">
            <v>0</v>
          </cell>
          <cell r="Q714">
            <v>0</v>
          </cell>
          <cell r="R714">
            <v>0</v>
          </cell>
          <cell r="T714">
            <v>0</v>
          </cell>
        </row>
        <row r="715">
          <cell r="C715" t="str">
            <v>Furniture/Equipment</v>
          </cell>
          <cell r="D715">
            <v>71080000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L715">
            <v>0</v>
          </cell>
          <cell r="M715">
            <v>0</v>
          </cell>
          <cell r="N715">
            <v>0</v>
          </cell>
          <cell r="P715">
            <v>0</v>
          </cell>
          <cell r="Q715">
            <v>0</v>
          </cell>
          <cell r="R715">
            <v>0</v>
          </cell>
          <cell r="T715">
            <v>0</v>
          </cell>
        </row>
        <row r="716">
          <cell r="C716" t="str">
            <v>Hurricane Damage</v>
          </cell>
          <cell r="D716">
            <v>71085000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L716">
            <v>0</v>
          </cell>
          <cell r="M716">
            <v>0</v>
          </cell>
          <cell r="N716">
            <v>0</v>
          </cell>
          <cell r="P716">
            <v>0</v>
          </cell>
          <cell r="Q716">
            <v>0</v>
          </cell>
          <cell r="R716">
            <v>0</v>
          </cell>
          <cell r="T716">
            <v>0</v>
          </cell>
        </row>
        <row r="717">
          <cell r="C717" t="str">
            <v>HVAC</v>
          </cell>
          <cell r="D717">
            <v>71090000</v>
          </cell>
          <cell r="E717">
            <v>0</v>
          </cell>
          <cell r="F717">
            <v>0</v>
          </cell>
          <cell r="G717">
            <v>5250</v>
          </cell>
          <cell r="H717">
            <v>5250</v>
          </cell>
          <cell r="I717">
            <v>0</v>
          </cell>
          <cell r="J717">
            <v>0</v>
          </cell>
          <cell r="L717">
            <v>0</v>
          </cell>
          <cell r="M717">
            <v>2.7263238249544314E-2</v>
          </cell>
          <cell r="N717">
            <v>0</v>
          </cell>
          <cell r="P717">
            <v>0</v>
          </cell>
          <cell r="Q717">
            <v>16.61392405063291</v>
          </cell>
          <cell r="R717">
            <v>0</v>
          </cell>
          <cell r="T717" t="str">
            <v>Budget to replace 7 HVAC units at $750/unit.  In 2010, 8 HVAC units replaced.</v>
          </cell>
        </row>
        <row r="718">
          <cell r="C718" t="str">
            <v>Interior Improvements</v>
          </cell>
          <cell r="D718">
            <v>71095000</v>
          </cell>
          <cell r="E718">
            <v>17500</v>
          </cell>
          <cell r="F718">
            <v>0</v>
          </cell>
          <cell r="G718">
            <v>0</v>
          </cell>
          <cell r="H718">
            <v>-17500</v>
          </cell>
          <cell r="I718">
            <v>-1</v>
          </cell>
          <cell r="J718">
            <v>-1</v>
          </cell>
          <cell r="L718">
            <v>9.0877460831814388E-2</v>
          </cell>
          <cell r="M718">
            <v>0</v>
          </cell>
          <cell r="N718">
            <v>-9.0877460831814388E-2</v>
          </cell>
          <cell r="P718">
            <v>55.379746835443036</v>
          </cell>
          <cell r="Q718">
            <v>0</v>
          </cell>
          <cell r="R718">
            <v>-55.379746835443036</v>
          </cell>
          <cell r="T718" t="str">
            <v>Interior Improvements in the reforecast reflects the $17,500 for the unit renovation previously a salon.</v>
          </cell>
        </row>
        <row r="719">
          <cell r="C719" t="str">
            <v>Landscape Upgrades</v>
          </cell>
          <cell r="D719">
            <v>71100000</v>
          </cell>
          <cell r="E719">
            <v>0</v>
          </cell>
          <cell r="F719">
            <v>0</v>
          </cell>
          <cell r="G719">
            <v>4800</v>
          </cell>
          <cell r="H719">
            <v>4800</v>
          </cell>
          <cell r="I719">
            <v>0</v>
          </cell>
          <cell r="J719">
            <v>0</v>
          </cell>
          <cell r="L719">
            <v>0</v>
          </cell>
          <cell r="M719">
            <v>2.4926389256726231E-2</v>
          </cell>
          <cell r="N719">
            <v>0</v>
          </cell>
          <cell r="P719">
            <v>0</v>
          </cell>
          <cell r="Q719">
            <v>15.189873417721518</v>
          </cell>
          <cell r="R719">
            <v>0</v>
          </cell>
          <cell r="T719" t="str">
            <v xml:space="preserve">Add front entrance planters and addition of dog run.  </v>
          </cell>
        </row>
        <row r="720">
          <cell r="C720" t="str">
            <v>Light Fixtures</v>
          </cell>
          <cell r="D720">
            <v>71103000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L720">
            <v>0</v>
          </cell>
          <cell r="M720">
            <v>0</v>
          </cell>
          <cell r="N720">
            <v>0</v>
          </cell>
          <cell r="P720">
            <v>0</v>
          </cell>
          <cell r="Q720">
            <v>0</v>
          </cell>
          <cell r="R720">
            <v>0</v>
          </cell>
          <cell r="T720">
            <v>0</v>
          </cell>
        </row>
        <row r="721">
          <cell r="C721" t="str">
            <v>Major Make-Ready (Down Units)</v>
          </cell>
          <cell r="D721">
            <v>71105000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L721">
            <v>0</v>
          </cell>
          <cell r="M721">
            <v>0</v>
          </cell>
          <cell r="N721">
            <v>0</v>
          </cell>
          <cell r="P721">
            <v>0</v>
          </cell>
          <cell r="Q721">
            <v>170.8860759493671</v>
          </cell>
          <cell r="R721">
            <v>0</v>
          </cell>
          <cell r="T721" t="str">
            <v>$6K per unit to renovate remaining 9 units.</v>
          </cell>
        </row>
        <row r="722">
          <cell r="C722" t="str">
            <v>Mini-Blinds/Drapes</v>
          </cell>
          <cell r="D722">
            <v>71110000</v>
          </cell>
          <cell r="E722">
            <v>2344.0100000000002</v>
          </cell>
          <cell r="F722">
            <v>0</v>
          </cell>
          <cell r="G722">
            <v>0</v>
          </cell>
          <cell r="H722">
            <v>-2344.0100000000002</v>
          </cell>
          <cell r="I722">
            <v>-1</v>
          </cell>
          <cell r="J722">
            <v>-1</v>
          </cell>
          <cell r="L722">
            <v>1.2172438683678928E-2</v>
          </cell>
          <cell r="M722">
            <v>0</v>
          </cell>
          <cell r="N722">
            <v>-1.2172438683678928E-2</v>
          </cell>
          <cell r="P722">
            <v>7.417753164556963</v>
          </cell>
          <cell r="Q722">
            <v>0</v>
          </cell>
          <cell r="R722">
            <v>-7.417753164556963</v>
          </cell>
          <cell r="T722">
            <v>0</v>
          </cell>
        </row>
        <row r="723">
          <cell r="C723" t="str">
            <v>New Construction - Marketing</v>
          </cell>
          <cell r="D723">
            <v>71120000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L723">
            <v>0</v>
          </cell>
          <cell r="M723">
            <v>0</v>
          </cell>
          <cell r="N723">
            <v>0</v>
          </cell>
          <cell r="P723">
            <v>0</v>
          </cell>
          <cell r="Q723">
            <v>0</v>
          </cell>
          <cell r="R723">
            <v>0</v>
          </cell>
          <cell r="T723">
            <v>0</v>
          </cell>
        </row>
        <row r="724">
          <cell r="C724" t="str">
            <v>New Construction - Start Up</v>
          </cell>
          <cell r="D724">
            <v>71125000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L724">
            <v>0</v>
          </cell>
          <cell r="M724">
            <v>0</v>
          </cell>
          <cell r="N724">
            <v>0</v>
          </cell>
          <cell r="P724">
            <v>0</v>
          </cell>
          <cell r="Q724">
            <v>0</v>
          </cell>
          <cell r="R724">
            <v>0</v>
          </cell>
          <cell r="T724">
            <v>0</v>
          </cell>
        </row>
        <row r="725">
          <cell r="C725" t="str">
            <v>New Construction - Start Up 2</v>
          </cell>
          <cell r="D725">
            <v>71126000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L725">
            <v>0</v>
          </cell>
          <cell r="M725">
            <v>0</v>
          </cell>
          <cell r="N725">
            <v>0</v>
          </cell>
          <cell r="P725">
            <v>0</v>
          </cell>
          <cell r="Q725">
            <v>0</v>
          </cell>
          <cell r="R725">
            <v>0</v>
          </cell>
          <cell r="T725">
            <v>0</v>
          </cell>
        </row>
        <row r="726">
          <cell r="C726" t="str">
            <v>New Construction - Start Up 3</v>
          </cell>
          <cell r="D726">
            <v>71127000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L726">
            <v>0</v>
          </cell>
          <cell r="M726">
            <v>0</v>
          </cell>
          <cell r="N726">
            <v>0</v>
          </cell>
          <cell r="P726">
            <v>0</v>
          </cell>
          <cell r="Q726">
            <v>0</v>
          </cell>
          <cell r="R726">
            <v>0</v>
          </cell>
          <cell r="T726">
            <v>0</v>
          </cell>
        </row>
        <row r="727">
          <cell r="C727" t="str">
            <v>Parking Lot/Sidewalks</v>
          </cell>
          <cell r="D727">
            <v>71130000</v>
          </cell>
          <cell r="E727">
            <v>0</v>
          </cell>
          <cell r="F727">
            <v>0</v>
          </cell>
          <cell r="G727">
            <v>3725</v>
          </cell>
          <cell r="H727">
            <v>3725</v>
          </cell>
          <cell r="I727">
            <v>0</v>
          </cell>
          <cell r="J727">
            <v>0</v>
          </cell>
          <cell r="L727">
            <v>0</v>
          </cell>
          <cell r="M727">
            <v>1.934391666277192E-2</v>
          </cell>
          <cell r="N727">
            <v>0</v>
          </cell>
          <cell r="P727">
            <v>0</v>
          </cell>
          <cell r="Q727">
            <v>11.787974683544304</v>
          </cell>
          <cell r="R727">
            <v>0</v>
          </cell>
          <cell r="T727" t="str">
            <v>Repair to front parking lot concrete. Replacement of sub-basement garage door.</v>
          </cell>
        </row>
        <row r="728">
          <cell r="C728" t="str">
            <v>Plumbing Repairs - Major</v>
          </cell>
          <cell r="D728">
            <v>71135000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L728">
            <v>0</v>
          </cell>
          <cell r="M728">
            <v>0</v>
          </cell>
          <cell r="N728">
            <v>0</v>
          </cell>
          <cell r="P728">
            <v>0</v>
          </cell>
          <cell r="Q728">
            <v>0</v>
          </cell>
          <cell r="R728">
            <v>0</v>
          </cell>
          <cell r="T728">
            <v>0</v>
          </cell>
        </row>
        <row r="729">
          <cell r="C729" t="str">
            <v>Pool Furniture</v>
          </cell>
          <cell r="D729">
            <v>71145000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L729">
            <v>0</v>
          </cell>
          <cell r="M729">
            <v>0</v>
          </cell>
          <cell r="N729">
            <v>0</v>
          </cell>
          <cell r="P729">
            <v>0</v>
          </cell>
          <cell r="Q729">
            <v>0</v>
          </cell>
          <cell r="R729">
            <v>0</v>
          </cell>
          <cell r="T729">
            <v>0</v>
          </cell>
        </row>
        <row r="730">
          <cell r="C730" t="str">
            <v>Prior Management Expenses</v>
          </cell>
          <cell r="D730">
            <v>71150000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L730">
            <v>0</v>
          </cell>
          <cell r="M730">
            <v>0</v>
          </cell>
          <cell r="N730">
            <v>0</v>
          </cell>
          <cell r="P730">
            <v>0</v>
          </cell>
          <cell r="Q730">
            <v>0</v>
          </cell>
          <cell r="R730">
            <v>0</v>
          </cell>
          <cell r="T730">
            <v>0</v>
          </cell>
        </row>
        <row r="731">
          <cell r="C731" t="str">
            <v>Property Enhancement</v>
          </cell>
          <cell r="D731">
            <v>71155000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L731">
            <v>0</v>
          </cell>
          <cell r="M731">
            <v>0</v>
          </cell>
          <cell r="N731">
            <v>0</v>
          </cell>
          <cell r="P731">
            <v>0</v>
          </cell>
          <cell r="Q731">
            <v>0</v>
          </cell>
          <cell r="R731">
            <v>0</v>
          </cell>
          <cell r="T731">
            <v>0</v>
          </cell>
        </row>
        <row r="732">
          <cell r="C732" t="str">
            <v>Retention Pond</v>
          </cell>
          <cell r="D732">
            <v>71160000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L732">
            <v>0</v>
          </cell>
          <cell r="M732">
            <v>0</v>
          </cell>
          <cell r="N732">
            <v>0</v>
          </cell>
          <cell r="P732">
            <v>0</v>
          </cell>
          <cell r="Q732">
            <v>0</v>
          </cell>
          <cell r="R732">
            <v>0</v>
          </cell>
          <cell r="T732">
            <v>0</v>
          </cell>
        </row>
        <row r="733">
          <cell r="C733" t="str">
            <v>Roof Repairs - Major</v>
          </cell>
          <cell r="D733">
            <v>71165000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L733">
            <v>0</v>
          </cell>
          <cell r="M733">
            <v>0</v>
          </cell>
          <cell r="N733">
            <v>0</v>
          </cell>
          <cell r="P733">
            <v>0</v>
          </cell>
          <cell r="Q733">
            <v>0</v>
          </cell>
          <cell r="R733">
            <v>0</v>
          </cell>
          <cell r="T733">
            <v>0</v>
          </cell>
        </row>
        <row r="734">
          <cell r="C734" t="str">
            <v>Signage</v>
          </cell>
          <cell r="D734">
            <v>71170000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L734">
            <v>0</v>
          </cell>
          <cell r="M734">
            <v>0</v>
          </cell>
          <cell r="N734">
            <v>0</v>
          </cell>
          <cell r="P734">
            <v>0</v>
          </cell>
          <cell r="Q734">
            <v>0</v>
          </cell>
          <cell r="R734">
            <v>0</v>
          </cell>
          <cell r="T734">
            <v>0</v>
          </cell>
        </row>
        <row r="735">
          <cell r="C735" t="str">
            <v>Storm Damage</v>
          </cell>
          <cell r="D735">
            <v>71173000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L735">
            <v>0</v>
          </cell>
          <cell r="M735">
            <v>0</v>
          </cell>
          <cell r="N735">
            <v>0</v>
          </cell>
          <cell r="P735">
            <v>0</v>
          </cell>
          <cell r="Q735">
            <v>0</v>
          </cell>
          <cell r="R735">
            <v>0</v>
          </cell>
          <cell r="T735">
            <v>0</v>
          </cell>
        </row>
        <row r="736">
          <cell r="C736" t="str">
            <v>Vinyl/Tile</v>
          </cell>
          <cell r="D736">
            <v>71175000</v>
          </cell>
          <cell r="E736">
            <v>1344.81</v>
          </cell>
          <cell r="F736">
            <v>0</v>
          </cell>
          <cell r="G736">
            <v>6504</v>
          </cell>
          <cell r="H736">
            <v>5159.1900000000005</v>
          </cell>
          <cell r="I736">
            <v>3.8363709371584096</v>
          </cell>
          <cell r="J736">
            <v>3.8363709371584092</v>
          </cell>
          <cell r="L736">
            <v>6.9835953200704168E-3</v>
          </cell>
          <cell r="M736">
            <v>3.377525744286404E-2</v>
          </cell>
          <cell r="N736">
            <v>2.6791662122793623E-2</v>
          </cell>
          <cell r="P736">
            <v>4.2557278481012659</v>
          </cell>
          <cell r="Q736">
            <v>20.582278481012658</v>
          </cell>
          <cell r="R736">
            <v>16.326550632911392</v>
          </cell>
          <cell r="T736" t="str">
            <v>Budget 12 Vinyl Replacements in 2011 at an average of $542/unit.  In 2010, 5 Vinyl Replacements.</v>
          </cell>
        </row>
        <row r="737">
          <cell r="C737" t="str">
            <v>Tile - Ceramic</v>
          </cell>
          <cell r="D737">
            <v>71175001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L737">
            <v>0</v>
          </cell>
          <cell r="M737">
            <v>0</v>
          </cell>
          <cell r="N737">
            <v>0</v>
          </cell>
          <cell r="P737">
            <v>0</v>
          </cell>
          <cell r="Q737">
            <v>0</v>
          </cell>
          <cell r="R737">
            <v>0</v>
          </cell>
          <cell r="T737">
            <v>0</v>
          </cell>
        </row>
        <row r="738">
          <cell r="C738" t="str">
            <v>Vinyl</v>
          </cell>
          <cell r="D738">
            <v>71175002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L738">
            <v>0</v>
          </cell>
          <cell r="M738">
            <v>0</v>
          </cell>
          <cell r="N738">
            <v>0</v>
          </cell>
          <cell r="P738">
            <v>0</v>
          </cell>
          <cell r="Q738">
            <v>0</v>
          </cell>
          <cell r="R738">
            <v>0</v>
          </cell>
          <cell r="T738">
            <v>0</v>
          </cell>
        </row>
        <row r="739">
          <cell r="C739" t="str">
            <v>Wallpaper</v>
          </cell>
          <cell r="D739">
            <v>71178000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L739">
            <v>0</v>
          </cell>
          <cell r="M739">
            <v>0</v>
          </cell>
          <cell r="N739">
            <v>0</v>
          </cell>
          <cell r="P739">
            <v>0</v>
          </cell>
          <cell r="Q739">
            <v>0</v>
          </cell>
          <cell r="R739">
            <v>0</v>
          </cell>
          <cell r="T739">
            <v>0</v>
          </cell>
        </row>
        <row r="740">
          <cell r="C740" t="str">
            <v>Wood Flooring</v>
          </cell>
          <cell r="D740">
            <v>71180000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L740">
            <v>0</v>
          </cell>
          <cell r="M740">
            <v>0</v>
          </cell>
          <cell r="N740">
            <v>0</v>
          </cell>
          <cell r="P740">
            <v>0</v>
          </cell>
          <cell r="Q740">
            <v>0</v>
          </cell>
          <cell r="R740">
            <v>0</v>
          </cell>
          <cell r="T740">
            <v>0</v>
          </cell>
        </row>
        <row r="741">
          <cell r="C741" t="str">
            <v>Administrative/Supervision Fees</v>
          </cell>
          <cell r="D741">
            <v>71390000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L741">
            <v>0</v>
          </cell>
          <cell r="M741">
            <v>0</v>
          </cell>
          <cell r="N741">
            <v>0</v>
          </cell>
          <cell r="P741">
            <v>0</v>
          </cell>
          <cell r="Q741">
            <v>0</v>
          </cell>
          <cell r="R741">
            <v>0</v>
          </cell>
          <cell r="T741">
            <v>0</v>
          </cell>
        </row>
        <row r="742">
          <cell r="C742" t="str">
            <v>Reserve for Replacements</v>
          </cell>
          <cell r="D742">
            <v>71400000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L742">
            <v>0</v>
          </cell>
          <cell r="M742">
            <v>0</v>
          </cell>
          <cell r="N742">
            <v>0</v>
          </cell>
          <cell r="P742">
            <v>0</v>
          </cell>
          <cell r="Q742">
            <v>0</v>
          </cell>
          <cell r="R742">
            <v>0</v>
          </cell>
          <cell r="T742">
            <v>0</v>
          </cell>
        </row>
        <row r="743">
          <cell r="C743" t="str">
            <v>Total Routine Replacement Exp</v>
          </cell>
          <cell r="E743">
            <v>81247.239999999991</v>
          </cell>
          <cell r="F743">
            <v>0</v>
          </cell>
          <cell r="G743">
            <v>41966</v>
          </cell>
          <cell r="H743">
            <v>-39281.24</v>
          </cell>
          <cell r="I743">
            <v>-0.48347783875489186</v>
          </cell>
          <cell r="J743">
            <v>-0.48347783875489181</v>
          </cell>
          <cell r="L743">
            <v>0.42191673547388697</v>
          </cell>
          <cell r="M743">
            <v>0.21792934407245271</v>
          </cell>
          <cell r="N743">
            <v>-0.20398739140143426</v>
          </cell>
          <cell r="P743">
            <v>257.11151898734175</v>
          </cell>
          <cell r="Q743">
            <v>303.68987341772151</v>
          </cell>
          <cell r="R743">
            <v>46.578354430379761</v>
          </cell>
        </row>
        <row r="744">
          <cell r="C744">
            <v>0</v>
          </cell>
        </row>
        <row r="745">
          <cell r="C745" t="str">
            <v>Capital/Renovation Expenses</v>
          </cell>
        </row>
        <row r="746">
          <cell r="C746" t="str">
            <v>Access Gates (Do Not Use)</v>
          </cell>
          <cell r="D746">
            <v>52310000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L746">
            <v>0</v>
          </cell>
          <cell r="M746">
            <v>0</v>
          </cell>
          <cell r="N746">
            <v>0</v>
          </cell>
          <cell r="P746">
            <v>0</v>
          </cell>
          <cell r="Q746">
            <v>0</v>
          </cell>
          <cell r="R746">
            <v>0</v>
          </cell>
          <cell r="T746">
            <v>0</v>
          </cell>
        </row>
        <row r="747">
          <cell r="C747" t="str">
            <v>Golf Carts / Vehicles (Do Not Use)</v>
          </cell>
          <cell r="D747">
            <v>52355000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L747">
            <v>0</v>
          </cell>
          <cell r="M747">
            <v>0</v>
          </cell>
          <cell r="N747">
            <v>0</v>
          </cell>
          <cell r="P747">
            <v>0</v>
          </cell>
          <cell r="Q747">
            <v>0</v>
          </cell>
          <cell r="R747">
            <v>0</v>
          </cell>
          <cell r="T747">
            <v>0</v>
          </cell>
        </row>
        <row r="748">
          <cell r="C748" t="str">
            <v>Access Gates</v>
          </cell>
          <cell r="D748">
            <v>71510000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L748">
            <v>0</v>
          </cell>
          <cell r="M748">
            <v>0</v>
          </cell>
          <cell r="N748">
            <v>0</v>
          </cell>
          <cell r="P748">
            <v>0</v>
          </cell>
          <cell r="Q748">
            <v>0</v>
          </cell>
          <cell r="R748">
            <v>0</v>
          </cell>
          <cell r="T748">
            <v>0</v>
          </cell>
        </row>
        <row r="749">
          <cell r="C749" t="str">
            <v>Appliances</v>
          </cell>
          <cell r="D749">
            <v>71520000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L749">
            <v>0</v>
          </cell>
          <cell r="M749">
            <v>0</v>
          </cell>
          <cell r="N749">
            <v>0</v>
          </cell>
          <cell r="P749">
            <v>0</v>
          </cell>
          <cell r="Q749">
            <v>0</v>
          </cell>
          <cell r="R749">
            <v>0</v>
          </cell>
          <cell r="T749">
            <v>0</v>
          </cell>
        </row>
        <row r="750">
          <cell r="C750" t="str">
            <v xml:space="preserve">Appliances - Dishwashers      </v>
          </cell>
          <cell r="D750">
            <v>71521000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L750">
            <v>0</v>
          </cell>
          <cell r="M750">
            <v>0</v>
          </cell>
          <cell r="N750">
            <v>0</v>
          </cell>
          <cell r="P750">
            <v>0</v>
          </cell>
          <cell r="Q750">
            <v>0</v>
          </cell>
          <cell r="R750">
            <v>0</v>
          </cell>
          <cell r="T750">
            <v>0</v>
          </cell>
        </row>
        <row r="751">
          <cell r="C751" t="str">
            <v>Appliances - Garbage Disposals</v>
          </cell>
          <cell r="D751">
            <v>71522000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L751">
            <v>0</v>
          </cell>
          <cell r="M751">
            <v>0</v>
          </cell>
          <cell r="N751">
            <v>0</v>
          </cell>
          <cell r="P751">
            <v>0</v>
          </cell>
          <cell r="Q751">
            <v>0</v>
          </cell>
          <cell r="R751">
            <v>0</v>
          </cell>
          <cell r="T751">
            <v>0</v>
          </cell>
        </row>
        <row r="752">
          <cell r="C752" t="str">
            <v>Appliances - Refrigerators</v>
          </cell>
          <cell r="D752">
            <v>71523000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L752">
            <v>0</v>
          </cell>
          <cell r="M752">
            <v>0</v>
          </cell>
          <cell r="N752">
            <v>0</v>
          </cell>
          <cell r="P752">
            <v>0</v>
          </cell>
          <cell r="Q752">
            <v>0</v>
          </cell>
          <cell r="R752">
            <v>0</v>
          </cell>
          <cell r="T752">
            <v>0</v>
          </cell>
        </row>
        <row r="753">
          <cell r="C753" t="str">
            <v>Appliances - Stoves/Microwaves</v>
          </cell>
          <cell r="D753">
            <v>71524000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L753">
            <v>0</v>
          </cell>
          <cell r="M753">
            <v>0</v>
          </cell>
          <cell r="N753">
            <v>0</v>
          </cell>
          <cell r="P753">
            <v>0</v>
          </cell>
          <cell r="Q753">
            <v>0</v>
          </cell>
          <cell r="R753">
            <v>0</v>
          </cell>
          <cell r="T753">
            <v>0</v>
          </cell>
        </row>
        <row r="754">
          <cell r="C754" t="str">
            <v>Appliances - Washers/Dryers</v>
          </cell>
          <cell r="D754">
            <v>71525000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L754">
            <v>0</v>
          </cell>
          <cell r="M754">
            <v>0</v>
          </cell>
          <cell r="N754">
            <v>0</v>
          </cell>
          <cell r="P754">
            <v>0</v>
          </cell>
          <cell r="Q754">
            <v>0</v>
          </cell>
          <cell r="R754">
            <v>0</v>
          </cell>
          <cell r="T754">
            <v>0</v>
          </cell>
        </row>
        <row r="755">
          <cell r="C755" t="str">
            <v>Appliances - Water Heaters</v>
          </cell>
          <cell r="D755">
            <v>71526000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L755">
            <v>0</v>
          </cell>
          <cell r="M755">
            <v>0</v>
          </cell>
          <cell r="N755">
            <v>0</v>
          </cell>
          <cell r="P755">
            <v>0</v>
          </cell>
          <cell r="Q755">
            <v>0</v>
          </cell>
          <cell r="R755">
            <v>0</v>
          </cell>
          <cell r="T755">
            <v>0</v>
          </cell>
        </row>
        <row r="756">
          <cell r="C756" t="str">
            <v>Appliances - Boilers</v>
          </cell>
          <cell r="D756">
            <v>71528000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L756">
            <v>0</v>
          </cell>
          <cell r="M756">
            <v>0</v>
          </cell>
          <cell r="N756">
            <v>0</v>
          </cell>
          <cell r="P756">
            <v>0</v>
          </cell>
          <cell r="Q756">
            <v>0</v>
          </cell>
          <cell r="R756">
            <v>0</v>
          </cell>
          <cell r="T756">
            <v>0</v>
          </cell>
        </row>
        <row r="757">
          <cell r="C757" t="str">
            <v>Brochures</v>
          </cell>
          <cell r="D757">
            <v>71530000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L757">
            <v>0</v>
          </cell>
          <cell r="M757">
            <v>0</v>
          </cell>
          <cell r="N757">
            <v>0</v>
          </cell>
          <cell r="P757">
            <v>0</v>
          </cell>
          <cell r="Q757">
            <v>0</v>
          </cell>
          <cell r="R757">
            <v>0</v>
          </cell>
          <cell r="T757">
            <v>0</v>
          </cell>
        </row>
        <row r="758">
          <cell r="C758" t="str">
            <v>Building - Common Areas</v>
          </cell>
          <cell r="D758">
            <v>71535000</v>
          </cell>
          <cell r="E758">
            <v>0</v>
          </cell>
          <cell r="F758">
            <v>0</v>
          </cell>
          <cell r="G758">
            <v>73537</v>
          </cell>
          <cell r="H758">
            <v>73537</v>
          </cell>
          <cell r="I758">
            <v>0</v>
          </cell>
          <cell r="J758">
            <v>0</v>
          </cell>
          <cell r="L758">
            <v>0</v>
          </cell>
          <cell r="M758">
            <v>0.38187747641080766</v>
          </cell>
          <cell r="N758">
            <v>0</v>
          </cell>
          <cell r="P758">
            <v>0</v>
          </cell>
          <cell r="Q758">
            <v>232.71202531645571</v>
          </cell>
          <cell r="R758">
            <v>0</v>
          </cell>
          <cell r="T758" t="str">
            <v>Roof redesign including resurface deck, add furniture and fire pit ($47K).  Addition of PH level Billiards Room ($17K).  Upgrade basement common area (new tile in laundry/mail room/add seating/TV ($5K).  Lobby upgrade with artwork, lighting, etc. ($4,500).</v>
          </cell>
        </row>
        <row r="759">
          <cell r="C759" t="str">
            <v>Building - Exterior</v>
          </cell>
          <cell r="D759">
            <v>71540000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L759">
            <v>0</v>
          </cell>
          <cell r="M759">
            <v>0</v>
          </cell>
          <cell r="N759">
            <v>0</v>
          </cell>
          <cell r="P759">
            <v>0</v>
          </cell>
          <cell r="Q759">
            <v>0</v>
          </cell>
          <cell r="R759">
            <v>0</v>
          </cell>
          <cell r="T759">
            <v>0</v>
          </cell>
        </row>
        <row r="760">
          <cell r="C760" t="str">
            <v>Building - Interior</v>
          </cell>
          <cell r="D760">
            <v>71545000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L760">
            <v>0</v>
          </cell>
          <cell r="M760">
            <v>0</v>
          </cell>
          <cell r="N760">
            <v>0</v>
          </cell>
          <cell r="P760">
            <v>0</v>
          </cell>
          <cell r="Q760">
            <v>0</v>
          </cell>
          <cell r="R760">
            <v>0</v>
          </cell>
          <cell r="T760">
            <v>0</v>
          </cell>
        </row>
        <row r="761">
          <cell r="C761" t="str">
            <v>Carpentry</v>
          </cell>
          <cell r="D761">
            <v>71555000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L761">
            <v>0</v>
          </cell>
          <cell r="M761">
            <v>0</v>
          </cell>
          <cell r="N761">
            <v>0</v>
          </cell>
          <cell r="P761">
            <v>0</v>
          </cell>
          <cell r="Q761">
            <v>0</v>
          </cell>
          <cell r="R761">
            <v>0</v>
          </cell>
          <cell r="T761">
            <v>0</v>
          </cell>
        </row>
        <row r="762">
          <cell r="C762" t="str">
            <v>Carpet</v>
          </cell>
          <cell r="D762">
            <v>71560000</v>
          </cell>
          <cell r="E762">
            <v>0</v>
          </cell>
          <cell r="F762">
            <v>0</v>
          </cell>
          <cell r="G762">
            <v>20733</v>
          </cell>
          <cell r="H762">
            <v>20733</v>
          </cell>
          <cell r="I762">
            <v>0</v>
          </cell>
          <cell r="J762">
            <v>0</v>
          </cell>
          <cell r="L762">
            <v>0</v>
          </cell>
          <cell r="M762">
            <v>0.10766642259577186</v>
          </cell>
          <cell r="N762">
            <v>0</v>
          </cell>
          <cell r="P762">
            <v>0</v>
          </cell>
          <cell r="Q762">
            <v>65.610759493670884</v>
          </cell>
          <cell r="R762">
            <v>0</v>
          </cell>
          <cell r="T762" t="str">
            <v>Replacement of carpet in the common areas of the 1st floor hall, lobby, business center and office.</v>
          </cell>
        </row>
        <row r="763">
          <cell r="C763" t="str">
            <v>Carports</v>
          </cell>
          <cell r="D763">
            <v>71565000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L763">
            <v>0</v>
          </cell>
          <cell r="M763">
            <v>0</v>
          </cell>
          <cell r="N763">
            <v>0</v>
          </cell>
          <cell r="P763">
            <v>0</v>
          </cell>
          <cell r="Q763">
            <v>0</v>
          </cell>
          <cell r="R763">
            <v>0</v>
          </cell>
          <cell r="T763">
            <v>0</v>
          </cell>
        </row>
        <row r="764">
          <cell r="C764" t="str">
            <v>Ceiling Fans / Fixtures</v>
          </cell>
          <cell r="D764">
            <v>71567000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L764">
            <v>0</v>
          </cell>
          <cell r="M764">
            <v>0</v>
          </cell>
          <cell r="N764">
            <v>0</v>
          </cell>
          <cell r="P764">
            <v>0</v>
          </cell>
          <cell r="Q764">
            <v>0</v>
          </cell>
          <cell r="R764">
            <v>0</v>
          </cell>
          <cell r="T764">
            <v>0</v>
          </cell>
        </row>
        <row r="765">
          <cell r="C765" t="str">
            <v xml:space="preserve">Cert of Occup/Life Safety     </v>
          </cell>
          <cell r="D765">
            <v>71570000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L765">
            <v>0</v>
          </cell>
          <cell r="M765">
            <v>0</v>
          </cell>
          <cell r="N765">
            <v>0</v>
          </cell>
          <cell r="P765">
            <v>0</v>
          </cell>
          <cell r="Q765">
            <v>0</v>
          </cell>
          <cell r="R765">
            <v>0</v>
          </cell>
          <cell r="T765">
            <v>0</v>
          </cell>
        </row>
        <row r="766">
          <cell r="C766" t="str">
            <v>Chillers</v>
          </cell>
          <cell r="D766">
            <v>71572000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L766">
            <v>0</v>
          </cell>
          <cell r="M766">
            <v>0</v>
          </cell>
          <cell r="N766">
            <v>0</v>
          </cell>
          <cell r="P766">
            <v>0</v>
          </cell>
          <cell r="Q766">
            <v>0</v>
          </cell>
          <cell r="R766">
            <v>0</v>
          </cell>
          <cell r="T766">
            <v>0</v>
          </cell>
        </row>
        <row r="767">
          <cell r="C767" t="str">
            <v>Cleaning Service</v>
          </cell>
          <cell r="D767">
            <v>71575000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L767">
            <v>0</v>
          </cell>
          <cell r="M767">
            <v>0</v>
          </cell>
          <cell r="N767">
            <v>0</v>
          </cell>
          <cell r="P767">
            <v>0</v>
          </cell>
          <cell r="Q767">
            <v>0</v>
          </cell>
          <cell r="R767">
            <v>0</v>
          </cell>
          <cell r="T767">
            <v>0</v>
          </cell>
        </row>
        <row r="768">
          <cell r="C768" t="str">
            <v>Clubhouse</v>
          </cell>
          <cell r="D768">
            <v>71580000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L768">
            <v>0</v>
          </cell>
          <cell r="M768">
            <v>0</v>
          </cell>
          <cell r="N768">
            <v>0</v>
          </cell>
          <cell r="P768">
            <v>0</v>
          </cell>
          <cell r="Q768">
            <v>0</v>
          </cell>
          <cell r="R768">
            <v>0</v>
          </cell>
          <cell r="T768">
            <v>0</v>
          </cell>
        </row>
        <row r="769">
          <cell r="C769" t="str">
            <v>Computer Hardware</v>
          </cell>
          <cell r="D769">
            <v>71585000</v>
          </cell>
          <cell r="E769">
            <v>0</v>
          </cell>
          <cell r="F769">
            <v>0</v>
          </cell>
          <cell r="G769">
            <v>17645</v>
          </cell>
          <cell r="H769">
            <v>17645</v>
          </cell>
          <cell r="I769">
            <v>0</v>
          </cell>
          <cell r="J769">
            <v>0</v>
          </cell>
          <cell r="L769">
            <v>0</v>
          </cell>
          <cell r="M769">
            <v>9.1630445507277988E-2</v>
          </cell>
          <cell r="N769">
            <v>0</v>
          </cell>
          <cell r="P769">
            <v>0</v>
          </cell>
          <cell r="Q769">
            <v>55.838607594936711</v>
          </cell>
          <cell r="R769">
            <v>0</v>
          </cell>
          <cell r="T769" t="str">
            <v>Addition of a KeyTrak system (Feb). Addition of a MAC computer for Tech Center (Jan)</v>
          </cell>
        </row>
        <row r="770">
          <cell r="C770" t="str">
            <v>Computer Software</v>
          </cell>
          <cell r="D770">
            <v>71590000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L770">
            <v>0</v>
          </cell>
          <cell r="M770">
            <v>0</v>
          </cell>
          <cell r="N770">
            <v>0</v>
          </cell>
          <cell r="P770">
            <v>0</v>
          </cell>
          <cell r="Q770">
            <v>0</v>
          </cell>
          <cell r="R770">
            <v>0</v>
          </cell>
          <cell r="T770">
            <v>0</v>
          </cell>
        </row>
        <row r="771">
          <cell r="C771" t="str">
            <v>Concrete Work</v>
          </cell>
          <cell r="D771">
            <v>71595000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L771">
            <v>0</v>
          </cell>
          <cell r="M771">
            <v>0</v>
          </cell>
          <cell r="N771">
            <v>0</v>
          </cell>
          <cell r="P771">
            <v>0</v>
          </cell>
          <cell r="Q771">
            <v>0</v>
          </cell>
          <cell r="R771">
            <v>0</v>
          </cell>
          <cell r="T771">
            <v>0</v>
          </cell>
        </row>
        <row r="772">
          <cell r="C772" t="str">
            <v>Construction Fees</v>
          </cell>
          <cell r="D772">
            <v>71600000</v>
          </cell>
          <cell r="E772">
            <v>0</v>
          </cell>
          <cell r="F772">
            <v>0</v>
          </cell>
          <cell r="G772">
            <v>11262.55</v>
          </cell>
          <cell r="H772">
            <v>11262.55</v>
          </cell>
          <cell r="I772">
            <v>0</v>
          </cell>
          <cell r="J772">
            <v>0</v>
          </cell>
          <cell r="L772">
            <v>0</v>
          </cell>
          <cell r="M772">
            <v>5.8486396942362913E-2</v>
          </cell>
          <cell r="N772">
            <v>0</v>
          </cell>
          <cell r="P772">
            <v>0</v>
          </cell>
          <cell r="Q772">
            <v>35.640981012658223</v>
          </cell>
          <cell r="R772">
            <v>0</v>
          </cell>
          <cell r="T772" t="str">
            <v>Budgeted 6.5% Construction Mgmt Fee on capital projects.  Total capital projects budgeted at $173,270 (not include Computer Hardware category).</v>
          </cell>
        </row>
        <row r="773">
          <cell r="C773" t="str">
            <v>Contingency Fees</v>
          </cell>
          <cell r="D773">
            <v>71610000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L773">
            <v>0</v>
          </cell>
          <cell r="M773">
            <v>0</v>
          </cell>
          <cell r="N773">
            <v>0</v>
          </cell>
          <cell r="P773">
            <v>0</v>
          </cell>
          <cell r="Q773">
            <v>0</v>
          </cell>
          <cell r="R773">
            <v>0</v>
          </cell>
          <cell r="T773">
            <v>0</v>
          </cell>
        </row>
        <row r="774">
          <cell r="C774" t="str">
            <v>Down Units</v>
          </cell>
          <cell r="D774">
            <v>71620000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L774">
            <v>0</v>
          </cell>
          <cell r="M774">
            <v>0</v>
          </cell>
          <cell r="N774">
            <v>0</v>
          </cell>
          <cell r="P774">
            <v>0</v>
          </cell>
          <cell r="Q774">
            <v>0</v>
          </cell>
          <cell r="R774">
            <v>0</v>
          </cell>
          <cell r="T774">
            <v>0</v>
          </cell>
        </row>
        <row r="775">
          <cell r="C775" t="str">
            <v>Electrical</v>
          </cell>
          <cell r="D775">
            <v>71630000</v>
          </cell>
          <cell r="E775">
            <v>0</v>
          </cell>
          <cell r="F775">
            <v>0</v>
          </cell>
          <cell r="G775">
            <v>7500</v>
          </cell>
          <cell r="H775">
            <v>7500</v>
          </cell>
          <cell r="I775">
            <v>0</v>
          </cell>
          <cell r="J775">
            <v>0</v>
          </cell>
          <cell r="L775">
            <v>0</v>
          </cell>
          <cell r="M775">
            <v>3.8947483213634733E-2</v>
          </cell>
          <cell r="N775">
            <v>0</v>
          </cell>
          <cell r="P775">
            <v>0</v>
          </cell>
          <cell r="Q775">
            <v>23.734177215189874</v>
          </cell>
          <cell r="R775">
            <v>0</v>
          </cell>
          <cell r="T775" t="str">
            <v>Garage lighting upgrade.</v>
          </cell>
        </row>
        <row r="776">
          <cell r="C776" t="str">
            <v>Equipment</v>
          </cell>
          <cell r="D776">
            <v>71640000</v>
          </cell>
          <cell r="E776">
            <v>5624.85</v>
          </cell>
          <cell r="F776">
            <v>0</v>
          </cell>
          <cell r="G776">
            <v>0</v>
          </cell>
          <cell r="H776">
            <v>-5624.85</v>
          </cell>
          <cell r="I776">
            <v>-1</v>
          </cell>
          <cell r="J776">
            <v>-1</v>
          </cell>
          <cell r="L776">
            <v>2.9209833460561781E-2</v>
          </cell>
          <cell r="M776">
            <v>0</v>
          </cell>
          <cell r="N776">
            <v>-2.9209833460561781E-2</v>
          </cell>
          <cell r="P776">
            <v>17.800158227848101</v>
          </cell>
          <cell r="Q776">
            <v>0</v>
          </cell>
          <cell r="R776">
            <v>-17.800158227848101</v>
          </cell>
          <cell r="T776">
            <v>0</v>
          </cell>
        </row>
        <row r="777">
          <cell r="C777" t="str">
            <v>Fitness Room</v>
          </cell>
          <cell r="D777">
            <v>71650000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L777">
            <v>0</v>
          </cell>
          <cell r="M777">
            <v>0</v>
          </cell>
          <cell r="N777">
            <v>0</v>
          </cell>
          <cell r="P777">
            <v>0</v>
          </cell>
          <cell r="Q777">
            <v>0</v>
          </cell>
          <cell r="R777">
            <v>0</v>
          </cell>
          <cell r="T777">
            <v>0</v>
          </cell>
        </row>
        <row r="778">
          <cell r="C778" t="str">
            <v>Flood Damage</v>
          </cell>
          <cell r="D778">
            <v>71655000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L778">
            <v>0</v>
          </cell>
          <cell r="M778">
            <v>0</v>
          </cell>
          <cell r="N778">
            <v>0</v>
          </cell>
          <cell r="P778">
            <v>0</v>
          </cell>
          <cell r="Q778">
            <v>0</v>
          </cell>
          <cell r="R778">
            <v>0</v>
          </cell>
          <cell r="T778">
            <v>0</v>
          </cell>
        </row>
        <row r="779">
          <cell r="C779" t="str">
            <v>Furniture</v>
          </cell>
          <cell r="D779">
            <v>71665000</v>
          </cell>
          <cell r="E779">
            <v>16855.550000000003</v>
          </cell>
          <cell r="F779">
            <v>0</v>
          </cell>
          <cell r="G779">
            <v>0</v>
          </cell>
          <cell r="H779">
            <v>-16855.550000000003</v>
          </cell>
          <cell r="I779">
            <v>-1</v>
          </cell>
          <cell r="J779">
            <v>-1</v>
          </cell>
          <cell r="L779">
            <v>8.7530833424210808E-2</v>
          </cell>
          <cell r="M779">
            <v>0</v>
          </cell>
          <cell r="N779">
            <v>-8.7530833424210808E-2</v>
          </cell>
          <cell r="P779">
            <v>53.340348101265832</v>
          </cell>
          <cell r="Q779">
            <v>0</v>
          </cell>
          <cell r="R779">
            <v>-53.340348101265832</v>
          </cell>
          <cell r="T779">
            <v>0</v>
          </cell>
        </row>
        <row r="780">
          <cell r="C780" t="str">
            <v>Gates / Fencing</v>
          </cell>
          <cell r="D780">
            <v>71667000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L780">
            <v>0</v>
          </cell>
          <cell r="M780">
            <v>0</v>
          </cell>
          <cell r="N780">
            <v>0</v>
          </cell>
          <cell r="P780">
            <v>0</v>
          </cell>
          <cell r="Q780">
            <v>0</v>
          </cell>
          <cell r="R780">
            <v>0</v>
          </cell>
          <cell r="T780">
            <v>0</v>
          </cell>
        </row>
        <row r="781">
          <cell r="C781" t="str">
            <v>Golf Carts/Vehicles</v>
          </cell>
          <cell r="D781">
            <v>71670000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L781">
            <v>0</v>
          </cell>
          <cell r="M781">
            <v>0</v>
          </cell>
          <cell r="N781">
            <v>0</v>
          </cell>
          <cell r="P781">
            <v>0</v>
          </cell>
          <cell r="Q781">
            <v>0</v>
          </cell>
          <cell r="R781">
            <v>0</v>
          </cell>
          <cell r="T781">
            <v>0</v>
          </cell>
        </row>
        <row r="782">
          <cell r="C782" t="str">
            <v>Gutters</v>
          </cell>
          <cell r="D782">
            <v>71675000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L782">
            <v>0</v>
          </cell>
          <cell r="M782">
            <v>0</v>
          </cell>
          <cell r="N782">
            <v>0</v>
          </cell>
          <cell r="P782">
            <v>0</v>
          </cell>
          <cell r="Q782">
            <v>0</v>
          </cell>
          <cell r="R782">
            <v>0</v>
          </cell>
          <cell r="T782">
            <v>0</v>
          </cell>
        </row>
        <row r="783">
          <cell r="C783" t="str">
            <v>HVAC</v>
          </cell>
          <cell r="D783">
            <v>71680000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L783">
            <v>0</v>
          </cell>
          <cell r="M783">
            <v>0</v>
          </cell>
          <cell r="N783">
            <v>0</v>
          </cell>
          <cell r="P783">
            <v>0</v>
          </cell>
          <cell r="Q783">
            <v>0</v>
          </cell>
          <cell r="R783">
            <v>0</v>
          </cell>
          <cell r="T783">
            <v>0</v>
          </cell>
        </row>
        <row r="784">
          <cell r="C784" t="str">
            <v>Landscape</v>
          </cell>
          <cell r="D784">
            <v>71685000</v>
          </cell>
          <cell r="E784">
            <v>0</v>
          </cell>
          <cell r="F784">
            <v>0</v>
          </cell>
          <cell r="G784">
            <v>6500</v>
          </cell>
          <cell r="H784">
            <v>6500</v>
          </cell>
          <cell r="I784">
            <v>0</v>
          </cell>
          <cell r="J784">
            <v>0</v>
          </cell>
          <cell r="L784">
            <v>0</v>
          </cell>
          <cell r="M784">
            <v>3.3754485451816772E-2</v>
          </cell>
          <cell r="N784">
            <v>0</v>
          </cell>
          <cell r="P784">
            <v>0</v>
          </cell>
          <cell r="Q784">
            <v>20.569620253164558</v>
          </cell>
          <cell r="R784">
            <v>0</v>
          </cell>
          <cell r="T784" t="str">
            <v>Main level patio upgrade to include additional seating and landscaping throughout the space.</v>
          </cell>
        </row>
        <row r="785">
          <cell r="C785" t="str">
            <v>Landscape - Tree Removal</v>
          </cell>
          <cell r="D785">
            <v>71687000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L785">
            <v>0</v>
          </cell>
          <cell r="M785">
            <v>0</v>
          </cell>
          <cell r="N785">
            <v>0</v>
          </cell>
          <cell r="P785">
            <v>0</v>
          </cell>
          <cell r="Q785">
            <v>0</v>
          </cell>
          <cell r="R785">
            <v>0</v>
          </cell>
          <cell r="T785">
            <v>0</v>
          </cell>
        </row>
        <row r="786">
          <cell r="C786" t="str">
            <v>Mini-Blinds/Drapes</v>
          </cell>
          <cell r="D786">
            <v>71690000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L786">
            <v>0</v>
          </cell>
          <cell r="M786">
            <v>0</v>
          </cell>
          <cell r="N786">
            <v>0</v>
          </cell>
          <cell r="P786">
            <v>0</v>
          </cell>
          <cell r="Q786">
            <v>0</v>
          </cell>
          <cell r="R786">
            <v>0</v>
          </cell>
          <cell r="T786">
            <v>0</v>
          </cell>
        </row>
        <row r="787">
          <cell r="C787" t="str">
            <v>Capital/Renovation - Other</v>
          </cell>
          <cell r="D787">
            <v>71850000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L787">
            <v>0</v>
          </cell>
          <cell r="M787">
            <v>0</v>
          </cell>
          <cell r="N787">
            <v>0</v>
          </cell>
          <cell r="P787">
            <v>0</v>
          </cell>
          <cell r="Q787">
            <v>0</v>
          </cell>
          <cell r="R787">
            <v>0</v>
          </cell>
          <cell r="T787">
            <v>0</v>
          </cell>
        </row>
        <row r="788">
          <cell r="C788" t="str">
            <v>Models</v>
          </cell>
          <cell r="D788">
            <v>71710000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L788">
            <v>0</v>
          </cell>
          <cell r="M788">
            <v>0</v>
          </cell>
          <cell r="N788">
            <v>0</v>
          </cell>
          <cell r="P788">
            <v>0</v>
          </cell>
          <cell r="Q788">
            <v>0</v>
          </cell>
          <cell r="R788">
            <v>0</v>
          </cell>
          <cell r="T788">
            <v>0</v>
          </cell>
        </row>
        <row r="789">
          <cell r="C789" t="str">
            <v>New Construction - Start-up</v>
          </cell>
          <cell r="D789">
            <v>71715000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L789">
            <v>0</v>
          </cell>
          <cell r="M789">
            <v>0</v>
          </cell>
          <cell r="N789">
            <v>0</v>
          </cell>
          <cell r="P789">
            <v>0</v>
          </cell>
          <cell r="Q789">
            <v>0</v>
          </cell>
          <cell r="R789">
            <v>0</v>
          </cell>
          <cell r="T789">
            <v>0</v>
          </cell>
        </row>
        <row r="790">
          <cell r="C790" t="str">
            <v>Office Renovation</v>
          </cell>
          <cell r="D790">
            <v>71720000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L790">
            <v>0</v>
          </cell>
          <cell r="M790">
            <v>0</v>
          </cell>
          <cell r="N790">
            <v>0</v>
          </cell>
          <cell r="P790">
            <v>0</v>
          </cell>
          <cell r="Q790">
            <v>0</v>
          </cell>
          <cell r="R790">
            <v>0</v>
          </cell>
          <cell r="T790">
            <v>0</v>
          </cell>
        </row>
        <row r="791">
          <cell r="C791" t="str">
            <v>Painting - Exterior</v>
          </cell>
          <cell r="D791">
            <v>71730000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L791">
            <v>0</v>
          </cell>
          <cell r="M791">
            <v>0</v>
          </cell>
          <cell r="N791">
            <v>0</v>
          </cell>
          <cell r="P791">
            <v>0</v>
          </cell>
          <cell r="Q791">
            <v>0</v>
          </cell>
          <cell r="R791">
            <v>0</v>
          </cell>
          <cell r="T791">
            <v>0</v>
          </cell>
        </row>
        <row r="792">
          <cell r="C792" t="str">
            <v>Painting - Interior</v>
          </cell>
          <cell r="D792">
            <v>71740000</v>
          </cell>
          <cell r="E792">
            <v>0</v>
          </cell>
          <cell r="F792">
            <v>0</v>
          </cell>
          <cell r="G792">
            <v>40000</v>
          </cell>
          <cell r="H792">
            <v>40000</v>
          </cell>
          <cell r="I792">
            <v>0</v>
          </cell>
          <cell r="J792">
            <v>0</v>
          </cell>
          <cell r="L792">
            <v>0</v>
          </cell>
          <cell r="M792">
            <v>0.20771991047271859</v>
          </cell>
          <cell r="N792">
            <v>0</v>
          </cell>
          <cell r="P792">
            <v>0</v>
          </cell>
          <cell r="Q792">
            <v>126.58227848101266</v>
          </cell>
          <cell r="R792">
            <v>0</v>
          </cell>
          <cell r="T792" t="str">
            <v>Interior painting for stairwells.</v>
          </cell>
        </row>
        <row r="793">
          <cell r="C793" t="str">
            <v>Paving/Driveway</v>
          </cell>
          <cell r="D793">
            <v>71750000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L793">
            <v>0</v>
          </cell>
          <cell r="M793">
            <v>0</v>
          </cell>
          <cell r="N793">
            <v>0</v>
          </cell>
          <cell r="P793">
            <v>0</v>
          </cell>
          <cell r="Q793">
            <v>0</v>
          </cell>
          <cell r="R793">
            <v>0</v>
          </cell>
          <cell r="T793">
            <v>0</v>
          </cell>
        </row>
        <row r="794">
          <cell r="C794" t="str">
            <v>Payroll</v>
          </cell>
          <cell r="D794">
            <v>71760000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L794">
            <v>0</v>
          </cell>
          <cell r="M794">
            <v>0</v>
          </cell>
          <cell r="N794">
            <v>0</v>
          </cell>
          <cell r="P794">
            <v>0</v>
          </cell>
          <cell r="Q794">
            <v>0</v>
          </cell>
          <cell r="R794">
            <v>0</v>
          </cell>
          <cell r="T794">
            <v>0</v>
          </cell>
        </row>
        <row r="795">
          <cell r="C795" t="str">
            <v>Plumbing</v>
          </cell>
          <cell r="D795">
            <v>71770000</v>
          </cell>
          <cell r="E795">
            <v>0</v>
          </cell>
          <cell r="F795">
            <v>0</v>
          </cell>
          <cell r="G795">
            <v>25000</v>
          </cell>
          <cell r="H795">
            <v>25000</v>
          </cell>
          <cell r="I795">
            <v>0</v>
          </cell>
          <cell r="J795">
            <v>0</v>
          </cell>
          <cell r="L795">
            <v>0</v>
          </cell>
          <cell r="M795">
            <v>0.12982494404544911</v>
          </cell>
          <cell r="N795">
            <v>0</v>
          </cell>
          <cell r="P795">
            <v>0</v>
          </cell>
          <cell r="Q795">
            <v>79.113924050632917</v>
          </cell>
          <cell r="R795">
            <v>0</v>
          </cell>
          <cell r="T795" t="str">
            <v>Cold water piping abatement and rehab to be completed in 2011.  However, nothing budgeted as scope of work &amp; costs are TBD.  New pumping stations (Apr)</v>
          </cell>
        </row>
        <row r="796">
          <cell r="C796" t="str">
            <v>Pool</v>
          </cell>
          <cell r="D796">
            <v>71780000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L796">
            <v>0</v>
          </cell>
          <cell r="M796">
            <v>0</v>
          </cell>
          <cell r="N796">
            <v>0</v>
          </cell>
          <cell r="P796">
            <v>0</v>
          </cell>
          <cell r="Q796">
            <v>0</v>
          </cell>
          <cell r="R796">
            <v>0</v>
          </cell>
          <cell r="T796">
            <v>0</v>
          </cell>
        </row>
        <row r="797">
          <cell r="C797" t="str">
            <v>Roof</v>
          </cell>
          <cell r="D797">
            <v>71790000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L797">
            <v>0</v>
          </cell>
          <cell r="M797">
            <v>0</v>
          </cell>
          <cell r="N797">
            <v>0</v>
          </cell>
          <cell r="P797">
            <v>0</v>
          </cell>
          <cell r="Q797">
            <v>0</v>
          </cell>
          <cell r="R797">
            <v>0</v>
          </cell>
          <cell r="T797">
            <v>0</v>
          </cell>
        </row>
        <row r="798">
          <cell r="C798" t="str">
            <v>Signage</v>
          </cell>
          <cell r="D798">
            <v>71800000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L798">
            <v>0</v>
          </cell>
          <cell r="M798">
            <v>0</v>
          </cell>
          <cell r="N798">
            <v>0</v>
          </cell>
          <cell r="P798">
            <v>0</v>
          </cell>
          <cell r="Q798">
            <v>0</v>
          </cell>
          <cell r="R798">
            <v>0</v>
          </cell>
          <cell r="T798">
            <v>0</v>
          </cell>
        </row>
        <row r="799">
          <cell r="C799" t="str">
            <v>Subfloor</v>
          </cell>
          <cell r="D799">
            <v>71810000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L799">
            <v>0</v>
          </cell>
          <cell r="M799">
            <v>0</v>
          </cell>
          <cell r="N799">
            <v>0</v>
          </cell>
          <cell r="P799">
            <v>0</v>
          </cell>
          <cell r="Q799">
            <v>0</v>
          </cell>
          <cell r="R799">
            <v>0</v>
          </cell>
          <cell r="T799">
            <v>0</v>
          </cell>
        </row>
        <row r="800">
          <cell r="C800" t="str">
            <v>Termite Treatment</v>
          </cell>
          <cell r="D800">
            <v>71820000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L800">
            <v>0</v>
          </cell>
          <cell r="M800">
            <v>0</v>
          </cell>
          <cell r="N800">
            <v>0</v>
          </cell>
          <cell r="P800">
            <v>0</v>
          </cell>
          <cell r="Q800">
            <v>0</v>
          </cell>
          <cell r="R800">
            <v>0</v>
          </cell>
          <cell r="T800">
            <v>0</v>
          </cell>
        </row>
        <row r="801">
          <cell r="C801" t="str">
            <v>Unit Turns (Turnkey)</v>
          </cell>
          <cell r="D801">
            <v>71825000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L801">
            <v>0</v>
          </cell>
          <cell r="M801">
            <v>0</v>
          </cell>
          <cell r="N801">
            <v>0</v>
          </cell>
          <cell r="P801">
            <v>0</v>
          </cell>
          <cell r="Q801">
            <v>0</v>
          </cell>
          <cell r="R801">
            <v>0</v>
          </cell>
          <cell r="T801">
            <v>0</v>
          </cell>
        </row>
        <row r="802">
          <cell r="C802" t="str">
            <v>Vinyl/Tile</v>
          </cell>
          <cell r="D802">
            <v>71830000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L802">
            <v>0</v>
          </cell>
          <cell r="M802">
            <v>0</v>
          </cell>
          <cell r="N802">
            <v>0</v>
          </cell>
          <cell r="P802">
            <v>0</v>
          </cell>
          <cell r="Q802">
            <v>0</v>
          </cell>
          <cell r="R802">
            <v>0</v>
          </cell>
          <cell r="T802">
            <v>0</v>
          </cell>
        </row>
        <row r="803">
          <cell r="C803" t="str">
            <v>Cap/Renovation Contra</v>
          </cell>
          <cell r="D803">
            <v>71840000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L803">
            <v>0</v>
          </cell>
          <cell r="M803">
            <v>0</v>
          </cell>
          <cell r="N803">
            <v>0</v>
          </cell>
          <cell r="P803">
            <v>0</v>
          </cell>
          <cell r="Q803">
            <v>0</v>
          </cell>
          <cell r="R803">
            <v>0</v>
          </cell>
          <cell r="T803">
            <v>0</v>
          </cell>
        </row>
        <row r="804">
          <cell r="C804" t="str">
            <v>Total Capital/Renovation Exp.</v>
          </cell>
          <cell r="E804">
            <v>22480.400000000001</v>
          </cell>
          <cell r="F804">
            <v>0</v>
          </cell>
          <cell r="G804">
            <v>202177.55</v>
          </cell>
          <cell r="H804">
            <v>179697.15</v>
          </cell>
          <cell r="I804">
            <v>7.9935032294799013</v>
          </cell>
          <cell r="J804">
            <v>7.9935032294799022</v>
          </cell>
          <cell r="L804">
            <v>0.11674066688477258</v>
          </cell>
          <cell r="M804">
            <v>1.0499075646398395</v>
          </cell>
          <cell r="N804">
            <v>0.93316689775506689</v>
          </cell>
          <cell r="P804">
            <v>71.140506329113933</v>
          </cell>
          <cell r="Q804">
            <v>639.80237341772147</v>
          </cell>
          <cell r="R804">
            <v>568.66186708860755</v>
          </cell>
        </row>
        <row r="805">
          <cell r="C805">
            <v>0</v>
          </cell>
        </row>
        <row r="806">
          <cell r="C806" t="str">
            <v>NOI AFTER REPLACEMENTS</v>
          </cell>
          <cell r="E806">
            <v>1725230.7100000004</v>
          </cell>
          <cell r="F806">
            <v>1724312.3199999996</v>
          </cell>
          <cell r="G806">
            <v>1390267.2248288495</v>
          </cell>
          <cell r="H806">
            <v>-334963.48517115018</v>
          </cell>
          <cell r="I806">
            <v>-0.19415576318552208</v>
          </cell>
          <cell r="J806">
            <v>-0.19415576318552252</v>
          </cell>
          <cell r="L806">
            <v>8.9591192156496202</v>
          </cell>
          <cell r="M806">
            <v>7.2196545868650883</v>
          </cell>
          <cell r="N806">
            <v>-1.7394646287845319</v>
          </cell>
          <cell r="P806">
            <v>5459.5908544303811</v>
          </cell>
          <cell r="Q806">
            <v>4780.0696548072528</v>
          </cell>
          <cell r="R806">
            <v>-679.52119962312827</v>
          </cell>
        </row>
        <row r="807">
          <cell r="C807">
            <v>0</v>
          </cell>
        </row>
        <row r="808">
          <cell r="C808" t="str">
            <v>NON-OPERATING EXPENSES</v>
          </cell>
        </row>
        <row r="809">
          <cell r="C809">
            <v>0</v>
          </cell>
        </row>
        <row r="810">
          <cell r="C810" t="str">
            <v>Condominium Sales Expense</v>
          </cell>
        </row>
        <row r="811">
          <cell r="C811" t="str">
            <v>Electric - Owner Units</v>
          </cell>
          <cell r="D811">
            <v>80110000</v>
          </cell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L811">
            <v>0</v>
          </cell>
          <cell r="M811">
            <v>0</v>
          </cell>
          <cell r="N811">
            <v>0</v>
          </cell>
          <cell r="P811">
            <v>0</v>
          </cell>
          <cell r="Q811">
            <v>0</v>
          </cell>
          <cell r="R811">
            <v>0</v>
          </cell>
          <cell r="T811">
            <v>0</v>
          </cell>
        </row>
        <row r="812">
          <cell r="C812" t="str">
            <v>Housekeeping - Owner Units</v>
          </cell>
          <cell r="D812">
            <v>80120000</v>
          </cell>
          <cell r="E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L812">
            <v>0</v>
          </cell>
          <cell r="M812">
            <v>0</v>
          </cell>
          <cell r="N812">
            <v>0</v>
          </cell>
          <cell r="P812">
            <v>0</v>
          </cell>
          <cell r="Q812">
            <v>0</v>
          </cell>
          <cell r="R812">
            <v>0</v>
          </cell>
          <cell r="T812">
            <v>0</v>
          </cell>
        </row>
        <row r="813">
          <cell r="C813" t="str">
            <v>Internet Access - Owner Units</v>
          </cell>
          <cell r="D813">
            <v>80125000</v>
          </cell>
          <cell r="E813">
            <v>0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L813">
            <v>0</v>
          </cell>
          <cell r="M813">
            <v>0</v>
          </cell>
          <cell r="N813">
            <v>0</v>
          </cell>
          <cell r="P813">
            <v>0</v>
          </cell>
          <cell r="Q813">
            <v>0</v>
          </cell>
          <cell r="R813">
            <v>0</v>
          </cell>
          <cell r="T813">
            <v>0</v>
          </cell>
        </row>
        <row r="814">
          <cell r="C814" t="str">
            <v>Rent - Owner Units</v>
          </cell>
          <cell r="D814">
            <v>80130000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L814">
            <v>0</v>
          </cell>
          <cell r="M814">
            <v>0</v>
          </cell>
          <cell r="N814">
            <v>0</v>
          </cell>
          <cell r="P814">
            <v>0</v>
          </cell>
          <cell r="Q814">
            <v>0</v>
          </cell>
          <cell r="R814">
            <v>0</v>
          </cell>
          <cell r="T814">
            <v>0</v>
          </cell>
        </row>
        <row r="815">
          <cell r="C815" t="str">
            <v>Telephone - Owner Units</v>
          </cell>
          <cell r="D815">
            <v>80140000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L815">
            <v>0</v>
          </cell>
          <cell r="M815">
            <v>0</v>
          </cell>
          <cell r="N815">
            <v>0</v>
          </cell>
          <cell r="P815">
            <v>0</v>
          </cell>
          <cell r="Q815">
            <v>0</v>
          </cell>
          <cell r="R815">
            <v>0</v>
          </cell>
          <cell r="T815">
            <v>0</v>
          </cell>
        </row>
        <row r="816">
          <cell r="C816" t="str">
            <v>Water - Owner Units</v>
          </cell>
          <cell r="D816">
            <v>80150000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L816">
            <v>0</v>
          </cell>
          <cell r="M816">
            <v>0</v>
          </cell>
          <cell r="N816">
            <v>0</v>
          </cell>
          <cell r="P816">
            <v>0</v>
          </cell>
          <cell r="Q816">
            <v>0</v>
          </cell>
          <cell r="R816">
            <v>0</v>
          </cell>
          <cell r="T816">
            <v>0</v>
          </cell>
        </row>
        <row r="817">
          <cell r="C817" t="str">
            <v>Marketing/Sales Expense</v>
          </cell>
          <cell r="D817">
            <v>80160000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L817">
            <v>0</v>
          </cell>
          <cell r="M817">
            <v>0</v>
          </cell>
          <cell r="N817">
            <v>0</v>
          </cell>
          <cell r="P817">
            <v>0</v>
          </cell>
          <cell r="Q817">
            <v>0</v>
          </cell>
          <cell r="R817">
            <v>0</v>
          </cell>
          <cell r="T817">
            <v>0</v>
          </cell>
        </row>
        <row r="818">
          <cell r="C818" t="str">
            <v>Move Out Incentive</v>
          </cell>
          <cell r="D818">
            <v>80163000</v>
          </cell>
          <cell r="E818">
            <v>0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L818">
            <v>0</v>
          </cell>
          <cell r="M818">
            <v>0</v>
          </cell>
          <cell r="N818">
            <v>0</v>
          </cell>
          <cell r="P818">
            <v>0</v>
          </cell>
          <cell r="Q818">
            <v>0</v>
          </cell>
          <cell r="R818">
            <v>0</v>
          </cell>
          <cell r="T818">
            <v>0</v>
          </cell>
        </row>
        <row r="819">
          <cell r="C819" t="str">
            <v>Owner Expense - Other</v>
          </cell>
          <cell r="D819">
            <v>80165000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L819">
            <v>0</v>
          </cell>
          <cell r="M819">
            <v>0</v>
          </cell>
          <cell r="N819">
            <v>0</v>
          </cell>
          <cell r="P819">
            <v>0</v>
          </cell>
          <cell r="Q819">
            <v>0</v>
          </cell>
          <cell r="R819">
            <v>0</v>
          </cell>
          <cell r="T819">
            <v>0</v>
          </cell>
        </row>
        <row r="820">
          <cell r="C820" t="str">
            <v>Sales Office - Cleaning</v>
          </cell>
          <cell r="D820">
            <v>80170000</v>
          </cell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L820">
            <v>0</v>
          </cell>
          <cell r="M820">
            <v>0</v>
          </cell>
          <cell r="N820">
            <v>0</v>
          </cell>
          <cell r="P820">
            <v>0</v>
          </cell>
          <cell r="Q820">
            <v>0</v>
          </cell>
          <cell r="R820">
            <v>0</v>
          </cell>
          <cell r="T820">
            <v>0</v>
          </cell>
        </row>
        <row r="821">
          <cell r="C821" t="str">
            <v>Sales Office - Copier/Fax</v>
          </cell>
          <cell r="D821">
            <v>80172000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L821">
            <v>0</v>
          </cell>
          <cell r="M821">
            <v>0</v>
          </cell>
          <cell r="N821">
            <v>0</v>
          </cell>
          <cell r="P821">
            <v>0</v>
          </cell>
          <cell r="Q821">
            <v>0</v>
          </cell>
          <cell r="R821">
            <v>0</v>
          </cell>
          <cell r="T821">
            <v>0</v>
          </cell>
        </row>
        <row r="822">
          <cell r="C822" t="str">
            <v>Sales Office - Post &amp; Delivery</v>
          </cell>
          <cell r="D822">
            <v>80173000</v>
          </cell>
          <cell r="E822">
            <v>0</v>
          </cell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L822">
            <v>0</v>
          </cell>
          <cell r="M822">
            <v>0</v>
          </cell>
          <cell r="N822">
            <v>0</v>
          </cell>
          <cell r="P822">
            <v>0</v>
          </cell>
          <cell r="Q822">
            <v>0</v>
          </cell>
          <cell r="R822">
            <v>0</v>
          </cell>
          <cell r="T822">
            <v>0</v>
          </cell>
        </row>
        <row r="823">
          <cell r="C823" t="str">
            <v>Sales Office - Golf Cart</v>
          </cell>
          <cell r="D823">
            <v>80174000</v>
          </cell>
          <cell r="E823">
            <v>0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L823">
            <v>0</v>
          </cell>
          <cell r="M823">
            <v>0</v>
          </cell>
          <cell r="N823">
            <v>0</v>
          </cell>
          <cell r="P823">
            <v>0</v>
          </cell>
          <cell r="Q823">
            <v>0</v>
          </cell>
          <cell r="R823">
            <v>0</v>
          </cell>
          <cell r="T823">
            <v>0</v>
          </cell>
        </row>
        <row r="824">
          <cell r="C824" t="str">
            <v>Sales Office - Model Electric</v>
          </cell>
          <cell r="D824">
            <v>80175000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L824">
            <v>0</v>
          </cell>
          <cell r="M824">
            <v>0</v>
          </cell>
          <cell r="N824">
            <v>0</v>
          </cell>
          <cell r="P824">
            <v>0</v>
          </cell>
          <cell r="Q824">
            <v>0</v>
          </cell>
          <cell r="R824">
            <v>0</v>
          </cell>
          <cell r="T824">
            <v>0</v>
          </cell>
        </row>
        <row r="825">
          <cell r="C825" t="str">
            <v>Sales Office - Model Rent</v>
          </cell>
          <cell r="D825">
            <v>80180000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L825">
            <v>0</v>
          </cell>
          <cell r="M825">
            <v>0</v>
          </cell>
          <cell r="N825">
            <v>0</v>
          </cell>
          <cell r="P825">
            <v>0</v>
          </cell>
          <cell r="Q825">
            <v>0</v>
          </cell>
          <cell r="R825">
            <v>0</v>
          </cell>
          <cell r="T825">
            <v>0</v>
          </cell>
        </row>
        <row r="826">
          <cell r="C826" t="str">
            <v>Sales Office - Office/Club Elec</v>
          </cell>
          <cell r="D826">
            <v>80181000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L826">
            <v>0</v>
          </cell>
          <cell r="M826">
            <v>0</v>
          </cell>
          <cell r="N826">
            <v>0</v>
          </cell>
          <cell r="P826">
            <v>0</v>
          </cell>
          <cell r="Q826">
            <v>0</v>
          </cell>
          <cell r="R826">
            <v>0</v>
          </cell>
          <cell r="T826">
            <v>0</v>
          </cell>
        </row>
        <row r="827">
          <cell r="C827" t="str">
            <v>Sales Office - Office Supplies</v>
          </cell>
          <cell r="D827">
            <v>80182000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L827">
            <v>0</v>
          </cell>
          <cell r="M827">
            <v>0</v>
          </cell>
          <cell r="N827">
            <v>0</v>
          </cell>
          <cell r="P827">
            <v>0</v>
          </cell>
          <cell r="Q827">
            <v>0</v>
          </cell>
          <cell r="R827">
            <v>0</v>
          </cell>
          <cell r="T827">
            <v>0</v>
          </cell>
        </row>
        <row r="828">
          <cell r="C828" t="str">
            <v>Sales Office - Refreshments</v>
          </cell>
          <cell r="D828">
            <v>80183000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L828">
            <v>0</v>
          </cell>
          <cell r="M828">
            <v>0</v>
          </cell>
          <cell r="N828">
            <v>0</v>
          </cell>
          <cell r="P828">
            <v>0</v>
          </cell>
          <cell r="Q828">
            <v>0</v>
          </cell>
          <cell r="R828">
            <v>0</v>
          </cell>
          <cell r="T828">
            <v>0</v>
          </cell>
        </row>
        <row r="829">
          <cell r="C829" t="str">
            <v>Sales Office - Telephone</v>
          </cell>
          <cell r="D829">
            <v>80184000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L829">
            <v>0</v>
          </cell>
          <cell r="M829">
            <v>0</v>
          </cell>
          <cell r="N829">
            <v>0</v>
          </cell>
          <cell r="P829">
            <v>0</v>
          </cell>
          <cell r="Q829">
            <v>0</v>
          </cell>
          <cell r="R829">
            <v>0</v>
          </cell>
          <cell r="T829">
            <v>0</v>
          </cell>
        </row>
        <row r="830">
          <cell r="C830" t="str">
            <v>Sales Office - Temp Labor</v>
          </cell>
          <cell r="D830">
            <v>80185000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L830">
            <v>0</v>
          </cell>
          <cell r="M830">
            <v>0</v>
          </cell>
          <cell r="N830">
            <v>0</v>
          </cell>
          <cell r="P830">
            <v>0</v>
          </cell>
          <cell r="Q830">
            <v>0</v>
          </cell>
          <cell r="R830">
            <v>0</v>
          </cell>
          <cell r="T830">
            <v>0</v>
          </cell>
        </row>
        <row r="831">
          <cell r="C831" t="str">
            <v>Sales Office - Towing</v>
          </cell>
          <cell r="D831">
            <v>80186000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L831">
            <v>0</v>
          </cell>
          <cell r="M831">
            <v>0</v>
          </cell>
          <cell r="N831">
            <v>0</v>
          </cell>
          <cell r="P831">
            <v>0</v>
          </cell>
          <cell r="Q831">
            <v>0</v>
          </cell>
          <cell r="R831">
            <v>0</v>
          </cell>
          <cell r="T831">
            <v>0</v>
          </cell>
        </row>
        <row r="832">
          <cell r="C832" t="str">
            <v>Sales Office - Other</v>
          </cell>
          <cell r="D832">
            <v>80187000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L832">
            <v>0</v>
          </cell>
          <cell r="M832">
            <v>0</v>
          </cell>
          <cell r="N832">
            <v>0</v>
          </cell>
          <cell r="P832">
            <v>0</v>
          </cell>
          <cell r="Q832">
            <v>0</v>
          </cell>
          <cell r="R832">
            <v>0</v>
          </cell>
          <cell r="T832">
            <v>0</v>
          </cell>
        </row>
        <row r="833">
          <cell r="C833" t="str">
            <v>Total Condo Sales Expense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L833">
            <v>0</v>
          </cell>
          <cell r="M833">
            <v>0</v>
          </cell>
          <cell r="N833">
            <v>0</v>
          </cell>
          <cell r="P833">
            <v>0</v>
          </cell>
          <cell r="Q833">
            <v>0</v>
          </cell>
          <cell r="R833">
            <v>0</v>
          </cell>
        </row>
        <row r="834">
          <cell r="C834">
            <v>0</v>
          </cell>
        </row>
        <row r="835">
          <cell r="C835" t="str">
            <v xml:space="preserve">Condominium Rehab Expense      </v>
          </cell>
        </row>
        <row r="836">
          <cell r="C836" t="str">
            <v>Condo Rehab - Cleaning</v>
          </cell>
          <cell r="D836">
            <v>80210000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L836">
            <v>0</v>
          </cell>
          <cell r="M836">
            <v>0</v>
          </cell>
          <cell r="N836">
            <v>0</v>
          </cell>
          <cell r="P836">
            <v>0</v>
          </cell>
          <cell r="Q836">
            <v>0</v>
          </cell>
          <cell r="R836">
            <v>0</v>
          </cell>
          <cell r="T836">
            <v>0</v>
          </cell>
        </row>
        <row r="837">
          <cell r="C837" t="str">
            <v>Condo Rehab - Counter/Tub Resfc</v>
          </cell>
          <cell r="D837">
            <v>80215000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L837">
            <v>0</v>
          </cell>
          <cell r="M837">
            <v>0</v>
          </cell>
          <cell r="N837">
            <v>0</v>
          </cell>
          <cell r="P837">
            <v>0</v>
          </cell>
          <cell r="Q837">
            <v>0</v>
          </cell>
          <cell r="R837">
            <v>0</v>
          </cell>
          <cell r="T837">
            <v>0</v>
          </cell>
        </row>
        <row r="838">
          <cell r="C838" t="str">
            <v>Condo Rehab - Flooring</v>
          </cell>
          <cell r="D838">
            <v>80220000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L838">
            <v>0</v>
          </cell>
          <cell r="M838">
            <v>0</v>
          </cell>
          <cell r="N838">
            <v>0</v>
          </cell>
          <cell r="P838">
            <v>0</v>
          </cell>
          <cell r="Q838">
            <v>0</v>
          </cell>
          <cell r="R838">
            <v>0</v>
          </cell>
          <cell r="T838">
            <v>0</v>
          </cell>
        </row>
        <row r="839">
          <cell r="C839" t="str">
            <v>Condo Rehab - Garage Maint/Repair</v>
          </cell>
          <cell r="D839">
            <v>80225000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L839">
            <v>0</v>
          </cell>
          <cell r="M839">
            <v>0</v>
          </cell>
          <cell r="N839">
            <v>0</v>
          </cell>
          <cell r="P839">
            <v>0</v>
          </cell>
          <cell r="Q839">
            <v>0</v>
          </cell>
          <cell r="R839">
            <v>0</v>
          </cell>
          <cell r="T839">
            <v>0</v>
          </cell>
        </row>
        <row r="840">
          <cell r="C840" t="str">
            <v>Condo Rehab - Glass Replacement</v>
          </cell>
          <cell r="D840">
            <v>80230000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L840">
            <v>0</v>
          </cell>
          <cell r="M840">
            <v>0</v>
          </cell>
          <cell r="N840">
            <v>0</v>
          </cell>
          <cell r="P840">
            <v>0</v>
          </cell>
          <cell r="Q840">
            <v>0</v>
          </cell>
          <cell r="R840">
            <v>0</v>
          </cell>
          <cell r="T840">
            <v>0</v>
          </cell>
        </row>
        <row r="841">
          <cell r="C841" t="str">
            <v>Condo Rehab - Hardware&amp;Supplies</v>
          </cell>
          <cell r="D841">
            <v>80235000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L841">
            <v>0</v>
          </cell>
          <cell r="M841">
            <v>0</v>
          </cell>
          <cell r="N841">
            <v>0</v>
          </cell>
          <cell r="P841">
            <v>0</v>
          </cell>
          <cell r="Q841">
            <v>0</v>
          </cell>
          <cell r="R841">
            <v>0</v>
          </cell>
          <cell r="T841">
            <v>0</v>
          </cell>
        </row>
        <row r="842">
          <cell r="C842" t="str">
            <v>Condo Rehab - Paint</v>
          </cell>
          <cell r="D842">
            <v>80240000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L842">
            <v>0</v>
          </cell>
          <cell r="M842">
            <v>0</v>
          </cell>
          <cell r="N842">
            <v>0</v>
          </cell>
          <cell r="P842">
            <v>0</v>
          </cell>
          <cell r="Q842">
            <v>0</v>
          </cell>
          <cell r="R842">
            <v>0</v>
          </cell>
          <cell r="T842">
            <v>0</v>
          </cell>
        </row>
        <row r="843">
          <cell r="C843" t="str">
            <v>Condo Rehab - Paint Vendor</v>
          </cell>
          <cell r="D843">
            <v>80245000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L843">
            <v>0</v>
          </cell>
          <cell r="M843">
            <v>0</v>
          </cell>
          <cell r="N843">
            <v>0</v>
          </cell>
          <cell r="P843">
            <v>0</v>
          </cell>
          <cell r="Q843">
            <v>0</v>
          </cell>
          <cell r="R843">
            <v>0</v>
          </cell>
          <cell r="T843">
            <v>0</v>
          </cell>
        </row>
        <row r="844">
          <cell r="C844" t="str">
            <v>Condo Rehab - Temp Labor</v>
          </cell>
          <cell r="D844">
            <v>80250000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L844">
            <v>0</v>
          </cell>
          <cell r="M844">
            <v>0</v>
          </cell>
          <cell r="N844">
            <v>0</v>
          </cell>
          <cell r="P844">
            <v>0</v>
          </cell>
          <cell r="Q844">
            <v>0</v>
          </cell>
          <cell r="R844">
            <v>0</v>
          </cell>
          <cell r="T844">
            <v>0</v>
          </cell>
        </row>
        <row r="845">
          <cell r="C845" t="str">
            <v>Condo Rehab - Vacant Electric</v>
          </cell>
          <cell r="D845">
            <v>80255000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L845">
            <v>0</v>
          </cell>
          <cell r="M845">
            <v>0</v>
          </cell>
          <cell r="N845">
            <v>0</v>
          </cell>
          <cell r="P845">
            <v>0</v>
          </cell>
          <cell r="Q845">
            <v>0</v>
          </cell>
          <cell r="R845">
            <v>0</v>
          </cell>
          <cell r="T845">
            <v>0</v>
          </cell>
        </row>
        <row r="846">
          <cell r="C846" t="str">
            <v xml:space="preserve">Total Condo Rehab Expense 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L846">
            <v>0</v>
          </cell>
          <cell r="M846">
            <v>0</v>
          </cell>
          <cell r="N846">
            <v>0</v>
          </cell>
          <cell r="P846">
            <v>0</v>
          </cell>
          <cell r="Q846">
            <v>0</v>
          </cell>
          <cell r="R846">
            <v>0</v>
          </cell>
        </row>
        <row r="847">
          <cell r="C847">
            <v>0</v>
          </cell>
        </row>
        <row r="848">
          <cell r="C848" t="str">
            <v>Non-Operating Lease-Up Expense</v>
          </cell>
        </row>
        <row r="849">
          <cell r="C849" t="str">
            <v>Lease-Up Advertising/Internet</v>
          </cell>
          <cell r="D849">
            <v>80410000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L849">
            <v>0</v>
          </cell>
          <cell r="M849">
            <v>0</v>
          </cell>
          <cell r="N849">
            <v>0</v>
          </cell>
          <cell r="P849">
            <v>0</v>
          </cell>
          <cell r="Q849">
            <v>0</v>
          </cell>
          <cell r="R849">
            <v>0</v>
          </cell>
          <cell r="T849">
            <v>0</v>
          </cell>
        </row>
        <row r="850">
          <cell r="C850" t="str">
            <v>Lease-Up Advertising/Other Sources</v>
          </cell>
          <cell r="D850">
            <v>80420000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L850">
            <v>0</v>
          </cell>
          <cell r="M850">
            <v>0</v>
          </cell>
          <cell r="N850">
            <v>0</v>
          </cell>
          <cell r="P850">
            <v>0</v>
          </cell>
          <cell r="Q850">
            <v>0</v>
          </cell>
          <cell r="R850">
            <v>0</v>
          </cell>
          <cell r="T850">
            <v>0</v>
          </cell>
        </row>
        <row r="851">
          <cell r="C851" t="str">
            <v>Lease-Up Advertising/Trade Pubs</v>
          </cell>
          <cell r="D851">
            <v>80430000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L851">
            <v>0</v>
          </cell>
          <cell r="M851">
            <v>0</v>
          </cell>
          <cell r="N851">
            <v>0</v>
          </cell>
          <cell r="P851">
            <v>0</v>
          </cell>
          <cell r="Q851">
            <v>0</v>
          </cell>
          <cell r="R851">
            <v>0</v>
          </cell>
          <cell r="T851">
            <v>0</v>
          </cell>
        </row>
        <row r="852">
          <cell r="C852" t="str">
            <v>Lease-Up Brochures/Floor Plans</v>
          </cell>
          <cell r="D852">
            <v>80440000</v>
          </cell>
          <cell r="E852">
            <v>0</v>
          </cell>
          <cell r="F852">
            <v>0</v>
          </cell>
          <cell r="G852">
            <v>0</v>
          </cell>
          <cell r="H852">
            <v>0</v>
          </cell>
          <cell r="I852">
            <v>0</v>
          </cell>
          <cell r="J852">
            <v>0</v>
          </cell>
          <cell r="L852">
            <v>0</v>
          </cell>
          <cell r="M852">
            <v>0</v>
          </cell>
          <cell r="N852">
            <v>0</v>
          </cell>
          <cell r="P852">
            <v>0</v>
          </cell>
          <cell r="Q852">
            <v>0</v>
          </cell>
          <cell r="R852">
            <v>0</v>
          </cell>
          <cell r="T852">
            <v>0</v>
          </cell>
        </row>
        <row r="853">
          <cell r="C853" t="str">
            <v>Lease-Up Concierge Expense</v>
          </cell>
          <cell r="D853">
            <v>80450000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L853">
            <v>0</v>
          </cell>
          <cell r="M853">
            <v>0</v>
          </cell>
          <cell r="N853">
            <v>0</v>
          </cell>
          <cell r="P853">
            <v>0</v>
          </cell>
          <cell r="Q853">
            <v>0</v>
          </cell>
          <cell r="R853">
            <v>0</v>
          </cell>
          <cell r="T853">
            <v>0</v>
          </cell>
        </row>
        <row r="854">
          <cell r="C854" t="str">
            <v>Lease-Up Leasing Bonuses</v>
          </cell>
          <cell r="D854">
            <v>80455000</v>
          </cell>
          <cell r="E854">
            <v>0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L854">
            <v>0</v>
          </cell>
          <cell r="M854">
            <v>0</v>
          </cell>
          <cell r="N854">
            <v>0</v>
          </cell>
          <cell r="P854">
            <v>0</v>
          </cell>
          <cell r="Q854">
            <v>0</v>
          </cell>
          <cell r="R854">
            <v>0</v>
          </cell>
          <cell r="T854">
            <v>0</v>
          </cell>
        </row>
        <row r="855">
          <cell r="C855" t="str">
            <v>Lease-Up Marketing/Promos</v>
          </cell>
          <cell r="D855">
            <v>80460000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L855">
            <v>0</v>
          </cell>
          <cell r="M855">
            <v>0</v>
          </cell>
          <cell r="N855">
            <v>0</v>
          </cell>
          <cell r="P855">
            <v>0</v>
          </cell>
          <cell r="Q855">
            <v>0</v>
          </cell>
          <cell r="R855">
            <v>0</v>
          </cell>
          <cell r="T855">
            <v>0</v>
          </cell>
        </row>
        <row r="856">
          <cell r="C856" t="str">
            <v>Lease-Up Resident Referral Fees</v>
          </cell>
          <cell r="D856">
            <v>80470000</v>
          </cell>
          <cell r="E856">
            <v>0</v>
          </cell>
          <cell r="F856">
            <v>0</v>
          </cell>
          <cell r="G856">
            <v>0</v>
          </cell>
          <cell r="H856">
            <v>0</v>
          </cell>
          <cell r="I856">
            <v>0</v>
          </cell>
          <cell r="J856">
            <v>0</v>
          </cell>
          <cell r="L856">
            <v>0</v>
          </cell>
          <cell r="M856">
            <v>0</v>
          </cell>
          <cell r="N856">
            <v>0</v>
          </cell>
          <cell r="P856">
            <v>0</v>
          </cell>
          <cell r="Q856">
            <v>0</v>
          </cell>
          <cell r="R856">
            <v>0</v>
          </cell>
          <cell r="T856">
            <v>0</v>
          </cell>
        </row>
        <row r="857">
          <cell r="C857" t="str">
            <v>Lease-Up Signage</v>
          </cell>
          <cell r="D857">
            <v>80480000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L857">
            <v>0</v>
          </cell>
          <cell r="M857">
            <v>0</v>
          </cell>
          <cell r="N857">
            <v>0</v>
          </cell>
          <cell r="P857">
            <v>0</v>
          </cell>
          <cell r="Q857">
            <v>0</v>
          </cell>
          <cell r="R857">
            <v>0</v>
          </cell>
          <cell r="T857">
            <v>0</v>
          </cell>
        </row>
        <row r="858">
          <cell r="C858" t="str">
            <v>Lease-Up Expense/Other</v>
          </cell>
          <cell r="D858">
            <v>80490000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L858">
            <v>0</v>
          </cell>
          <cell r="M858">
            <v>0</v>
          </cell>
          <cell r="N858">
            <v>0</v>
          </cell>
          <cell r="P858">
            <v>0</v>
          </cell>
          <cell r="Q858">
            <v>0</v>
          </cell>
          <cell r="R858">
            <v>0</v>
          </cell>
          <cell r="T858">
            <v>0</v>
          </cell>
        </row>
        <row r="859">
          <cell r="C859" t="str">
            <v>Total Non-Operating Lease-Up Expense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L859">
            <v>0</v>
          </cell>
          <cell r="M859">
            <v>0</v>
          </cell>
          <cell r="N859">
            <v>0</v>
          </cell>
          <cell r="P859">
            <v>0</v>
          </cell>
          <cell r="Q859">
            <v>0</v>
          </cell>
          <cell r="R859">
            <v>0</v>
          </cell>
        </row>
        <row r="860">
          <cell r="C860">
            <v>0</v>
          </cell>
        </row>
        <row r="861">
          <cell r="C861" t="str">
            <v>Partnership/Owner Expenses</v>
          </cell>
        </row>
        <row r="862">
          <cell r="C862" t="str">
            <v>Accounting/Tax Prep Fee</v>
          </cell>
          <cell r="D862">
            <v>81020000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L862">
            <v>0</v>
          </cell>
          <cell r="M862">
            <v>0</v>
          </cell>
          <cell r="N862">
            <v>0</v>
          </cell>
          <cell r="P862">
            <v>0</v>
          </cell>
          <cell r="Q862">
            <v>0</v>
          </cell>
          <cell r="R862">
            <v>0</v>
          </cell>
          <cell r="T862">
            <v>0</v>
          </cell>
        </row>
        <row r="863">
          <cell r="C863" t="str">
            <v>Administrative / Supervision Fees</v>
          </cell>
          <cell r="D863">
            <v>81021000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L863">
            <v>0</v>
          </cell>
          <cell r="M863">
            <v>0</v>
          </cell>
          <cell r="N863">
            <v>0</v>
          </cell>
          <cell r="P863">
            <v>0</v>
          </cell>
          <cell r="Q863">
            <v>0</v>
          </cell>
          <cell r="R863">
            <v>0</v>
          </cell>
          <cell r="T863">
            <v>0</v>
          </cell>
        </row>
        <row r="864">
          <cell r="C864" t="str">
            <v>Allocated G &amp; A Expenses</v>
          </cell>
          <cell r="D864">
            <v>81025000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L864">
            <v>0</v>
          </cell>
          <cell r="M864">
            <v>0</v>
          </cell>
          <cell r="N864">
            <v>0</v>
          </cell>
          <cell r="P864">
            <v>0</v>
          </cell>
          <cell r="Q864">
            <v>0</v>
          </cell>
          <cell r="R864">
            <v>0</v>
          </cell>
          <cell r="T864">
            <v>0</v>
          </cell>
        </row>
        <row r="865">
          <cell r="C865" t="str">
            <v>Appraisal Fees</v>
          </cell>
          <cell r="D865">
            <v>81030000</v>
          </cell>
          <cell r="E865">
            <v>4900</v>
          </cell>
          <cell r="F865">
            <v>0</v>
          </cell>
          <cell r="G865">
            <v>4900</v>
          </cell>
          <cell r="H865">
            <v>0</v>
          </cell>
          <cell r="I865">
            <v>0</v>
          </cell>
          <cell r="J865">
            <v>0</v>
          </cell>
          <cell r="L865">
            <v>2.5445689032908027E-2</v>
          </cell>
          <cell r="M865">
            <v>2.5445689032908027E-2</v>
          </cell>
          <cell r="N865">
            <v>0</v>
          </cell>
          <cell r="P865">
            <v>15.50632911392405</v>
          </cell>
          <cell r="Q865">
            <v>15.50632911392405</v>
          </cell>
          <cell r="R865">
            <v>0</v>
          </cell>
          <cell r="T865" t="str">
            <v>Budgeted Appraisal Fee based on 2010 actual.</v>
          </cell>
        </row>
        <row r="866">
          <cell r="C866" t="str">
            <v>Asset Management Fees</v>
          </cell>
          <cell r="D866">
            <v>81035000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L866">
            <v>0</v>
          </cell>
          <cell r="M866">
            <v>0</v>
          </cell>
          <cell r="N866">
            <v>0</v>
          </cell>
          <cell r="P866">
            <v>0</v>
          </cell>
          <cell r="Q866">
            <v>0</v>
          </cell>
          <cell r="R866">
            <v>0</v>
          </cell>
          <cell r="T866">
            <v>0</v>
          </cell>
        </row>
        <row r="867">
          <cell r="C867" t="str">
            <v>Audit Fees</v>
          </cell>
          <cell r="D867">
            <v>81036000</v>
          </cell>
          <cell r="E867">
            <v>0</v>
          </cell>
          <cell r="F867">
            <v>0</v>
          </cell>
          <cell r="G867">
            <v>15000</v>
          </cell>
          <cell r="H867">
            <v>15000</v>
          </cell>
          <cell r="I867">
            <v>0</v>
          </cell>
          <cell r="J867">
            <v>0</v>
          </cell>
          <cell r="L867">
            <v>0</v>
          </cell>
          <cell r="M867">
            <v>7.7894966427269466E-2</v>
          </cell>
          <cell r="N867">
            <v>0</v>
          </cell>
          <cell r="P867">
            <v>0</v>
          </cell>
          <cell r="Q867">
            <v>47.468354430379748</v>
          </cell>
          <cell r="R867">
            <v>0</v>
          </cell>
          <cell r="T867" t="str">
            <v xml:space="preserve">Anticipated Audit Fee at $12,500.  However, no actuals for 2010 to pull for budgeting purposes.  </v>
          </cell>
        </row>
        <row r="868">
          <cell r="C868" t="str">
            <v>Capitalized Property Taxes</v>
          </cell>
          <cell r="D868">
            <v>81037000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L868">
            <v>0</v>
          </cell>
          <cell r="M868">
            <v>0</v>
          </cell>
          <cell r="N868">
            <v>0</v>
          </cell>
          <cell r="P868">
            <v>0</v>
          </cell>
          <cell r="Q868">
            <v>0</v>
          </cell>
          <cell r="R868">
            <v>0</v>
          </cell>
          <cell r="T868">
            <v>0</v>
          </cell>
        </row>
        <row r="869">
          <cell r="C869" t="str">
            <v>Construction Management Fees</v>
          </cell>
          <cell r="D869">
            <v>81040000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L869">
            <v>0</v>
          </cell>
          <cell r="M869">
            <v>0</v>
          </cell>
          <cell r="N869">
            <v>0</v>
          </cell>
          <cell r="P869">
            <v>0</v>
          </cell>
          <cell r="Q869">
            <v>0</v>
          </cell>
          <cell r="R869">
            <v>0</v>
          </cell>
          <cell r="T869">
            <v>0</v>
          </cell>
        </row>
        <row r="870">
          <cell r="C870" t="str">
            <v>Cost of Building Sales</v>
          </cell>
          <cell r="D870">
            <v>81045000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L870">
            <v>0</v>
          </cell>
          <cell r="M870">
            <v>0</v>
          </cell>
          <cell r="N870">
            <v>0</v>
          </cell>
          <cell r="P870">
            <v>0</v>
          </cell>
          <cell r="Q870">
            <v>0</v>
          </cell>
          <cell r="R870">
            <v>0</v>
          </cell>
          <cell r="T870">
            <v>0</v>
          </cell>
        </row>
        <row r="871">
          <cell r="C871" t="str">
            <v>Forensic Expense</v>
          </cell>
          <cell r="D871">
            <v>81050000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L871">
            <v>0</v>
          </cell>
          <cell r="M871">
            <v>0</v>
          </cell>
          <cell r="N871">
            <v>0</v>
          </cell>
          <cell r="P871">
            <v>0</v>
          </cell>
          <cell r="Q871">
            <v>0</v>
          </cell>
          <cell r="R871">
            <v>0</v>
          </cell>
          <cell r="T871">
            <v>0</v>
          </cell>
        </row>
        <row r="872">
          <cell r="C872" t="str">
            <v>Forensic Expense Reimbursement</v>
          </cell>
          <cell r="D872">
            <v>81055000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L872">
            <v>0</v>
          </cell>
          <cell r="M872">
            <v>0</v>
          </cell>
          <cell r="N872">
            <v>0</v>
          </cell>
          <cell r="P872">
            <v>0</v>
          </cell>
          <cell r="Q872">
            <v>0</v>
          </cell>
          <cell r="R872">
            <v>0</v>
          </cell>
          <cell r="T872">
            <v>0</v>
          </cell>
        </row>
        <row r="873">
          <cell r="C873" t="str">
            <v>Gain on Casualty</v>
          </cell>
          <cell r="D873">
            <v>81060000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L873">
            <v>0</v>
          </cell>
          <cell r="M873">
            <v>0</v>
          </cell>
          <cell r="N873">
            <v>0</v>
          </cell>
          <cell r="P873">
            <v>0</v>
          </cell>
          <cell r="Q873">
            <v>0</v>
          </cell>
          <cell r="R873">
            <v>0</v>
          </cell>
          <cell r="T873">
            <v>0</v>
          </cell>
        </row>
        <row r="874">
          <cell r="C874" t="str">
            <v>Loss on Casualty</v>
          </cell>
          <cell r="D874">
            <v>81061000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L874">
            <v>0</v>
          </cell>
          <cell r="M874">
            <v>0</v>
          </cell>
          <cell r="N874">
            <v>0</v>
          </cell>
          <cell r="P874">
            <v>0</v>
          </cell>
          <cell r="Q874">
            <v>0</v>
          </cell>
          <cell r="R874">
            <v>0</v>
          </cell>
          <cell r="T874">
            <v>0</v>
          </cell>
        </row>
        <row r="875">
          <cell r="C875" t="str">
            <v>Gain / Alternate Currency AP</v>
          </cell>
          <cell r="D875">
            <v>81063000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L875">
            <v>0</v>
          </cell>
          <cell r="M875">
            <v>0</v>
          </cell>
          <cell r="N875">
            <v>0</v>
          </cell>
          <cell r="P875">
            <v>0</v>
          </cell>
          <cell r="Q875">
            <v>0</v>
          </cell>
          <cell r="R875">
            <v>0</v>
          </cell>
          <cell r="T875">
            <v>0</v>
          </cell>
        </row>
        <row r="876">
          <cell r="C876" t="str">
            <v>Gain/Loss on Disposition</v>
          </cell>
          <cell r="D876">
            <v>81065000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L876">
            <v>0</v>
          </cell>
          <cell r="M876">
            <v>0</v>
          </cell>
          <cell r="N876">
            <v>0</v>
          </cell>
          <cell r="P876">
            <v>0</v>
          </cell>
          <cell r="Q876">
            <v>0</v>
          </cell>
          <cell r="R876">
            <v>0</v>
          </cell>
          <cell r="T876">
            <v>0</v>
          </cell>
        </row>
        <row r="877">
          <cell r="C877" t="str">
            <v>Hurricane Recovery</v>
          </cell>
          <cell r="D877">
            <v>81070000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L877">
            <v>0</v>
          </cell>
          <cell r="M877">
            <v>0</v>
          </cell>
          <cell r="N877">
            <v>0</v>
          </cell>
          <cell r="P877">
            <v>0</v>
          </cell>
          <cell r="Q877">
            <v>0</v>
          </cell>
          <cell r="R877">
            <v>0</v>
          </cell>
          <cell r="T877">
            <v>0</v>
          </cell>
        </row>
        <row r="878">
          <cell r="C878" t="str">
            <v>Hurricane Recovery Reimbursment</v>
          </cell>
          <cell r="D878">
            <v>81075000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L878">
            <v>0</v>
          </cell>
          <cell r="M878">
            <v>0</v>
          </cell>
          <cell r="N878">
            <v>0</v>
          </cell>
          <cell r="P878">
            <v>0</v>
          </cell>
          <cell r="Q878">
            <v>0</v>
          </cell>
          <cell r="R878">
            <v>0</v>
          </cell>
          <cell r="T878">
            <v>0</v>
          </cell>
        </row>
        <row r="879">
          <cell r="C879" t="str">
            <v>Land Lease</v>
          </cell>
          <cell r="D879">
            <v>81080000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L879">
            <v>0</v>
          </cell>
          <cell r="M879">
            <v>0</v>
          </cell>
          <cell r="N879">
            <v>0</v>
          </cell>
          <cell r="P879">
            <v>0</v>
          </cell>
          <cell r="Q879">
            <v>0</v>
          </cell>
          <cell r="R879">
            <v>0</v>
          </cell>
        </row>
        <row r="880">
          <cell r="C880" t="str">
            <v>Legal Fees - Partnership/Owner</v>
          </cell>
          <cell r="D880">
            <v>81085000</v>
          </cell>
          <cell r="E880">
            <v>0</v>
          </cell>
          <cell r="F880">
            <v>0</v>
          </cell>
          <cell r="G880">
            <v>15000</v>
          </cell>
          <cell r="H880">
            <v>15000</v>
          </cell>
          <cell r="I880">
            <v>0</v>
          </cell>
          <cell r="J880">
            <v>0</v>
          </cell>
          <cell r="L880">
            <v>0</v>
          </cell>
          <cell r="M880">
            <v>7.7894966427269466E-2</v>
          </cell>
          <cell r="N880">
            <v>0</v>
          </cell>
          <cell r="P880">
            <v>0</v>
          </cell>
          <cell r="Q880">
            <v>47.468354430379748</v>
          </cell>
          <cell r="R880">
            <v>0</v>
          </cell>
          <cell r="T880" t="str">
            <v>$15K Legal Fees budgeted per ownership</v>
          </cell>
        </row>
        <row r="881">
          <cell r="C881" t="str">
            <v>SWAP Cost</v>
          </cell>
          <cell r="D881">
            <v>81090000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L881">
            <v>0</v>
          </cell>
          <cell r="M881">
            <v>0</v>
          </cell>
          <cell r="N881">
            <v>0</v>
          </cell>
          <cell r="P881">
            <v>0</v>
          </cell>
          <cell r="Q881">
            <v>0</v>
          </cell>
          <cell r="R881">
            <v>0</v>
          </cell>
          <cell r="T881">
            <v>0</v>
          </cell>
        </row>
        <row r="882">
          <cell r="C882" t="str">
            <v>Gain / Loss on Extinguishment Debt</v>
          </cell>
          <cell r="D882">
            <v>81095000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L882">
            <v>0</v>
          </cell>
          <cell r="M882">
            <v>0</v>
          </cell>
          <cell r="N882">
            <v>0</v>
          </cell>
          <cell r="P882">
            <v>0</v>
          </cell>
          <cell r="Q882">
            <v>0</v>
          </cell>
          <cell r="R882">
            <v>0</v>
          </cell>
          <cell r="T882">
            <v>0</v>
          </cell>
        </row>
        <row r="883">
          <cell r="C883" t="str">
            <v>Non-Operating Gain/Loss</v>
          </cell>
          <cell r="D883">
            <v>81100000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L883">
            <v>0</v>
          </cell>
          <cell r="M883">
            <v>0</v>
          </cell>
          <cell r="N883">
            <v>0</v>
          </cell>
          <cell r="P883">
            <v>0</v>
          </cell>
          <cell r="Q883">
            <v>0</v>
          </cell>
          <cell r="R883">
            <v>0</v>
          </cell>
          <cell r="T883">
            <v>0</v>
          </cell>
        </row>
        <row r="884">
          <cell r="C884" t="str">
            <v>Post Dispostion Revenue</v>
          </cell>
          <cell r="D884">
            <v>81102000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L884">
            <v>0</v>
          </cell>
          <cell r="M884">
            <v>0</v>
          </cell>
          <cell r="N884">
            <v>0</v>
          </cell>
          <cell r="P884">
            <v>0</v>
          </cell>
          <cell r="Q884">
            <v>0</v>
          </cell>
          <cell r="R884">
            <v>0</v>
          </cell>
          <cell r="T884">
            <v>0</v>
          </cell>
        </row>
        <row r="885">
          <cell r="C885" t="str">
            <v>Post Disposition Expense</v>
          </cell>
          <cell r="D885">
            <v>81104000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L885">
            <v>0</v>
          </cell>
          <cell r="M885">
            <v>0</v>
          </cell>
          <cell r="N885">
            <v>0</v>
          </cell>
          <cell r="P885">
            <v>0</v>
          </cell>
          <cell r="Q885">
            <v>0</v>
          </cell>
          <cell r="R885">
            <v>0</v>
          </cell>
          <cell r="T885">
            <v>0</v>
          </cell>
        </row>
        <row r="886">
          <cell r="C886" t="str">
            <v>Refinance Fees</v>
          </cell>
          <cell r="D886">
            <v>81105000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L886">
            <v>0</v>
          </cell>
          <cell r="M886">
            <v>0</v>
          </cell>
          <cell r="N886">
            <v>0</v>
          </cell>
          <cell r="P886">
            <v>0</v>
          </cell>
          <cell r="Q886">
            <v>0</v>
          </cell>
          <cell r="R886">
            <v>0</v>
          </cell>
          <cell r="T886">
            <v>0</v>
          </cell>
        </row>
        <row r="887">
          <cell r="C887" t="str">
            <v>Renovation Compensation</v>
          </cell>
          <cell r="D887">
            <v>81110000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L887">
            <v>0</v>
          </cell>
          <cell r="M887">
            <v>0</v>
          </cell>
          <cell r="N887">
            <v>0</v>
          </cell>
          <cell r="P887">
            <v>0</v>
          </cell>
          <cell r="Q887">
            <v>0</v>
          </cell>
          <cell r="R887">
            <v>0</v>
          </cell>
          <cell r="T887">
            <v>0</v>
          </cell>
        </row>
        <row r="888">
          <cell r="C888" t="str">
            <v>Utilities</v>
          </cell>
          <cell r="D888">
            <v>81115000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L888">
            <v>0</v>
          </cell>
          <cell r="M888">
            <v>0</v>
          </cell>
          <cell r="N888">
            <v>0</v>
          </cell>
          <cell r="P888">
            <v>0</v>
          </cell>
          <cell r="Q888">
            <v>0</v>
          </cell>
          <cell r="R888">
            <v>0</v>
          </cell>
          <cell r="T888">
            <v>0</v>
          </cell>
        </row>
        <row r="889">
          <cell r="C889" t="str">
            <v>Partnership/Owner Exp - Other</v>
          </cell>
          <cell r="D889">
            <v>81120000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L889">
            <v>0</v>
          </cell>
          <cell r="M889">
            <v>0</v>
          </cell>
          <cell r="N889">
            <v>0</v>
          </cell>
          <cell r="P889">
            <v>0</v>
          </cell>
          <cell r="Q889">
            <v>0</v>
          </cell>
          <cell r="R889">
            <v>0</v>
          </cell>
          <cell r="T889">
            <v>0</v>
          </cell>
        </row>
        <row r="890">
          <cell r="C890" t="str">
            <v>Partnership/OwnerExp2 - Other</v>
          </cell>
          <cell r="D890">
            <v>81121000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L890">
            <v>0</v>
          </cell>
          <cell r="M890">
            <v>0</v>
          </cell>
          <cell r="N890">
            <v>0</v>
          </cell>
          <cell r="P890">
            <v>0</v>
          </cell>
          <cell r="Q890">
            <v>0</v>
          </cell>
          <cell r="R890">
            <v>0</v>
          </cell>
          <cell r="T890">
            <v>0</v>
          </cell>
        </row>
        <row r="891">
          <cell r="C891" t="str">
            <v>Partnership/OwnerExp3 - Other</v>
          </cell>
          <cell r="D891">
            <v>81122000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L891">
            <v>0</v>
          </cell>
          <cell r="M891">
            <v>0</v>
          </cell>
          <cell r="N891">
            <v>0</v>
          </cell>
          <cell r="P891">
            <v>0</v>
          </cell>
          <cell r="Q891">
            <v>0</v>
          </cell>
          <cell r="R891">
            <v>0</v>
          </cell>
          <cell r="T891">
            <v>0</v>
          </cell>
        </row>
        <row r="892">
          <cell r="C892" t="str">
            <v>Miscellaneous Audit Entries</v>
          </cell>
          <cell r="D892">
            <v>81125000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L892">
            <v>0</v>
          </cell>
          <cell r="M892">
            <v>0</v>
          </cell>
          <cell r="N892">
            <v>0</v>
          </cell>
          <cell r="P892">
            <v>0</v>
          </cell>
          <cell r="Q892">
            <v>0</v>
          </cell>
          <cell r="R892">
            <v>0</v>
          </cell>
          <cell r="T892">
            <v>0</v>
          </cell>
        </row>
        <row r="893">
          <cell r="C893" t="str">
            <v>Prior Period Adjustment</v>
          </cell>
          <cell r="D893">
            <v>81126000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L893">
            <v>0</v>
          </cell>
          <cell r="M893">
            <v>0</v>
          </cell>
          <cell r="N893">
            <v>0</v>
          </cell>
          <cell r="P893">
            <v>0</v>
          </cell>
          <cell r="Q893">
            <v>0</v>
          </cell>
          <cell r="R893">
            <v>0</v>
          </cell>
          <cell r="T893">
            <v>0</v>
          </cell>
        </row>
        <row r="894">
          <cell r="C894" t="str">
            <v>Prior Period Adjustment - Tax Exp</v>
          </cell>
          <cell r="D894">
            <v>81127000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L894">
            <v>0</v>
          </cell>
          <cell r="M894">
            <v>0</v>
          </cell>
          <cell r="N894">
            <v>0</v>
          </cell>
          <cell r="P894">
            <v>0</v>
          </cell>
          <cell r="Q894">
            <v>0</v>
          </cell>
          <cell r="R894">
            <v>0</v>
          </cell>
          <cell r="T894">
            <v>0</v>
          </cell>
        </row>
        <row r="895">
          <cell r="C895" t="str">
            <v>Prior Year Expenses</v>
          </cell>
          <cell r="D895">
            <v>81128000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L895">
            <v>0</v>
          </cell>
          <cell r="M895">
            <v>0</v>
          </cell>
          <cell r="N895">
            <v>0</v>
          </cell>
          <cell r="P895">
            <v>0</v>
          </cell>
          <cell r="Q895">
            <v>0</v>
          </cell>
          <cell r="R895">
            <v>0</v>
          </cell>
          <cell r="T895">
            <v>0</v>
          </cell>
        </row>
        <row r="896">
          <cell r="C896" t="str">
            <v>Impairments</v>
          </cell>
          <cell r="D896">
            <v>81130000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L896">
            <v>0</v>
          </cell>
          <cell r="M896">
            <v>0</v>
          </cell>
          <cell r="N896">
            <v>0</v>
          </cell>
          <cell r="P896">
            <v>0</v>
          </cell>
          <cell r="Q896">
            <v>0</v>
          </cell>
          <cell r="R896">
            <v>0</v>
          </cell>
          <cell r="T896">
            <v>0</v>
          </cell>
        </row>
        <row r="897">
          <cell r="C897" t="str">
            <v>Total Partnership/Owner Exp</v>
          </cell>
          <cell r="E897">
            <v>4900</v>
          </cell>
          <cell r="F897">
            <v>0</v>
          </cell>
          <cell r="G897">
            <v>34900</v>
          </cell>
          <cell r="H897">
            <v>30000</v>
          </cell>
          <cell r="I897">
            <v>6.1224489795918364</v>
          </cell>
          <cell r="J897">
            <v>6.1224489795918364</v>
          </cell>
          <cell r="L897">
            <v>2.5445689032908027E-2</v>
          </cell>
          <cell r="M897">
            <v>0.18123562188744696</v>
          </cell>
          <cell r="N897">
            <v>0.15578993285453893</v>
          </cell>
          <cell r="P897">
            <v>15.50632911392405</v>
          </cell>
          <cell r="Q897">
            <v>110.44303797468355</v>
          </cell>
          <cell r="R897">
            <v>94.936708860759495</v>
          </cell>
        </row>
        <row r="898">
          <cell r="C898">
            <v>0</v>
          </cell>
        </row>
        <row r="899">
          <cell r="C899" t="str">
            <v>Debt Service</v>
          </cell>
        </row>
        <row r="900">
          <cell r="C900" t="str">
            <v>Mortgage Insurance Premium (MIP)</v>
          </cell>
          <cell r="D900">
            <v>63080000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L900">
            <v>0</v>
          </cell>
          <cell r="M900">
            <v>0</v>
          </cell>
          <cell r="N900">
            <v>0</v>
          </cell>
          <cell r="P900">
            <v>0</v>
          </cell>
          <cell r="Q900">
            <v>0</v>
          </cell>
          <cell r="R900">
            <v>0</v>
          </cell>
          <cell r="T900">
            <v>0</v>
          </cell>
        </row>
        <row r="901">
          <cell r="C901" t="str">
            <v>Interest Expense - 1st Mort</v>
          </cell>
          <cell r="D901">
            <v>82010000</v>
          </cell>
          <cell r="E901">
            <v>1359650.16</v>
          </cell>
          <cell r="F901">
            <v>1359650.3099999998</v>
          </cell>
          <cell r="G901">
            <v>1359650</v>
          </cell>
          <cell r="H901">
            <v>-0.15999999991618097</v>
          </cell>
          <cell r="I901">
            <v>-1.1767732952436896E-7</v>
          </cell>
          <cell r="J901">
            <v>-1.1767732954748311E-7</v>
          </cell>
          <cell r="L901">
            <v>7.0606602377354371</v>
          </cell>
          <cell r="M901">
            <v>7.0606594068557955</v>
          </cell>
          <cell r="N901">
            <v>-8.3087964153349958E-7</v>
          </cell>
          <cell r="P901">
            <v>4302.6903797468349</v>
          </cell>
          <cell r="Q901">
            <v>4302.6898734177212</v>
          </cell>
          <cell r="R901">
            <v>-5.063291137048509E-4</v>
          </cell>
          <cell r="T901" t="str">
            <v>Based on 2010</v>
          </cell>
        </row>
        <row r="902">
          <cell r="C902" t="str">
            <v>Interest Expense - 2nd Mort</v>
          </cell>
          <cell r="D902">
            <v>82020000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L902">
            <v>0</v>
          </cell>
          <cell r="M902">
            <v>0</v>
          </cell>
          <cell r="N902">
            <v>0</v>
          </cell>
          <cell r="P902">
            <v>0</v>
          </cell>
          <cell r="Q902">
            <v>0</v>
          </cell>
          <cell r="R902">
            <v>0</v>
          </cell>
          <cell r="T902">
            <v>0</v>
          </cell>
        </row>
        <row r="903">
          <cell r="C903" t="str">
            <v>Interest Expense - 3rd Mort</v>
          </cell>
          <cell r="D903">
            <v>82030000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L903">
            <v>0</v>
          </cell>
          <cell r="M903">
            <v>0</v>
          </cell>
          <cell r="N903">
            <v>0</v>
          </cell>
          <cell r="P903">
            <v>0</v>
          </cell>
          <cell r="Q903">
            <v>0</v>
          </cell>
          <cell r="R903">
            <v>0</v>
          </cell>
          <cell r="T903">
            <v>0</v>
          </cell>
        </row>
        <row r="904">
          <cell r="C904" t="str">
            <v>Interest Expense - Bond</v>
          </cell>
          <cell r="D904">
            <v>82035000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L904">
            <v>0</v>
          </cell>
          <cell r="M904">
            <v>0</v>
          </cell>
          <cell r="N904">
            <v>0</v>
          </cell>
          <cell r="P904">
            <v>0</v>
          </cell>
          <cell r="Q904">
            <v>0</v>
          </cell>
          <cell r="R904">
            <v>0</v>
          </cell>
          <cell r="T904">
            <v>0</v>
          </cell>
        </row>
        <row r="905">
          <cell r="C905" t="str">
            <v>Interest Expense - LOC</v>
          </cell>
          <cell r="D905">
            <v>82040000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L905">
            <v>0</v>
          </cell>
          <cell r="M905">
            <v>0</v>
          </cell>
          <cell r="N905">
            <v>0</v>
          </cell>
          <cell r="P905">
            <v>0</v>
          </cell>
          <cell r="Q905">
            <v>0</v>
          </cell>
          <cell r="R905">
            <v>0</v>
          </cell>
          <cell r="T905">
            <v>0</v>
          </cell>
        </row>
        <row r="906">
          <cell r="C906" t="str">
            <v>Interest Expense - CHS</v>
          </cell>
          <cell r="D906">
            <v>82050000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L906">
            <v>0</v>
          </cell>
          <cell r="M906">
            <v>0</v>
          </cell>
          <cell r="N906">
            <v>0</v>
          </cell>
          <cell r="P906">
            <v>0</v>
          </cell>
          <cell r="Q906">
            <v>0</v>
          </cell>
          <cell r="R906">
            <v>0</v>
          </cell>
          <cell r="T906">
            <v>0</v>
          </cell>
        </row>
        <row r="907">
          <cell r="C907" t="str">
            <v>Interest Expense - Home Loan</v>
          </cell>
          <cell r="D907">
            <v>82060000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L907">
            <v>0</v>
          </cell>
          <cell r="M907">
            <v>0</v>
          </cell>
          <cell r="N907">
            <v>0</v>
          </cell>
          <cell r="P907">
            <v>0</v>
          </cell>
          <cell r="Q907">
            <v>0</v>
          </cell>
          <cell r="R907">
            <v>0</v>
          </cell>
          <cell r="T907">
            <v>0</v>
          </cell>
        </row>
        <row r="908">
          <cell r="C908" t="str">
            <v>Interest Expense - 1st Mezz</v>
          </cell>
          <cell r="D908">
            <v>82062000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L908">
            <v>0</v>
          </cell>
          <cell r="M908">
            <v>0</v>
          </cell>
          <cell r="N908">
            <v>0</v>
          </cell>
          <cell r="P908">
            <v>0</v>
          </cell>
          <cell r="Q908">
            <v>0</v>
          </cell>
          <cell r="R908">
            <v>0</v>
          </cell>
          <cell r="T908">
            <v>0</v>
          </cell>
        </row>
        <row r="909">
          <cell r="C909" t="str">
            <v>Interest Expense - 2nd Mezz</v>
          </cell>
          <cell r="D909">
            <v>82063000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L909">
            <v>0</v>
          </cell>
          <cell r="M909">
            <v>0</v>
          </cell>
          <cell r="N909">
            <v>0</v>
          </cell>
          <cell r="P909">
            <v>0</v>
          </cell>
          <cell r="Q909">
            <v>0</v>
          </cell>
          <cell r="R909">
            <v>0</v>
          </cell>
          <cell r="T909">
            <v>0</v>
          </cell>
        </row>
        <row r="910">
          <cell r="C910" t="str">
            <v>Interest Expense - 3rd Mezz</v>
          </cell>
          <cell r="D910">
            <v>82064000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L910">
            <v>0</v>
          </cell>
          <cell r="M910">
            <v>0</v>
          </cell>
          <cell r="N910">
            <v>0</v>
          </cell>
          <cell r="P910">
            <v>0</v>
          </cell>
          <cell r="Q910">
            <v>0</v>
          </cell>
          <cell r="R910">
            <v>0</v>
          </cell>
          <cell r="T910">
            <v>0</v>
          </cell>
        </row>
        <row r="911">
          <cell r="C911" t="str">
            <v>Interest Expense - Security Deposits</v>
          </cell>
          <cell r="D911">
            <v>82065000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L911">
            <v>0</v>
          </cell>
          <cell r="M911">
            <v>0</v>
          </cell>
          <cell r="N911">
            <v>0</v>
          </cell>
          <cell r="P911">
            <v>0</v>
          </cell>
          <cell r="Q911">
            <v>0</v>
          </cell>
          <cell r="R911">
            <v>0</v>
          </cell>
          <cell r="T911">
            <v>0</v>
          </cell>
        </row>
        <row r="912">
          <cell r="C912" t="str">
            <v>Interest Expense - Swaps / Permanent</v>
          </cell>
          <cell r="D912">
            <v>82067000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L912">
            <v>0</v>
          </cell>
          <cell r="M912">
            <v>0</v>
          </cell>
          <cell r="N912">
            <v>0</v>
          </cell>
          <cell r="P912">
            <v>0</v>
          </cell>
          <cell r="Q912">
            <v>0</v>
          </cell>
          <cell r="R912">
            <v>0</v>
          </cell>
          <cell r="T912">
            <v>0</v>
          </cell>
        </row>
        <row r="913">
          <cell r="C913" t="str">
            <v>Interest Expense - Swaps / Cons</v>
          </cell>
          <cell r="D913">
            <v>82068000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L913">
            <v>0</v>
          </cell>
          <cell r="M913">
            <v>0</v>
          </cell>
          <cell r="N913">
            <v>0</v>
          </cell>
          <cell r="P913">
            <v>0</v>
          </cell>
          <cell r="Q913">
            <v>0</v>
          </cell>
          <cell r="R913">
            <v>0</v>
          </cell>
          <cell r="T913">
            <v>0</v>
          </cell>
        </row>
        <row r="914">
          <cell r="C914" t="str">
            <v>Interest Develop Fee</v>
          </cell>
          <cell r="D914">
            <v>82070000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L914">
            <v>0</v>
          </cell>
          <cell r="M914">
            <v>0</v>
          </cell>
          <cell r="N914">
            <v>0</v>
          </cell>
          <cell r="P914">
            <v>0</v>
          </cell>
          <cell r="Q914">
            <v>0</v>
          </cell>
          <cell r="R914">
            <v>0</v>
          </cell>
          <cell r="T914">
            <v>0</v>
          </cell>
        </row>
        <row r="915">
          <cell r="C915" t="str">
            <v xml:space="preserve">Interest Expense - Other     </v>
          </cell>
          <cell r="D915">
            <v>82080000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L915">
            <v>0</v>
          </cell>
          <cell r="M915">
            <v>0</v>
          </cell>
          <cell r="N915">
            <v>0</v>
          </cell>
          <cell r="P915">
            <v>0</v>
          </cell>
          <cell r="Q915">
            <v>0</v>
          </cell>
          <cell r="R915">
            <v>0</v>
          </cell>
          <cell r="T915">
            <v>0</v>
          </cell>
        </row>
        <row r="916">
          <cell r="C916" t="str">
            <v>Deferred Financing Expense</v>
          </cell>
          <cell r="D916">
            <v>82085000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L916">
            <v>0</v>
          </cell>
          <cell r="M916">
            <v>0</v>
          </cell>
          <cell r="N916">
            <v>0</v>
          </cell>
          <cell r="P916">
            <v>0</v>
          </cell>
          <cell r="Q916">
            <v>0</v>
          </cell>
          <cell r="R916">
            <v>0</v>
          </cell>
          <cell r="T916">
            <v>0</v>
          </cell>
        </row>
        <row r="917">
          <cell r="C917" t="str">
            <v>Deferred Financing Expense 2</v>
          </cell>
          <cell r="D917">
            <v>82086000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L917">
            <v>0</v>
          </cell>
          <cell r="M917">
            <v>0</v>
          </cell>
          <cell r="N917">
            <v>0</v>
          </cell>
          <cell r="P917">
            <v>0</v>
          </cell>
          <cell r="Q917">
            <v>0</v>
          </cell>
          <cell r="R917">
            <v>0</v>
          </cell>
          <cell r="T917">
            <v>0</v>
          </cell>
        </row>
        <row r="918">
          <cell r="C918" t="str">
            <v>Principal Reduction - 1st Mort</v>
          </cell>
          <cell r="D918">
            <v>82090000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L918">
            <v>0</v>
          </cell>
          <cell r="M918">
            <v>0</v>
          </cell>
          <cell r="N918">
            <v>0</v>
          </cell>
          <cell r="P918">
            <v>0</v>
          </cell>
          <cell r="Q918">
            <v>0</v>
          </cell>
          <cell r="R918">
            <v>0</v>
          </cell>
          <cell r="T918">
            <v>0</v>
          </cell>
        </row>
        <row r="919">
          <cell r="C919" t="str">
            <v>Principal Reduction - 2nd Mort</v>
          </cell>
          <cell r="D919">
            <v>82100000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L919">
            <v>0</v>
          </cell>
          <cell r="M919">
            <v>0</v>
          </cell>
          <cell r="N919">
            <v>0</v>
          </cell>
          <cell r="P919">
            <v>0</v>
          </cell>
          <cell r="Q919">
            <v>0</v>
          </cell>
          <cell r="R919">
            <v>0</v>
          </cell>
          <cell r="T919">
            <v>0</v>
          </cell>
        </row>
        <row r="920">
          <cell r="C920" t="str">
            <v>Principal Reduction - 3rd Mort</v>
          </cell>
          <cell r="D920">
            <v>82110000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L920">
            <v>0</v>
          </cell>
          <cell r="M920">
            <v>0</v>
          </cell>
          <cell r="N920">
            <v>0</v>
          </cell>
          <cell r="P920">
            <v>0</v>
          </cell>
          <cell r="Q920">
            <v>0</v>
          </cell>
          <cell r="R920">
            <v>0</v>
          </cell>
          <cell r="T920">
            <v>0</v>
          </cell>
        </row>
        <row r="921">
          <cell r="C921" t="str">
            <v>Principal Reduction - Other</v>
          </cell>
          <cell r="D921">
            <v>82120000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L921">
            <v>0</v>
          </cell>
          <cell r="M921">
            <v>0</v>
          </cell>
          <cell r="N921">
            <v>0</v>
          </cell>
          <cell r="P921">
            <v>0</v>
          </cell>
          <cell r="Q921">
            <v>0</v>
          </cell>
          <cell r="R921">
            <v>0</v>
          </cell>
          <cell r="T921">
            <v>0</v>
          </cell>
        </row>
        <row r="922">
          <cell r="C922" t="str">
            <v>Mortgage Insurance Premium</v>
          </cell>
          <cell r="D922">
            <v>82130000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L922">
            <v>0</v>
          </cell>
          <cell r="M922">
            <v>0</v>
          </cell>
          <cell r="N922">
            <v>0</v>
          </cell>
          <cell r="P922">
            <v>0</v>
          </cell>
          <cell r="Q922">
            <v>0</v>
          </cell>
          <cell r="R922">
            <v>0</v>
          </cell>
          <cell r="T922">
            <v>0</v>
          </cell>
        </row>
        <row r="923">
          <cell r="C923" t="str">
            <v>Replacement Reserve Draws</v>
          </cell>
          <cell r="D923">
            <v>82140000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L923">
            <v>0</v>
          </cell>
          <cell r="M923">
            <v>0</v>
          </cell>
          <cell r="N923">
            <v>0</v>
          </cell>
          <cell r="P923">
            <v>0</v>
          </cell>
          <cell r="Q923">
            <v>0</v>
          </cell>
          <cell r="R923">
            <v>0</v>
          </cell>
          <cell r="T923">
            <v>0</v>
          </cell>
        </row>
        <row r="924">
          <cell r="C924" t="str">
            <v>Replacement Reserve Escrow</v>
          </cell>
          <cell r="D924">
            <v>82150000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L924">
            <v>0</v>
          </cell>
          <cell r="M924">
            <v>0</v>
          </cell>
          <cell r="N924">
            <v>0</v>
          </cell>
          <cell r="P924">
            <v>0</v>
          </cell>
          <cell r="Q924">
            <v>0</v>
          </cell>
          <cell r="R924">
            <v>0</v>
          </cell>
          <cell r="T924">
            <v>0</v>
          </cell>
        </row>
        <row r="925">
          <cell r="C925" t="str">
            <v>Tax Escrow</v>
          </cell>
          <cell r="D925">
            <v>82155000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L925">
            <v>0</v>
          </cell>
          <cell r="M925">
            <v>0</v>
          </cell>
          <cell r="N925">
            <v>0</v>
          </cell>
          <cell r="P925">
            <v>0</v>
          </cell>
          <cell r="Q925">
            <v>0</v>
          </cell>
          <cell r="R925">
            <v>0</v>
          </cell>
          <cell r="T925">
            <v>0</v>
          </cell>
        </row>
        <row r="926">
          <cell r="C926" t="str">
            <v>Insurance Escrow</v>
          </cell>
          <cell r="D926">
            <v>82160000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L926">
            <v>0</v>
          </cell>
          <cell r="M926">
            <v>0</v>
          </cell>
          <cell r="N926">
            <v>0</v>
          </cell>
          <cell r="P926">
            <v>0</v>
          </cell>
          <cell r="Q926">
            <v>0</v>
          </cell>
          <cell r="R926">
            <v>0</v>
          </cell>
          <cell r="T926">
            <v>0</v>
          </cell>
        </row>
        <row r="927">
          <cell r="C927" t="str">
            <v>Co-Invest Interest Expense</v>
          </cell>
          <cell r="D927">
            <v>82170000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L927">
            <v>0</v>
          </cell>
          <cell r="M927">
            <v>0</v>
          </cell>
          <cell r="N927">
            <v>0</v>
          </cell>
          <cell r="P927">
            <v>0</v>
          </cell>
          <cell r="Q927">
            <v>0</v>
          </cell>
          <cell r="R927">
            <v>0</v>
          </cell>
          <cell r="T927">
            <v>0</v>
          </cell>
        </row>
        <row r="928">
          <cell r="C928" t="str">
            <v>GAAP Adjustment - Loan Payable</v>
          </cell>
          <cell r="D928">
            <v>82175000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L928">
            <v>0</v>
          </cell>
          <cell r="M928">
            <v>0</v>
          </cell>
          <cell r="N928">
            <v>0</v>
          </cell>
          <cell r="P928">
            <v>0</v>
          </cell>
          <cell r="Q928">
            <v>0</v>
          </cell>
          <cell r="R928">
            <v>0</v>
          </cell>
          <cell r="T928">
            <v>0</v>
          </cell>
        </row>
        <row r="929">
          <cell r="C929" t="str">
            <v>Ground Lease Fee</v>
          </cell>
          <cell r="D929">
            <v>82180000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L929">
            <v>0</v>
          </cell>
          <cell r="M929">
            <v>0</v>
          </cell>
          <cell r="N929">
            <v>0</v>
          </cell>
          <cell r="P929">
            <v>0</v>
          </cell>
          <cell r="Q929">
            <v>0</v>
          </cell>
          <cell r="R929">
            <v>0</v>
          </cell>
          <cell r="T929">
            <v>0</v>
          </cell>
        </row>
        <row r="930">
          <cell r="C930" t="str">
            <v>Ground Lease Fixed</v>
          </cell>
          <cell r="D930">
            <v>82190000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L930">
            <v>0</v>
          </cell>
          <cell r="M930">
            <v>0</v>
          </cell>
          <cell r="N930">
            <v>0</v>
          </cell>
          <cell r="P930">
            <v>0</v>
          </cell>
          <cell r="Q930">
            <v>0</v>
          </cell>
          <cell r="R930">
            <v>0</v>
          </cell>
          <cell r="T930">
            <v>0</v>
          </cell>
        </row>
        <row r="931">
          <cell r="C931" t="str">
            <v>Int Rate Cap Exp-1st 5 Yrs</v>
          </cell>
          <cell r="D931">
            <v>82200000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L931">
            <v>0</v>
          </cell>
          <cell r="M931">
            <v>0</v>
          </cell>
          <cell r="N931">
            <v>0</v>
          </cell>
          <cell r="P931">
            <v>0</v>
          </cell>
          <cell r="Q931">
            <v>0</v>
          </cell>
          <cell r="R931">
            <v>0</v>
          </cell>
          <cell r="T931">
            <v>0</v>
          </cell>
        </row>
        <row r="932">
          <cell r="C932" t="str">
            <v>Interest - CHFA Historic Loan</v>
          </cell>
          <cell r="D932">
            <v>82210000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L932">
            <v>0</v>
          </cell>
          <cell r="M932">
            <v>0</v>
          </cell>
          <cell r="N932">
            <v>0</v>
          </cell>
          <cell r="P932">
            <v>0</v>
          </cell>
          <cell r="Q932">
            <v>0</v>
          </cell>
          <cell r="R932">
            <v>0</v>
          </cell>
          <cell r="T932">
            <v>0</v>
          </cell>
        </row>
        <row r="933">
          <cell r="C933" t="str">
            <v>Issuer Fees</v>
          </cell>
          <cell r="D933">
            <v>82220000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L933">
            <v>0</v>
          </cell>
          <cell r="M933">
            <v>0</v>
          </cell>
          <cell r="N933">
            <v>0</v>
          </cell>
          <cell r="P933">
            <v>0</v>
          </cell>
          <cell r="Q933">
            <v>0</v>
          </cell>
          <cell r="R933">
            <v>0</v>
          </cell>
          <cell r="T933">
            <v>0</v>
          </cell>
        </row>
        <row r="934">
          <cell r="C934" t="str">
            <v>Loan Exit Fees</v>
          </cell>
          <cell r="D934">
            <v>82225000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L934">
            <v>0</v>
          </cell>
          <cell r="M934">
            <v>0</v>
          </cell>
          <cell r="N934">
            <v>0</v>
          </cell>
          <cell r="P934">
            <v>0</v>
          </cell>
          <cell r="Q934">
            <v>0</v>
          </cell>
          <cell r="R934">
            <v>0</v>
          </cell>
          <cell r="T934">
            <v>0</v>
          </cell>
        </row>
        <row r="935">
          <cell r="C935" t="str">
            <v>Trustee Fees</v>
          </cell>
          <cell r="D935">
            <v>82230000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L935">
            <v>0</v>
          </cell>
          <cell r="M935">
            <v>0</v>
          </cell>
          <cell r="N935">
            <v>0</v>
          </cell>
          <cell r="P935">
            <v>0</v>
          </cell>
          <cell r="Q935">
            <v>0</v>
          </cell>
          <cell r="R935">
            <v>0</v>
          </cell>
          <cell r="T935">
            <v>0</v>
          </cell>
        </row>
        <row r="936">
          <cell r="C936" t="str">
            <v>Total Debt Service</v>
          </cell>
          <cell r="E936">
            <v>1359650.16</v>
          </cell>
          <cell r="F936">
            <v>1359650.3099999998</v>
          </cell>
          <cell r="G936">
            <v>1359650</v>
          </cell>
          <cell r="H936">
            <v>-0.15999999991618097</v>
          </cell>
          <cell r="I936">
            <v>-1.1767732952436896E-7</v>
          </cell>
          <cell r="J936">
            <v>-1.1767732954748311E-7</v>
          </cell>
          <cell r="L936">
            <v>7.0606602377354371</v>
          </cell>
          <cell r="M936">
            <v>7.0606594068557955</v>
          </cell>
          <cell r="N936">
            <v>-8.3087964153349958E-7</v>
          </cell>
          <cell r="P936">
            <v>4302.6903797468349</v>
          </cell>
          <cell r="Q936">
            <v>4302.6898734177212</v>
          </cell>
          <cell r="R936">
            <v>-5.063291137048509E-4</v>
          </cell>
        </row>
        <row r="937">
          <cell r="C937">
            <v>0</v>
          </cell>
        </row>
        <row r="938">
          <cell r="C938" t="str">
            <v>Depreciation &amp; Amortization</v>
          </cell>
        </row>
        <row r="939">
          <cell r="C939" t="str">
            <v>Amort - Value In-Place Leases</v>
          </cell>
          <cell r="D939">
            <v>83010000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L939">
            <v>0</v>
          </cell>
          <cell r="M939">
            <v>0</v>
          </cell>
          <cell r="N939">
            <v>0</v>
          </cell>
          <cell r="P939">
            <v>0</v>
          </cell>
          <cell r="Q939">
            <v>0</v>
          </cell>
          <cell r="R939">
            <v>0</v>
          </cell>
          <cell r="T939">
            <v>0</v>
          </cell>
        </row>
        <row r="940">
          <cell r="C940" t="str">
            <v>Amort - Deferred Ground Leases</v>
          </cell>
          <cell r="D940">
            <v>83015000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L940">
            <v>0</v>
          </cell>
          <cell r="M940">
            <v>0</v>
          </cell>
          <cell r="N940">
            <v>0</v>
          </cell>
          <cell r="P940">
            <v>0</v>
          </cell>
          <cell r="Q940">
            <v>0</v>
          </cell>
          <cell r="R940">
            <v>0</v>
          </cell>
          <cell r="T940">
            <v>0</v>
          </cell>
        </row>
        <row r="941">
          <cell r="C941" t="str">
            <v>Amortization</v>
          </cell>
          <cell r="D941">
            <v>83020000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L941">
            <v>0</v>
          </cell>
          <cell r="M941">
            <v>0</v>
          </cell>
          <cell r="N941">
            <v>0</v>
          </cell>
          <cell r="P941">
            <v>0</v>
          </cell>
          <cell r="Q941">
            <v>0</v>
          </cell>
          <cell r="R941">
            <v>0</v>
          </cell>
          <cell r="T941">
            <v>0</v>
          </cell>
        </row>
        <row r="942">
          <cell r="C942" t="str">
            <v>Amort - Capital Deferred Financing</v>
          </cell>
          <cell r="D942">
            <v>83020002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L942">
            <v>0</v>
          </cell>
          <cell r="M942">
            <v>0</v>
          </cell>
          <cell r="N942">
            <v>0</v>
          </cell>
          <cell r="P942">
            <v>0</v>
          </cell>
          <cell r="Q942">
            <v>0</v>
          </cell>
          <cell r="R942">
            <v>0</v>
          </cell>
          <cell r="T942">
            <v>0</v>
          </cell>
        </row>
        <row r="943">
          <cell r="C943" t="str">
            <v>Amort - Capital Interest</v>
          </cell>
          <cell r="D943">
            <v>83020004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L943">
            <v>0</v>
          </cell>
          <cell r="M943">
            <v>0</v>
          </cell>
          <cell r="N943">
            <v>0</v>
          </cell>
          <cell r="P943">
            <v>0</v>
          </cell>
          <cell r="Q943">
            <v>0</v>
          </cell>
          <cell r="R943">
            <v>0</v>
          </cell>
          <cell r="T943">
            <v>0</v>
          </cell>
        </row>
        <row r="944">
          <cell r="C944" t="str">
            <v>Amort - Capital Property Taxes</v>
          </cell>
          <cell r="D944">
            <v>83020006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L944">
            <v>0</v>
          </cell>
          <cell r="M944">
            <v>0</v>
          </cell>
          <cell r="N944">
            <v>0</v>
          </cell>
          <cell r="P944">
            <v>0</v>
          </cell>
          <cell r="Q944">
            <v>0</v>
          </cell>
          <cell r="R944">
            <v>0</v>
          </cell>
          <cell r="T944">
            <v>0</v>
          </cell>
        </row>
        <row r="945">
          <cell r="C945" t="str">
            <v>Amort - Syndication Fees</v>
          </cell>
          <cell r="D945">
            <v>83020008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L945">
            <v>0</v>
          </cell>
          <cell r="M945">
            <v>0</v>
          </cell>
          <cell r="N945">
            <v>0</v>
          </cell>
          <cell r="P945">
            <v>0</v>
          </cell>
          <cell r="Q945">
            <v>0</v>
          </cell>
          <cell r="R945">
            <v>0</v>
          </cell>
          <cell r="T945">
            <v>0</v>
          </cell>
        </row>
        <row r="946">
          <cell r="C946" t="str">
            <v>Amort - Leasehold Improvements</v>
          </cell>
          <cell r="D946">
            <v>83020010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L946">
            <v>0</v>
          </cell>
          <cell r="M946">
            <v>0</v>
          </cell>
          <cell r="N946">
            <v>0</v>
          </cell>
          <cell r="P946">
            <v>0</v>
          </cell>
          <cell r="Q946">
            <v>0</v>
          </cell>
          <cell r="R946">
            <v>0</v>
          </cell>
          <cell r="T946">
            <v>0</v>
          </cell>
        </row>
        <row r="947">
          <cell r="C947" t="str">
            <v>Amort - Software Costs</v>
          </cell>
          <cell r="D947">
            <v>83020012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L947">
            <v>0</v>
          </cell>
          <cell r="M947">
            <v>0</v>
          </cell>
          <cell r="N947">
            <v>0</v>
          </cell>
          <cell r="P947">
            <v>0</v>
          </cell>
          <cell r="Q947">
            <v>0</v>
          </cell>
          <cell r="R947">
            <v>0</v>
          </cell>
          <cell r="T947">
            <v>0</v>
          </cell>
        </row>
        <row r="948">
          <cell r="C948" t="str">
            <v>Amort - Deferred Financing Costs</v>
          </cell>
          <cell r="D948">
            <v>83020014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L948">
            <v>0</v>
          </cell>
          <cell r="M948">
            <v>0</v>
          </cell>
          <cell r="N948">
            <v>0</v>
          </cell>
          <cell r="P948">
            <v>0</v>
          </cell>
          <cell r="Q948">
            <v>0</v>
          </cell>
          <cell r="R948">
            <v>0</v>
          </cell>
          <cell r="T948">
            <v>0</v>
          </cell>
        </row>
        <row r="949">
          <cell r="C949" t="str">
            <v>Amort - Start Up Costs</v>
          </cell>
          <cell r="D949">
            <v>83020016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L949">
            <v>0</v>
          </cell>
          <cell r="M949">
            <v>0</v>
          </cell>
          <cell r="N949">
            <v>0</v>
          </cell>
          <cell r="P949">
            <v>0</v>
          </cell>
          <cell r="Q949">
            <v>0</v>
          </cell>
          <cell r="R949">
            <v>0</v>
          </cell>
          <cell r="T949">
            <v>0</v>
          </cell>
        </row>
        <row r="950">
          <cell r="C950" t="str">
            <v>Amort - Capitalized Operating Deficits</v>
          </cell>
          <cell r="D950">
            <v>83020018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L950">
            <v>0</v>
          </cell>
          <cell r="M950">
            <v>0</v>
          </cell>
          <cell r="N950">
            <v>0</v>
          </cell>
          <cell r="P950">
            <v>0</v>
          </cell>
          <cell r="Q950">
            <v>0</v>
          </cell>
          <cell r="R950">
            <v>0</v>
          </cell>
          <cell r="T950">
            <v>0</v>
          </cell>
        </row>
        <row r="951">
          <cell r="C951" t="str">
            <v>Amort - Equity Formation</v>
          </cell>
          <cell r="D951">
            <v>83020020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L951">
            <v>0</v>
          </cell>
          <cell r="M951">
            <v>0</v>
          </cell>
          <cell r="N951">
            <v>0</v>
          </cell>
          <cell r="P951">
            <v>0</v>
          </cell>
          <cell r="Q951">
            <v>0</v>
          </cell>
          <cell r="R951">
            <v>0</v>
          </cell>
          <cell r="T951">
            <v>0</v>
          </cell>
        </row>
        <row r="952">
          <cell r="C952" t="str">
            <v>Amort - Other</v>
          </cell>
          <cell r="D952">
            <v>83020022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L952">
            <v>0</v>
          </cell>
          <cell r="M952">
            <v>0</v>
          </cell>
          <cell r="N952">
            <v>0</v>
          </cell>
          <cell r="P952">
            <v>0</v>
          </cell>
          <cell r="Q952">
            <v>0</v>
          </cell>
          <cell r="R952">
            <v>0</v>
          </cell>
          <cell r="T952">
            <v>0</v>
          </cell>
        </row>
        <row r="953">
          <cell r="C953" t="str">
            <v>Amort - Other / Intital Loan</v>
          </cell>
          <cell r="D953">
            <v>83020024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L953">
            <v>0</v>
          </cell>
          <cell r="M953">
            <v>0</v>
          </cell>
          <cell r="N953">
            <v>0</v>
          </cell>
          <cell r="P953">
            <v>0</v>
          </cell>
          <cell r="Q953">
            <v>0</v>
          </cell>
          <cell r="R953">
            <v>0</v>
          </cell>
          <cell r="T953">
            <v>0</v>
          </cell>
        </row>
        <row r="954">
          <cell r="C954" t="str">
            <v>Amort - Other / Tenant Improvements</v>
          </cell>
          <cell r="D954">
            <v>83020026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L954">
            <v>0</v>
          </cell>
          <cell r="M954">
            <v>0</v>
          </cell>
          <cell r="N954">
            <v>0</v>
          </cell>
          <cell r="P954">
            <v>0</v>
          </cell>
          <cell r="Q954">
            <v>0</v>
          </cell>
          <cell r="R954">
            <v>0</v>
          </cell>
          <cell r="T954">
            <v>0</v>
          </cell>
        </row>
        <row r="955">
          <cell r="C955" t="str">
            <v>Depreciation</v>
          </cell>
          <cell r="D955">
            <v>83030000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L955">
            <v>0</v>
          </cell>
          <cell r="M955">
            <v>0</v>
          </cell>
          <cell r="N955">
            <v>0</v>
          </cell>
          <cell r="P955">
            <v>0</v>
          </cell>
          <cell r="Q955">
            <v>0</v>
          </cell>
          <cell r="R955">
            <v>0</v>
          </cell>
          <cell r="T955">
            <v>0</v>
          </cell>
        </row>
        <row r="956">
          <cell r="C956" t="str">
            <v>Depreciation - Appliances</v>
          </cell>
          <cell r="D956">
            <v>83030002</v>
          </cell>
          <cell r="E956">
            <v>1227.7</v>
          </cell>
          <cell r="F956">
            <v>1546</v>
          </cell>
          <cell r="G956">
            <v>1228</v>
          </cell>
          <cell r="H956">
            <v>0.29999999999995453</v>
          </cell>
          <cell r="I956">
            <v>2.4435937118184777E-4</v>
          </cell>
          <cell r="J956">
            <v>2.4435937118183482E-4</v>
          </cell>
          <cell r="L956">
            <v>6.3754433521839154E-3</v>
          </cell>
          <cell r="M956">
            <v>6.3770012515124604E-3</v>
          </cell>
          <cell r="N956">
            <v>1.557899328544915E-6</v>
          </cell>
          <cell r="P956">
            <v>3.8851265822784811</v>
          </cell>
          <cell r="Q956">
            <v>3.8860759493670884</v>
          </cell>
          <cell r="R956">
            <v>9.4936708860737795E-4</v>
          </cell>
          <cell r="T956" t="str">
            <v>Based on 2010.</v>
          </cell>
        </row>
        <row r="957">
          <cell r="C957" t="str">
            <v>Depreciation - Buildings</v>
          </cell>
          <cell r="D957">
            <v>83030004</v>
          </cell>
          <cell r="E957">
            <v>892484.97999999986</v>
          </cell>
          <cell r="F957">
            <v>895560</v>
          </cell>
          <cell r="G957">
            <v>892200</v>
          </cell>
          <cell r="H957">
            <v>-284.97999999986496</v>
          </cell>
          <cell r="I957">
            <v>-3.1931069585043885E-4</v>
          </cell>
          <cell r="J957">
            <v>-3.1931069585044991E-4</v>
          </cell>
          <cell r="L957">
            <v>4.6346725035961507</v>
          </cell>
          <cell r="M957">
            <v>4.6331926030939883</v>
          </cell>
          <cell r="N957">
            <v>-1.4799005021624012E-3</v>
          </cell>
          <cell r="P957">
            <v>2824.3195569620248</v>
          </cell>
          <cell r="Q957">
            <v>2823.4177215189875</v>
          </cell>
          <cell r="R957">
            <v>-0.90183544303727103</v>
          </cell>
          <cell r="T957" t="str">
            <v>Based on 2010.</v>
          </cell>
        </row>
        <row r="958">
          <cell r="C958" t="str">
            <v>Depreciation - Building Improvements</v>
          </cell>
          <cell r="D958">
            <v>83030006</v>
          </cell>
          <cell r="E958">
            <v>22943.919999999998</v>
          </cell>
          <cell r="F958">
            <v>22087</v>
          </cell>
          <cell r="G958">
            <v>22944</v>
          </cell>
          <cell r="H958">
            <v>8.000000000174623E-2</v>
          </cell>
          <cell r="I958">
            <v>3.4867625062215279E-6</v>
          </cell>
          <cell r="J958">
            <v>3.48676250627733E-6</v>
          </cell>
          <cell r="L958">
            <v>0.11914772520733043</v>
          </cell>
          <cell r="M958">
            <v>0.11914814064715139</v>
          </cell>
          <cell r="N958">
            <v>4.1543982096103882E-7</v>
          </cell>
          <cell r="P958">
            <v>72.607341772151898</v>
          </cell>
          <cell r="Q958">
            <v>72.607594936708864</v>
          </cell>
          <cell r="R958">
            <v>2.5316455696611229E-4</v>
          </cell>
          <cell r="T958" t="str">
            <v>Based on 2010</v>
          </cell>
        </row>
        <row r="959">
          <cell r="C959" t="str">
            <v>Depreciation - Carpets</v>
          </cell>
          <cell r="D959">
            <v>83030008</v>
          </cell>
          <cell r="E959">
            <v>6596.869999999999</v>
          </cell>
          <cell r="F959">
            <v>6818</v>
          </cell>
          <cell r="G959">
            <v>6597</v>
          </cell>
          <cell r="H959">
            <v>0.13000000000101863</v>
          </cell>
          <cell r="I959">
            <v>1.970631526784955E-5</v>
          </cell>
          <cell r="J959">
            <v>1.9706315267820074E-5</v>
          </cell>
          <cell r="L959">
            <v>3.4257531145004072E-2</v>
          </cell>
          <cell r="M959">
            <v>3.4258206234713109E-2</v>
          </cell>
          <cell r="N959">
            <v>6.7508970903740195E-7</v>
          </cell>
          <cell r="P959">
            <v>20.876170886075947</v>
          </cell>
          <cell r="Q959">
            <v>20.876582278481013</v>
          </cell>
          <cell r="R959">
            <v>4.1139240506637975E-4</v>
          </cell>
          <cell r="T959" t="str">
            <v>Based on 2010</v>
          </cell>
        </row>
        <row r="960">
          <cell r="C960" t="str">
            <v>Depreciation - Deferred Financing</v>
          </cell>
          <cell r="D960">
            <v>83030010</v>
          </cell>
          <cell r="E960">
            <v>0</v>
          </cell>
          <cell r="F960">
            <v>0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L960">
            <v>0</v>
          </cell>
          <cell r="M960">
            <v>0</v>
          </cell>
          <cell r="N960">
            <v>0</v>
          </cell>
          <cell r="P960">
            <v>0</v>
          </cell>
          <cell r="Q960">
            <v>0</v>
          </cell>
          <cell r="R960">
            <v>0</v>
          </cell>
          <cell r="T960">
            <v>0</v>
          </cell>
        </row>
        <row r="961">
          <cell r="C961" t="str">
            <v>Depreciation - Furniture, Fixtures, Equipment</v>
          </cell>
          <cell r="D961">
            <v>83030012</v>
          </cell>
          <cell r="E961">
            <v>6021.8</v>
          </cell>
          <cell r="F961">
            <v>2665</v>
          </cell>
          <cell r="G961">
            <v>6022</v>
          </cell>
          <cell r="H961">
            <v>0.1999999999998181</v>
          </cell>
          <cell r="I961">
            <v>3.3212660666215765E-5</v>
          </cell>
          <cell r="J961">
            <v>3.3212660666137594E-5</v>
          </cell>
          <cell r="L961">
            <v>3.1271193922115421E-2</v>
          </cell>
          <cell r="M961">
            <v>3.1272232521667782E-2</v>
          </cell>
          <cell r="N961">
            <v>1.0385995523609637E-6</v>
          </cell>
          <cell r="P961">
            <v>19.05632911392405</v>
          </cell>
          <cell r="Q961">
            <v>19.056962025316455</v>
          </cell>
          <cell r="R961">
            <v>6.3291139240462257E-4</v>
          </cell>
          <cell r="T961" t="str">
            <v>Based on 2010</v>
          </cell>
        </row>
        <row r="962">
          <cell r="C962" t="str">
            <v>Depreciation - Land Improvements</v>
          </cell>
          <cell r="D962">
            <v>83030014</v>
          </cell>
          <cell r="E962">
            <v>1115.9000000000001</v>
          </cell>
          <cell r="F962">
            <v>1308</v>
          </cell>
          <cell r="G962">
            <v>1116</v>
          </cell>
          <cell r="H962">
            <v>9.9999999999909051E-2</v>
          </cell>
          <cell r="I962">
            <v>8.9613764674172449E-5</v>
          </cell>
          <cell r="J962">
            <v>8.9613764674201235E-5</v>
          </cell>
          <cell r="L962">
            <v>5.7948662024126674E-3</v>
          </cell>
          <cell r="M962">
            <v>5.7953855021888488E-3</v>
          </cell>
          <cell r="N962">
            <v>5.192997761813492E-7</v>
          </cell>
          <cell r="P962">
            <v>3.531329113924051</v>
          </cell>
          <cell r="Q962">
            <v>3.5316455696202533</v>
          </cell>
          <cell r="R962">
            <v>3.1645569620231129E-4</v>
          </cell>
          <cell r="T962" t="str">
            <v>Based on 2010</v>
          </cell>
        </row>
        <row r="963">
          <cell r="C963" t="str">
            <v>Depreciation - Office Equipment</v>
          </cell>
          <cell r="D963">
            <v>83030016</v>
          </cell>
          <cell r="E963">
            <v>4356.1099999999997</v>
          </cell>
          <cell r="F963">
            <v>8184</v>
          </cell>
          <cell r="G963">
            <v>4356</v>
          </cell>
          <cell r="H963">
            <v>-0.10999999999967258</v>
          </cell>
          <cell r="I963">
            <v>-2.525188757852134E-5</v>
          </cell>
          <cell r="J963">
            <v>-2.5251887578514598E-5</v>
          </cell>
          <cell r="L963">
            <v>2.2621269480232853E-2</v>
          </cell>
          <cell r="M963">
            <v>2.2620698250479056E-2</v>
          </cell>
          <cell r="N963">
            <v>-5.7122975379714225E-7</v>
          </cell>
          <cell r="P963">
            <v>13.7851582278481</v>
          </cell>
          <cell r="Q963">
            <v>13.784810126582279</v>
          </cell>
          <cell r="R963">
            <v>-3.4810126582129897E-4</v>
          </cell>
          <cell r="T963" t="str">
            <v>Based on 2010</v>
          </cell>
        </row>
        <row r="964">
          <cell r="C964" t="str">
            <v>Depreciation - Tenant Improvements</v>
          </cell>
          <cell r="D964">
            <v>83030018</v>
          </cell>
          <cell r="E964">
            <v>625</v>
          </cell>
          <cell r="F964">
            <v>5000</v>
          </cell>
          <cell r="G964">
            <v>0</v>
          </cell>
          <cell r="H964">
            <v>-625</v>
          </cell>
          <cell r="I964">
            <v>-1</v>
          </cell>
          <cell r="J964">
            <v>-1</v>
          </cell>
          <cell r="L964">
            <v>3.245623601136228E-3</v>
          </cell>
          <cell r="M964">
            <v>0</v>
          </cell>
          <cell r="N964">
            <v>-3.245623601136228E-3</v>
          </cell>
          <cell r="P964">
            <v>1.9778481012658229</v>
          </cell>
          <cell r="Q964">
            <v>0</v>
          </cell>
          <cell r="R964">
            <v>-1.9778481012658229</v>
          </cell>
          <cell r="T964">
            <v>0</v>
          </cell>
        </row>
        <row r="965">
          <cell r="C965" t="str">
            <v>Depreciation - Computer Hardware</v>
          </cell>
          <cell r="D965">
            <v>83030019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L965">
            <v>0</v>
          </cell>
          <cell r="M965">
            <v>0</v>
          </cell>
          <cell r="N965">
            <v>0</v>
          </cell>
          <cell r="P965">
            <v>0</v>
          </cell>
          <cell r="Q965">
            <v>0</v>
          </cell>
          <cell r="R965">
            <v>0</v>
          </cell>
          <cell r="T965">
            <v>0</v>
          </cell>
        </row>
        <row r="966">
          <cell r="C966" t="str">
            <v>Depreciation - Vehicles</v>
          </cell>
          <cell r="D966">
            <v>83030020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L966">
            <v>0</v>
          </cell>
          <cell r="M966">
            <v>0</v>
          </cell>
          <cell r="N966">
            <v>0</v>
          </cell>
          <cell r="P966">
            <v>0</v>
          </cell>
          <cell r="Q966">
            <v>0</v>
          </cell>
          <cell r="R966">
            <v>0</v>
          </cell>
          <cell r="T966">
            <v>0</v>
          </cell>
        </row>
        <row r="967">
          <cell r="C967" t="str">
            <v>Depreciation - LR Tenant Improvements</v>
          </cell>
          <cell r="D967">
            <v>83030021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L967">
            <v>0</v>
          </cell>
          <cell r="M967">
            <v>0</v>
          </cell>
          <cell r="N967">
            <v>0</v>
          </cell>
          <cell r="P967">
            <v>0</v>
          </cell>
          <cell r="Q967">
            <v>0</v>
          </cell>
          <cell r="R967">
            <v>0</v>
          </cell>
          <cell r="T967">
            <v>0</v>
          </cell>
        </row>
        <row r="968">
          <cell r="C968" t="str">
            <v>Total Depreciation &amp; Amort</v>
          </cell>
          <cell r="E968">
            <v>935372.27999999991</v>
          </cell>
          <cell r="F968">
            <v>943168</v>
          </cell>
          <cell r="G968">
            <v>934463</v>
          </cell>
          <cell r="H968">
            <v>-909.27999999986218</v>
          </cell>
          <cell r="I968">
            <v>-9.7210492489670773E-4</v>
          </cell>
          <cell r="J968">
            <v>-9.7210492489674394E-4</v>
          </cell>
          <cell r="L968">
            <v>4.8573861565065659</v>
          </cell>
          <cell r="M968">
            <v>4.8526642675017007</v>
          </cell>
          <cell r="N968">
            <v>-4.721889004865254E-3</v>
          </cell>
          <cell r="P968">
            <v>2960.0388607594932</v>
          </cell>
          <cell r="Q968">
            <v>2957.1613924050635</v>
          </cell>
          <cell r="R968">
            <v>-2.8774683544297659</v>
          </cell>
        </row>
        <row r="969">
          <cell r="C969">
            <v>0</v>
          </cell>
        </row>
        <row r="970">
          <cell r="C970" t="str">
            <v xml:space="preserve">HOA - Reserves      </v>
          </cell>
        </row>
        <row r="971">
          <cell r="C971" t="str">
            <v>General - Reserves</v>
          </cell>
          <cell r="D971">
            <v>84010000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L971">
            <v>0</v>
          </cell>
          <cell r="M971">
            <v>0</v>
          </cell>
          <cell r="N971">
            <v>0</v>
          </cell>
          <cell r="P971">
            <v>0</v>
          </cell>
          <cell r="Q971">
            <v>0</v>
          </cell>
          <cell r="R971">
            <v>0</v>
          </cell>
          <cell r="T971">
            <v>0</v>
          </cell>
        </row>
        <row r="972">
          <cell r="C972" t="str">
            <v>Total HOA Reserves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L972">
            <v>0</v>
          </cell>
          <cell r="M972">
            <v>0</v>
          </cell>
          <cell r="N972">
            <v>0</v>
          </cell>
          <cell r="P972">
            <v>0</v>
          </cell>
          <cell r="Q972">
            <v>0</v>
          </cell>
          <cell r="R972">
            <v>0</v>
          </cell>
        </row>
        <row r="973">
          <cell r="C973">
            <v>0</v>
          </cell>
        </row>
        <row r="974">
          <cell r="C974" t="str">
            <v>TOTAL NON-OPERATING EXPENSE</v>
          </cell>
          <cell r="E974">
            <v>2299922.44</v>
          </cell>
          <cell r="F974">
            <v>2302818.3099999996</v>
          </cell>
          <cell r="G974">
            <v>2329013</v>
          </cell>
          <cell r="H974">
            <v>29090.560000000223</v>
          </cell>
          <cell r="I974">
            <v>1.264849609450318E-2</v>
          </cell>
          <cell r="J974">
            <v>6.12147675698961</v>
          </cell>
          <cell r="L974">
            <v>11.943492083274911</v>
          </cell>
          <cell r="M974">
            <v>12.094559296244944</v>
          </cell>
          <cell r="N974">
            <v>0.15106721297003212</v>
          </cell>
          <cell r="P974">
            <v>7278.2355696202521</v>
          </cell>
          <cell r="Q974">
            <v>7370.2943037974683</v>
          </cell>
          <cell r="R974">
            <v>92.058734177216138</v>
          </cell>
        </row>
        <row r="975">
          <cell r="C975">
            <v>0</v>
          </cell>
        </row>
        <row r="976">
          <cell r="C976" t="str">
            <v xml:space="preserve">Unrealized Appr(Depr.) of R.E.    </v>
          </cell>
        </row>
        <row r="977">
          <cell r="C977" t="str">
            <v>Change in Unrealized Appr R.E.</v>
          </cell>
          <cell r="D977">
            <v>85010000</v>
          </cell>
          <cell r="E977">
            <v>0</v>
          </cell>
          <cell r="F977">
            <v>0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L977">
            <v>0</v>
          </cell>
          <cell r="M977">
            <v>0</v>
          </cell>
          <cell r="N977">
            <v>0</v>
          </cell>
          <cell r="P977">
            <v>0</v>
          </cell>
          <cell r="Q977">
            <v>0</v>
          </cell>
          <cell r="R977">
            <v>0</v>
          </cell>
          <cell r="T977">
            <v>0</v>
          </cell>
        </row>
        <row r="978">
          <cell r="C978" t="str">
            <v>Total Unrealized Appr(Depr.)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L978">
            <v>0</v>
          </cell>
          <cell r="M978">
            <v>0</v>
          </cell>
          <cell r="N978">
            <v>0</v>
          </cell>
          <cell r="P978">
            <v>0</v>
          </cell>
          <cell r="Q978">
            <v>0</v>
          </cell>
          <cell r="R978">
            <v>0</v>
          </cell>
        </row>
        <row r="979">
          <cell r="C979">
            <v>0</v>
          </cell>
        </row>
        <row r="980">
          <cell r="C980" t="str">
            <v>NET INCOME</v>
          </cell>
          <cell r="E980">
            <v>-574691.72999999952</v>
          </cell>
          <cell r="F980">
            <v>-578505.99</v>
          </cell>
          <cell r="G980">
            <v>-938745.77517115045</v>
          </cell>
          <cell r="H980">
            <v>-364054.04517115041</v>
          </cell>
          <cell r="I980">
            <v>-0.63347709070243752</v>
          </cell>
          <cell r="J980">
            <v>0.63347709070243852</v>
          </cell>
          <cell r="L980">
            <v>-2.9843728676252916</v>
          </cell>
          <cell r="M980">
            <v>-4.8749047093798543</v>
          </cell>
          <cell r="N980">
            <v>-1.8905318417545627</v>
          </cell>
          <cell r="P980">
            <v>-1818.6447151898719</v>
          </cell>
          <cell r="Q980">
            <v>-2590.2246489902154</v>
          </cell>
          <cell r="R980">
            <v>-771.5799338003435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5">
          <cell r="M5">
            <v>2012</v>
          </cell>
        </row>
      </sheetData>
      <sheetData sheetId="16"/>
      <sheetData sheetId="17"/>
      <sheetData sheetId="18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28896110481"/>
      <sheetName val="Template"/>
      <sheetName val="Sheet3"/>
      <sheetName val="ProForma"/>
      <sheetName val="Setup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BEXqueries"/>
      <sheetName val="SAPBEXfilters"/>
      <sheetName val="report"/>
      <sheetName val="Sheet1"/>
      <sheetName val="Sheet3"/>
    </sheetNames>
    <sheetDataSet>
      <sheetData sheetId="0" refreshError="1"/>
      <sheetData sheetId="1" refreshError="1"/>
      <sheetData sheetId="2"/>
      <sheetData sheetId="3"/>
      <sheetData sheetId="4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PY"/>
      <sheetName val="org.CODE"/>
      <sheetName val="27-0000198"/>
      <sheetName val="245114237REN (2)"/>
      <sheetName val="245114237RR"/>
      <sheetName val="245114238REN (2)"/>
      <sheetName val="245114238RR"/>
      <sheetName val="245114239RR"/>
      <sheetName val="245114240REN (2)"/>
      <sheetName val="245114240RR"/>
      <sheetName val="245114242"/>
      <sheetName val="245114242RR"/>
      <sheetName val="245114243ENG"/>
      <sheetName val="245114243RR"/>
      <sheetName val="CODESORTED"/>
      <sheetName val="27-0000331"/>
      <sheetName val="THARD. INTEREST"/>
      <sheetName val="367000043LES."/>
      <sheetName val="36-7000006A"/>
      <sheetName val="36-7000006B"/>
      <sheetName val="36-7000006C"/>
      <sheetName val="36-7000006D"/>
      <sheetName val="27-0000113LES"/>
      <sheetName val="27-0000113RR"/>
      <sheetName val="168878901"/>
      <sheetName val="367000043RR"/>
      <sheetName val="142-60"/>
      <sheetName val="18-351"/>
      <sheetName val="885051013"/>
      <sheetName val="885051014"/>
      <sheetName val="885051015"/>
      <sheetName val="367000020RR"/>
      <sheetName val="367000020RC"/>
      <sheetName val="367000020OR"/>
      <sheetName val="367000045RR"/>
      <sheetName val="367000045RREM"/>
      <sheetName val="367000045OR"/>
      <sheetName val="367000053RR"/>
      <sheetName val="367000053RRR"/>
      <sheetName val="142-24B"/>
      <sheetName val="142-24A"/>
      <sheetName val="142-56A"/>
      <sheetName val="142-56B"/>
      <sheetName val="18-171"/>
      <sheetName val="888868971b"/>
      <sheetName val="888868971a"/>
      <sheetName val="911"/>
      <sheetName val="924"/>
      <sheetName val="364"/>
      <sheetName val="348"/>
      <sheetName val="335"/>
      <sheetName val="351"/>
      <sheetName val="367-35A"/>
      <sheetName val="367-35B"/>
      <sheetName val="32-151"/>
      <sheetName val="18-10a"/>
      <sheetName val="18-10b"/>
      <sheetName val="18-10c"/>
      <sheetName val="18-39A"/>
      <sheetName val="18-39B"/>
      <sheetName val="18-39C"/>
      <sheetName val="18-39D"/>
      <sheetName val="18-39E"/>
      <sheetName val="18-39F"/>
      <sheetName val="18-40A"/>
      <sheetName val="18-40B"/>
      <sheetName val="18-40C"/>
      <sheetName val="18-40D"/>
      <sheetName val="1"/>
      <sheetName val="88-8868836"/>
      <sheetName val="18-171c"/>
      <sheetName val="18-171b"/>
      <sheetName val="18-171a"/>
      <sheetName val="142-058"/>
      <sheetName val="142-63A"/>
      <sheetName val="142-63B"/>
      <sheetName val="142-68A"/>
      <sheetName val="142-68B"/>
      <sheetName val="142-61B"/>
      <sheetName val="142-61A"/>
      <sheetName val="142-069"/>
      <sheetName val="142-69A"/>
      <sheetName val="142-54A"/>
      <sheetName val="142-54B"/>
      <sheetName val="142-80A"/>
      <sheetName val="142-80B"/>
      <sheetName val="142-65a"/>
      <sheetName val="142-65b"/>
      <sheetName val="142-58A"/>
      <sheetName val="142-37A"/>
      <sheetName val="142-37B"/>
      <sheetName val="142-66A"/>
      <sheetName val="142-66B"/>
      <sheetName val="367-22A"/>
      <sheetName val="367-22B"/>
      <sheetName val="367-79"/>
      <sheetName val="01-500"/>
      <sheetName val="14-2010"/>
      <sheetName val="14-2040A"/>
      <sheetName val="14-2040B"/>
      <sheetName val="14-5113912A"/>
      <sheetName val="14-5113912B"/>
      <sheetName val="18-052A"/>
      <sheetName val="18-052B"/>
      <sheetName val="18-127"/>
      <sheetName val="18-131A"/>
      <sheetName val="18-131B"/>
      <sheetName val="18-167"/>
      <sheetName val="18-176"/>
      <sheetName val="18-242"/>
      <sheetName val="18-291"/>
      <sheetName val="19-503"/>
      <sheetName val="19-503A"/>
      <sheetName val="19-503B"/>
      <sheetName val="19-5114016"/>
      <sheetName val="22-004D"/>
      <sheetName val="22-004J"/>
      <sheetName val="22-004F"/>
      <sheetName val="24-5114125"/>
      <sheetName val="24-5114219"/>
      <sheetName val="24-5114132"/>
      <sheetName val="32-010"/>
      <sheetName val="32-018"/>
      <sheetName val="32-025A"/>
      <sheetName val="32-025B"/>
      <sheetName val="32-025C"/>
      <sheetName val="32-036"/>
      <sheetName val="32-026A"/>
      <sheetName val="32-026B"/>
      <sheetName val="32-026C"/>
      <sheetName val="32-067A"/>
      <sheetName val="32-067B"/>
      <sheetName val="32-083"/>
      <sheetName val="32-146D"/>
      <sheetName val="32-146J"/>
      <sheetName val="32-146F"/>
      <sheetName val="36-7096"/>
      <sheetName val="88-8868971A"/>
      <sheetName val="88-8868971B"/>
      <sheetName val="DD-AUG"/>
      <sheetName val="DD-SEPT"/>
      <sheetName val="DD-OCT"/>
      <sheetName val="DD-NOV"/>
      <sheetName val="DD-DEC"/>
      <sheetName val="DD-JAN"/>
      <sheetName val="DD-FEB"/>
      <sheetName val="DD-MARCH"/>
      <sheetName val="36-328"/>
      <sheetName val="36-328 (2)"/>
      <sheetName val="245114237REN"/>
      <sheetName val="245114238REN"/>
      <sheetName val="245114240R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 Flow"/>
      <sheetName val="Price Yield"/>
      <sheetName val="Argus"/>
      <sheetName val="In-place"/>
      <sheetName val="Annual Report"/>
      <sheetName val="Gross Sales"/>
      <sheetName val="Annual Report (2)"/>
      <sheetName val="Occu Cost"/>
      <sheetName val="Rent"/>
      <sheetName val="Monthly Calc"/>
      <sheetName val="Annual Calc"/>
      <sheetName val="PASTE_IN_PLACE_RENT"/>
      <sheetName val="PRESENTATION_CF"/>
      <sheetName val="HISTORICAL EXHIBIT"/>
      <sheetName val="Superseded"/>
      <sheetName val="BUDGET "/>
      <sheetName val="PASTE_InPlaceRent"/>
      <sheetName val="Lease Exp Retail"/>
      <sheetName val="Rent Roll"/>
      <sheetName val="Projected CF Data"/>
      <sheetName val="Entities"/>
      <sheetName val="Capital Stack"/>
      <sheetName val="Cash_Flow"/>
      <sheetName val="Assumption Inputs"/>
      <sheetName val="Sheet1"/>
      <sheetName val="Acct Rec"/>
      <sheetName val="ENG 2"/>
      <sheetName val="WATER RATES"/>
      <sheetName val="Cash_Flow1"/>
      <sheetName val="Price_Yield"/>
      <sheetName val="Annual_Report"/>
      <sheetName val="Gross_Sales"/>
      <sheetName val="Annual_Report_(2)"/>
      <sheetName val="Occu_Cost"/>
      <sheetName val="Monthly_Calc"/>
      <sheetName val="Annual_Calc"/>
      <sheetName val="HISTORICAL_EXHIBIT"/>
      <sheetName val="BUDGET_"/>
      <sheetName val="Lease_Exp_Retail"/>
      <sheetName val="Rent_Roll"/>
      <sheetName val="Projected_CF_Data"/>
      <sheetName val="Capital_Stack"/>
      <sheetName val="Assumption_Inputs"/>
      <sheetName val="Acct_Rec"/>
      <sheetName val="ENG_2"/>
      <sheetName val="WATER_RATES"/>
      <sheetName val="Data"/>
      <sheetName val="DIAMOND"/>
      <sheetName val="Data Inputs"/>
      <sheetName val="Leverage Analysis"/>
      <sheetName val="Entity List"/>
      <sheetName val="ID"/>
      <sheetName val="Lists"/>
      <sheetName val="From Company"/>
      <sheetName val="AE Reference Sheet"/>
      <sheetName val="Rollover"/>
      <sheetName val="Assumptions"/>
      <sheetName val="Reference tab"/>
      <sheetName val="Data_Inputs"/>
      <sheetName val=""/>
      <sheetName val="UW Model Account Groupings"/>
      <sheetName val="Drop Down List"/>
      <sheetName val="4917 Adams"/>
      <sheetName val="CAFs"/>
      <sheetName val="Pending INVs"/>
      <sheetName val="Stacking Plan Report (2)"/>
      <sheetName val="Data Sheet (Actual)"/>
      <sheetName val="APF Monthly Sales Graph"/>
      <sheetName val="1997 APF Weekly Sales Graph"/>
      <sheetName val="Weekly Sales (Act)"/>
      <sheetName val="Hazard_Retail"/>
      <sheetName val="GL Accounts - Major Expense"/>
      <sheetName val="Fixed Rate and Fusion Details"/>
      <sheetName val="MORE ASSUMP"/>
      <sheetName val="Assump"/>
      <sheetName val="Dropdowns"/>
      <sheetName val="refs"/>
      <sheetName val="Ins"/>
      <sheetName val="Pendry West Hollywood"/>
      <sheetName val="Input 2"/>
      <sheetName val="Print"/>
      <sheetName val="Cover Sheet"/>
      <sheetName val="Summary"/>
      <sheetName val="Cash_Flow2"/>
      <sheetName val="Price_Yield1"/>
      <sheetName val="Annual_Report1"/>
      <sheetName val="Gross_Sales1"/>
      <sheetName val="Annual_Report_(2)1"/>
      <sheetName val="Occu_Cost1"/>
      <sheetName val="Monthly_Calc1"/>
      <sheetName val="Annual_Calc1"/>
      <sheetName val="HISTORICAL_EXHIBIT1"/>
      <sheetName val="BUDGET_1"/>
      <sheetName val="Lease_Exp_Retail1"/>
      <sheetName val="Rent_Roll1"/>
      <sheetName val="Projected_CF_Data1"/>
      <sheetName val="Capital_Stack1"/>
      <sheetName val="Assumption_Inputs1"/>
      <sheetName val="Acct_Rec1"/>
      <sheetName val="ENG_21"/>
      <sheetName val="WATER_RATES1"/>
      <sheetName val="Reference_tab"/>
      <sheetName val="From_Company"/>
      <sheetName val="AE_Reference_Sheet"/>
      <sheetName val="Entity_List"/>
      <sheetName val="Leverage_Analysis"/>
      <sheetName val="9_Value Matrix"/>
      <sheetName val="10_Vacancy Detail"/>
      <sheetName val="2_Assumptions"/>
      <sheetName val="4_Cash Flow"/>
      <sheetName val="18_ALease-up Schedule"/>
      <sheetName val="Data_Inputs1"/>
      <sheetName val="UW_Model_Account_Groupings"/>
      <sheetName val="Drop_Down_List"/>
      <sheetName val="Stacking_Plan_Report_(2)"/>
      <sheetName val="GL_Accounts_-_Major_Expense"/>
      <sheetName val="Data_Sheet_(Actual)"/>
      <sheetName val="APF_Monthly_Sales_Graph"/>
      <sheetName val="1997_APF_Weekly_Sales_Graph"/>
      <sheetName val="Weekly_Sales_(Act)"/>
      <sheetName val="Fixed_Rate_and_Fusion_Details"/>
      <sheetName val="MORE_ASSUMP"/>
      <sheetName val="Lists and Dropdowns"/>
      <sheetName val="Data Validation"/>
      <sheetName val="Cash_Flow3"/>
      <sheetName val="Price_Yield2"/>
      <sheetName val="Annual_Report2"/>
      <sheetName val="Gross_Sales2"/>
      <sheetName val="Annual_Report_(2)2"/>
      <sheetName val="Occu_Cost2"/>
      <sheetName val="Monthly_Calc2"/>
      <sheetName val="Annual_Calc2"/>
      <sheetName val="HISTORICAL_EXHIBIT2"/>
      <sheetName val="BUDGET_2"/>
      <sheetName val="Lease_Exp_Retail2"/>
      <sheetName val="Rent_Roll2"/>
      <sheetName val="Projected_CF_Data2"/>
      <sheetName val="Capital_Stack2"/>
      <sheetName val="Assumption_Inputs2"/>
      <sheetName val="Acct_Rec2"/>
      <sheetName val="ENG_22"/>
      <sheetName val="WATER_RATES2"/>
      <sheetName val="From_Company1"/>
      <sheetName val="AE_Reference_Sheet1"/>
      <sheetName val="Entity_List1"/>
      <sheetName val="Leverage_Analysis1"/>
      <sheetName val="Reference_tab1"/>
      <sheetName val="Demand"/>
      <sheetName val="Occ"/>
      <sheetName val="Les Cèdres"/>
      <sheetName val="apports"/>
      <sheetName val="Debt"/>
      <sheetName val="US Market Projections"/>
      <sheetName val="1 Month USD LIBOR Forward Curve"/>
      <sheetName val="3 Month USD LIBOR Forward Curve"/>
      <sheetName val="Daily SOFR Forward Curve"/>
      <sheetName val="Fed Projections"/>
      <sheetName val="Invite List"/>
      <sheetName val="12"/>
      <sheetName val="11"/>
      <sheetName val="20"/>
      <sheetName val="Cash_Flow4"/>
      <sheetName val="Price_Yield3"/>
      <sheetName val="Annual_Report3"/>
      <sheetName val="Gross_Sales3"/>
      <sheetName val="Annual_Report_(2)3"/>
      <sheetName val="Occu_Cost3"/>
      <sheetName val="Monthly_Calc3"/>
      <sheetName val="Annual_Calc3"/>
      <sheetName val="HISTORICAL_EXHIBIT3"/>
      <sheetName val="BUDGET_3"/>
      <sheetName val="Lease_Exp_Retail3"/>
      <sheetName val="Rent_Roll3"/>
      <sheetName val="Acct_Rec3"/>
      <sheetName val="ENG_23"/>
      <sheetName val="WATER_RATES3"/>
      <sheetName val="Projected_CF_Data3"/>
      <sheetName val="Capital_Stack3"/>
      <sheetName val="Assumption_Inputs3"/>
      <sheetName val="From_Company2"/>
      <sheetName val="AE_Reference_Sheet2"/>
      <sheetName val="Entity_List2"/>
      <sheetName val="Leverage_Analysis2"/>
      <sheetName val="Reference_tab2"/>
      <sheetName val="Data_Inputs2"/>
      <sheetName val="UW_Model_Account_Groupings1"/>
      <sheetName val="Drop_Down_List1"/>
      <sheetName val="GL_Accounts_-_Major_Expense1"/>
      <sheetName val="Data_Sheet_(Actual)1"/>
      <sheetName val="APF_Monthly_Sales_Graph1"/>
      <sheetName val="1997_APF_Weekly_Sales_Graph1"/>
      <sheetName val="Weekly_Sales_(Act)1"/>
      <sheetName val="Stacking_Plan_Report_(2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 refreshError="1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Proforma"/>
      <sheetName val="Valuation"/>
      <sheetName val="Bifurcation"/>
      <sheetName val="CW Rent Roll"/>
      <sheetName val="Q&amp;A Sheet"/>
      <sheetName val="Commerical Argus"/>
      <sheetName val="PASTE_EXPIRATION"/>
      <sheetName val="Real Property Tax Projection"/>
      <sheetName val="Client Files--&gt;"/>
      <sheetName val="2017 Budget (PM)"/>
      <sheetName val="Budget vs Prior Year Comparison"/>
      <sheetName val="Pitch"/>
    </sheetNames>
    <sheetDataSet>
      <sheetData sheetId="0">
        <row r="31">
          <cell r="D31">
            <v>43282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&amp;A"/>
      <sheetName val="&gt;&gt;PRINT"/>
      <sheetName val="Assumptions"/>
      <sheetName val="Formatted Cash Flow"/>
      <sheetName val="Valuation"/>
      <sheetName val="Bifurcation"/>
      <sheetName val="JV Waterfall"/>
      <sheetName val="&gt;&gt;BACKUP"/>
      <sheetName val="Coding for Cash Flow"/>
      <sheetName val="Call Outs"/>
      <sheetName val="In-Place Rent"/>
      <sheetName val="Rollover Schedule"/>
      <sheetName val="&gt;&gt;ARGUS DROPS"/>
      <sheetName val="Cash Flow"/>
      <sheetName val="Misc. Argu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8">
          <cell r="B188">
            <v>1</v>
          </cell>
        </row>
        <row r="189">
          <cell r="B189">
            <v>2</v>
          </cell>
        </row>
        <row r="190">
          <cell r="B190">
            <v>3</v>
          </cell>
        </row>
        <row r="191">
          <cell r="B191">
            <v>4</v>
          </cell>
        </row>
        <row r="192">
          <cell r="B192">
            <v>0</v>
          </cell>
        </row>
        <row r="193">
          <cell r="B193">
            <v>0</v>
          </cell>
        </row>
        <row r="194">
          <cell r="B194">
            <v>0</v>
          </cell>
        </row>
        <row r="195">
          <cell r="B195">
            <v>0</v>
          </cell>
        </row>
        <row r="196">
          <cell r="B196">
            <v>0</v>
          </cell>
        </row>
        <row r="197">
          <cell r="B197">
            <v>0</v>
          </cell>
        </row>
        <row r="198">
          <cell r="B198">
            <v>0</v>
          </cell>
        </row>
        <row r="199">
          <cell r="B199">
            <v>0</v>
          </cell>
        </row>
        <row r="200">
          <cell r="B200">
            <v>0</v>
          </cell>
        </row>
        <row r="201">
          <cell r="B201">
            <v>0</v>
          </cell>
        </row>
        <row r="202">
          <cell r="B202">
            <v>0</v>
          </cell>
        </row>
        <row r="203">
          <cell r="B203">
            <v>0</v>
          </cell>
        </row>
        <row r="204">
          <cell r="B204">
            <v>0</v>
          </cell>
        </row>
        <row r="205">
          <cell r="B205">
            <v>0</v>
          </cell>
        </row>
        <row r="206">
          <cell r="B206">
            <v>0</v>
          </cell>
        </row>
        <row r="207">
          <cell r="B207">
            <v>0</v>
          </cell>
        </row>
        <row r="208">
          <cell r="B208">
            <v>5</v>
          </cell>
        </row>
        <row r="209">
          <cell r="B209">
            <v>6</v>
          </cell>
        </row>
        <row r="210">
          <cell r="B210">
            <v>7</v>
          </cell>
        </row>
        <row r="211">
          <cell r="B211">
            <v>0</v>
          </cell>
        </row>
        <row r="212">
          <cell r="B212">
            <v>0</v>
          </cell>
        </row>
        <row r="213">
          <cell r="B213">
            <v>0</v>
          </cell>
        </row>
        <row r="214">
          <cell r="B214">
            <v>0</v>
          </cell>
        </row>
        <row r="215">
          <cell r="B215">
            <v>0</v>
          </cell>
        </row>
        <row r="216">
          <cell r="B216">
            <v>0</v>
          </cell>
        </row>
        <row r="217">
          <cell r="B217">
            <v>0</v>
          </cell>
        </row>
        <row r="218">
          <cell r="B218">
            <v>0</v>
          </cell>
        </row>
        <row r="219">
          <cell r="B219">
            <v>0</v>
          </cell>
        </row>
        <row r="220">
          <cell r="B220">
            <v>0</v>
          </cell>
        </row>
        <row r="221">
          <cell r="B221">
            <v>0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B224">
            <v>0</v>
          </cell>
        </row>
        <row r="225">
          <cell r="B225">
            <v>0</v>
          </cell>
        </row>
        <row r="226">
          <cell r="B226">
            <v>0</v>
          </cell>
        </row>
        <row r="227">
          <cell r="B227">
            <v>0</v>
          </cell>
        </row>
        <row r="228">
          <cell r="B228">
            <v>8</v>
          </cell>
        </row>
        <row r="229">
          <cell r="B229">
            <v>9</v>
          </cell>
        </row>
        <row r="230">
          <cell r="B230">
            <v>10</v>
          </cell>
        </row>
        <row r="231">
          <cell r="B231">
            <v>0</v>
          </cell>
        </row>
        <row r="232">
          <cell r="B232">
            <v>0</v>
          </cell>
        </row>
        <row r="233">
          <cell r="B233">
            <v>0</v>
          </cell>
        </row>
        <row r="234">
          <cell r="B234">
            <v>0</v>
          </cell>
        </row>
        <row r="235">
          <cell r="B235">
            <v>0</v>
          </cell>
        </row>
        <row r="236">
          <cell r="B236">
            <v>0</v>
          </cell>
        </row>
        <row r="237">
          <cell r="B237">
            <v>0</v>
          </cell>
        </row>
        <row r="238">
          <cell r="B238">
            <v>0</v>
          </cell>
        </row>
        <row r="239">
          <cell r="B239">
            <v>0</v>
          </cell>
        </row>
        <row r="240">
          <cell r="B240">
            <v>0</v>
          </cell>
        </row>
        <row r="241">
          <cell r="B241">
            <v>0</v>
          </cell>
        </row>
        <row r="242">
          <cell r="B242">
            <v>0</v>
          </cell>
        </row>
        <row r="243">
          <cell r="B243">
            <v>0</v>
          </cell>
        </row>
        <row r="244">
          <cell r="B244">
            <v>0</v>
          </cell>
        </row>
        <row r="245">
          <cell r="B245">
            <v>0</v>
          </cell>
        </row>
        <row r="246">
          <cell r="B246">
            <v>0</v>
          </cell>
        </row>
        <row r="247">
          <cell r="B247">
            <v>0</v>
          </cell>
        </row>
        <row r="248">
          <cell r="B248">
            <v>11</v>
          </cell>
        </row>
        <row r="249">
          <cell r="B249">
            <v>12</v>
          </cell>
        </row>
        <row r="250">
          <cell r="B250">
            <v>0</v>
          </cell>
        </row>
        <row r="251">
          <cell r="B251">
            <v>0</v>
          </cell>
        </row>
        <row r="252">
          <cell r="B252">
            <v>0</v>
          </cell>
        </row>
        <row r="253">
          <cell r="B253">
            <v>0</v>
          </cell>
        </row>
        <row r="254">
          <cell r="B254">
            <v>0</v>
          </cell>
        </row>
        <row r="255">
          <cell r="B255">
            <v>0</v>
          </cell>
        </row>
        <row r="256">
          <cell r="B256">
            <v>0</v>
          </cell>
        </row>
        <row r="257">
          <cell r="B257">
            <v>0</v>
          </cell>
        </row>
        <row r="258">
          <cell r="B258">
            <v>0</v>
          </cell>
        </row>
        <row r="259">
          <cell r="B259">
            <v>0</v>
          </cell>
        </row>
        <row r="260">
          <cell r="B260">
            <v>0</v>
          </cell>
        </row>
        <row r="261">
          <cell r="B261">
            <v>0</v>
          </cell>
        </row>
        <row r="262">
          <cell r="B262">
            <v>0</v>
          </cell>
        </row>
        <row r="263">
          <cell r="B263">
            <v>0</v>
          </cell>
        </row>
        <row r="264">
          <cell r="B264">
            <v>0</v>
          </cell>
        </row>
        <row r="265">
          <cell r="B265">
            <v>0</v>
          </cell>
        </row>
        <row r="266">
          <cell r="B266">
            <v>0</v>
          </cell>
        </row>
        <row r="267">
          <cell r="B267">
            <v>0</v>
          </cell>
        </row>
        <row r="268">
          <cell r="B268">
            <v>13</v>
          </cell>
        </row>
        <row r="269">
          <cell r="B269">
            <v>14</v>
          </cell>
        </row>
        <row r="270">
          <cell r="B270">
            <v>15</v>
          </cell>
        </row>
        <row r="271">
          <cell r="B271">
            <v>16</v>
          </cell>
        </row>
        <row r="272">
          <cell r="B272">
            <v>17</v>
          </cell>
        </row>
        <row r="273">
          <cell r="B273">
            <v>18</v>
          </cell>
        </row>
        <row r="274">
          <cell r="B274">
            <v>19</v>
          </cell>
        </row>
        <row r="275">
          <cell r="B275">
            <v>20</v>
          </cell>
        </row>
        <row r="276">
          <cell r="B276">
            <v>21</v>
          </cell>
        </row>
        <row r="277">
          <cell r="B277">
            <v>22</v>
          </cell>
        </row>
        <row r="278">
          <cell r="B278">
            <v>0</v>
          </cell>
        </row>
        <row r="279">
          <cell r="B279">
            <v>0</v>
          </cell>
        </row>
        <row r="280">
          <cell r="B280">
            <v>0</v>
          </cell>
        </row>
        <row r="281">
          <cell r="B281">
            <v>0</v>
          </cell>
        </row>
        <row r="282">
          <cell r="B282">
            <v>0</v>
          </cell>
        </row>
        <row r="283">
          <cell r="B283">
            <v>0</v>
          </cell>
        </row>
        <row r="284">
          <cell r="B284">
            <v>0</v>
          </cell>
        </row>
        <row r="285">
          <cell r="B285">
            <v>0</v>
          </cell>
        </row>
        <row r="286">
          <cell r="B286">
            <v>0</v>
          </cell>
        </row>
        <row r="287">
          <cell r="B287">
            <v>0</v>
          </cell>
        </row>
        <row r="288">
          <cell r="B288">
            <v>23</v>
          </cell>
        </row>
        <row r="289">
          <cell r="B289">
            <v>24</v>
          </cell>
        </row>
        <row r="290">
          <cell r="B290">
            <v>25</v>
          </cell>
        </row>
        <row r="291">
          <cell r="B291">
            <v>0</v>
          </cell>
        </row>
        <row r="292">
          <cell r="B292">
            <v>0</v>
          </cell>
        </row>
        <row r="293">
          <cell r="B293">
            <v>0</v>
          </cell>
        </row>
        <row r="294">
          <cell r="B294">
            <v>0</v>
          </cell>
        </row>
        <row r="295">
          <cell r="B295">
            <v>0</v>
          </cell>
        </row>
        <row r="296">
          <cell r="B296">
            <v>0</v>
          </cell>
        </row>
        <row r="297">
          <cell r="B297">
            <v>0</v>
          </cell>
        </row>
        <row r="298">
          <cell r="B298">
            <v>0</v>
          </cell>
        </row>
        <row r="299">
          <cell r="B299">
            <v>0</v>
          </cell>
        </row>
        <row r="300">
          <cell r="B300">
            <v>0</v>
          </cell>
        </row>
        <row r="301">
          <cell r="B301">
            <v>0</v>
          </cell>
        </row>
        <row r="302">
          <cell r="B302">
            <v>0</v>
          </cell>
        </row>
        <row r="303">
          <cell r="B303">
            <v>0</v>
          </cell>
        </row>
        <row r="304">
          <cell r="B304">
            <v>0</v>
          </cell>
        </row>
        <row r="305">
          <cell r="B305">
            <v>0</v>
          </cell>
        </row>
        <row r="306">
          <cell r="B306">
            <v>0</v>
          </cell>
        </row>
        <row r="307">
          <cell r="B307">
            <v>0</v>
          </cell>
        </row>
        <row r="308">
          <cell r="B308">
            <v>26</v>
          </cell>
        </row>
        <row r="309">
          <cell r="B309">
            <v>27</v>
          </cell>
        </row>
        <row r="310">
          <cell r="B310">
            <v>28</v>
          </cell>
        </row>
        <row r="311">
          <cell r="B311">
            <v>29</v>
          </cell>
        </row>
        <row r="312">
          <cell r="B312">
            <v>30</v>
          </cell>
        </row>
        <row r="313">
          <cell r="B313">
            <v>31</v>
          </cell>
        </row>
        <row r="314">
          <cell r="B314">
            <v>0</v>
          </cell>
        </row>
        <row r="315">
          <cell r="B315">
            <v>0</v>
          </cell>
        </row>
        <row r="316">
          <cell r="B316">
            <v>0</v>
          </cell>
        </row>
        <row r="317">
          <cell r="B317">
            <v>0</v>
          </cell>
        </row>
        <row r="318">
          <cell r="B318">
            <v>0</v>
          </cell>
        </row>
        <row r="319">
          <cell r="B319">
            <v>0</v>
          </cell>
        </row>
        <row r="320">
          <cell r="B320">
            <v>0</v>
          </cell>
        </row>
        <row r="321">
          <cell r="B321">
            <v>0</v>
          </cell>
        </row>
        <row r="322">
          <cell r="B322">
            <v>0</v>
          </cell>
        </row>
        <row r="323">
          <cell r="B323">
            <v>0</v>
          </cell>
        </row>
        <row r="324">
          <cell r="B324">
            <v>0</v>
          </cell>
        </row>
        <row r="325">
          <cell r="B325">
            <v>0</v>
          </cell>
        </row>
        <row r="326">
          <cell r="B326">
            <v>0</v>
          </cell>
        </row>
        <row r="327">
          <cell r="B327">
            <v>0</v>
          </cell>
        </row>
      </sheetData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structions"/>
      <sheetName val="Pg 1 - Invest Summ"/>
      <sheetName val="Pg 1A - Port Summ"/>
      <sheetName val="Pg 5 - 12 Mo Budget"/>
      <sheetName val="Pg 6 - CurrentBudget v Prior Yr"/>
      <sheetName val="Pg 7 - Reforecast vs Prior Yr"/>
      <sheetName val="Pg 8 - Leasing and Capital"/>
      <sheetName val="Pg 9 - Sale Comps"/>
      <sheetName val="Pg 10 - Lease Comps"/>
      <sheetName val="Pg 11 - Valuation Summ"/>
      <sheetName val="Pg12-Cash Flow &amp; Value Summary"/>
      <sheetName val="Valuation Import Summary"/>
      <sheetName val="Base Case"/>
      <sheetName val="RE Taxes"/>
      <sheetName val="2014 Estimates from Marvin Poer"/>
      <sheetName val="Loan Amortization"/>
      <sheetName val="Loan REFINANCE Amortiz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3">
          <cell r="D13">
            <v>250000</v>
          </cell>
        </row>
        <row r="17">
          <cell r="D17" t="str">
            <v>Year 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Summary"/>
      <sheetName val="**_x0000__x0000__x0000__x0000_鿴"/>
      <sheetName val="**00"/>
      <sheetName val="**02"/>
      <sheetName val="Budget Input"/>
      <sheetName val="Actual Financial Input"/>
      <sheetName val="Reprojection Input"/>
      <sheetName val="Weekly Input"/>
      <sheetName val="Reprojection Report PRINT"/>
      <sheetName val="Operating Report PRINT #1"/>
      <sheetName val="Financial Report PRINT #2"/>
      <sheetName val="Variance Input &amp; PRINT #3"/>
      <sheetName val="Prudential Report"/>
      <sheetName val="Bud"/>
      <sheetName val="All costs"/>
      <sheetName val="Roll-up Summary"/>
      <sheetName val="EXPENSE ROLLUP"/>
      <sheetName val="Office Equip. 83-58-010"/>
      <sheetName val="Office Supp. 83-58-015"/>
      <sheetName val="Adver. 83-58-020"/>
      <sheetName val="Mktg.  83-58-025"/>
      <sheetName val="Mnt. Supplies 83-58-030"/>
      <sheetName val="Nnt Equip. 83-58-035"/>
      <sheetName val="Leasing Trailer 83-58-040"/>
      <sheetName val="Pyrl 83-58-045"/>
      <sheetName val="Mgmt. Fee83-58-050"/>
      <sheetName val="INTERIM Reprojection Input"/>
      <sheetName val="QTRLY Reprojection"/>
      <sheetName val="General Inputs"/>
      <sheetName val="OpStatement"/>
      <sheetName val="97 Budget Blank"/>
      <sheetName val="Cover"/>
      <sheetName val="DB Termination LC"/>
      <sheetName val="1997"/>
      <sheetName val="**????鿴"/>
      <sheetName val="plazaINC"/>
      <sheetName val="Apt Value  phase 1"/>
      <sheetName val="bldg salecomp"/>
    </sheetNames>
    <sheetDataSet>
      <sheetData sheetId="0">
        <row r="1">
          <cell r="O1" t="str">
            <v xml:space="preserve">  No. of Units:</v>
          </cell>
          <cell r="P1">
            <v>0</v>
          </cell>
        </row>
        <row r="2">
          <cell r="O2" t="str">
            <v>Rentable SQFT:</v>
          </cell>
          <cell r="P2">
            <v>0</v>
          </cell>
        </row>
        <row r="3">
          <cell r="R3">
            <v>1997</v>
          </cell>
        </row>
        <row r="4">
          <cell r="E4">
            <v>35431</v>
          </cell>
          <cell r="F4">
            <v>35462</v>
          </cell>
          <cell r="G4">
            <v>35490</v>
          </cell>
          <cell r="H4">
            <v>35521</v>
          </cell>
          <cell r="I4">
            <v>35551</v>
          </cell>
          <cell r="J4">
            <v>35582</v>
          </cell>
          <cell r="K4">
            <v>35612</v>
          </cell>
          <cell r="L4">
            <v>35643</v>
          </cell>
          <cell r="M4">
            <v>35674</v>
          </cell>
          <cell r="N4">
            <v>35704</v>
          </cell>
          <cell r="O4">
            <v>35735</v>
          </cell>
          <cell r="P4">
            <v>35765</v>
          </cell>
          <cell r="R4" t="str">
            <v>Budgeted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nes Analysis"/>
      <sheetName val="Cover"/>
      <sheetName val="Executive Summary"/>
      <sheetName val="Assumptions Tracker"/>
      <sheetName val="Lanes Summary"/>
      <sheetName val="Development Images"/>
      <sheetName val="1 - Location"/>
      <sheetName val="2 - Supply &amp; Demand"/>
      <sheetName val="3 - Basis"/>
      <sheetName val="3 - Rents"/>
      <sheetName val="4 - Rental Matrix"/>
      <sheetName val="6 - Rent Growth"/>
      <sheetName val="5 - For sale product"/>
      <sheetName val="6 - Development"/>
      <sheetName val="7 - Construction"/>
      <sheetName val="8 - Transaction Timing"/>
      <sheetName val="9 - Pursuit Budget"/>
      <sheetName val="Sensitivity Analysis"/>
      <sheetName val="Input"/>
      <sheetName val="Appendix A"/>
      <sheetName val="Appendix B"/>
      <sheetName val="Appendix C"/>
      <sheetName val="Input (MX)"/>
      <sheetName val="Deal Screen"/>
      <sheetName val="Sheet1"/>
      <sheetName val="9 - Sale Value Analysis"/>
      <sheetName val="10 - Returns"/>
      <sheetName val="Equity Page"/>
      <sheetName val="Operating Budget Analysis"/>
      <sheetName val="Project Cost Summary"/>
      <sheetName val="Sales Analysis"/>
      <sheetName val="Capitalization"/>
      <sheetName val="Trended Cash Flow"/>
      <sheetName val="Income Table"/>
      <sheetName val="Calc Table"/>
      <sheetName val="Closing Quarterly tables"/>
      <sheetName val="Lease Up"/>
      <sheetName val="Data"/>
      <sheetName val="Mgmt Sign Off"/>
      <sheetName val="Untrended Cash Flow"/>
      <sheetName val="Pursuit Cost IRR"/>
      <sheetName val="IRR Bridge"/>
      <sheetName val="Lists"/>
      <sheetName val="Lists 2"/>
      <sheetName val="Height Premium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7">
          <cell r="K47">
            <v>26178416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24">
          <cell r="E24">
            <v>1476.8854684627097</v>
          </cell>
        </row>
      </sheetData>
      <sheetData sheetId="33"/>
      <sheetData sheetId="34"/>
      <sheetData sheetId="35"/>
      <sheetData sheetId="36"/>
      <sheetData sheetId="37"/>
      <sheetData sheetId="38"/>
      <sheetData sheetId="39">
        <row r="12">
          <cell r="E12">
            <v>42353</v>
          </cell>
        </row>
      </sheetData>
      <sheetData sheetId="40"/>
      <sheetData sheetId="41"/>
      <sheetData sheetId="42">
        <row r="4">
          <cell r="B4" t="str">
            <v>●</v>
          </cell>
        </row>
      </sheetData>
      <sheetData sheetId="43"/>
      <sheetData sheetId="44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MAP"/>
      <sheetName val="Capitalization Structure"/>
      <sheetName val="Underwriting"/>
      <sheetName val="Initial Capital"/>
      <sheetName val="ROC"/>
      <sheetName val="Historical Summary"/>
      <sheetName val="Historicals"/>
      <sheetName val="Amort"/>
      <sheetName val="North Scottsdale"/>
      <sheetName val="REIS Deer Valley"/>
      <sheetName val="Sales Comps"/>
      <sheetName val="Phx Exp Comps"/>
      <sheetName val="Azure Creek"/>
      <sheetName val="Rent Roll analysis"/>
      <sheetName val="INPUT"/>
      <sheetName val="1 X 1"/>
      <sheetName val="2 X 1"/>
      <sheetName val="2 X 2"/>
      <sheetName val="3 X 2"/>
      <sheetName val="BPR MTD"/>
      <sheetName val="BPR Historicals"/>
      <sheetName val="BPR Comparison"/>
    </sheetNames>
    <sheetDataSet>
      <sheetData sheetId="0" refreshError="1"/>
      <sheetData sheetId="1" refreshError="1"/>
      <sheetData sheetId="2" refreshError="1"/>
      <sheetData sheetId="3" refreshError="1">
        <row r="7">
          <cell r="F7">
            <v>324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COMBINED CASH FLOW"/>
      <sheetName val="RESI CASH FLOW"/>
      <sheetName val="RETAIL CASH FLOW"/>
      <sheetName val="RENT ROLL"/>
      <sheetName val="RENT DERIVATION"/>
      <sheetName val="GROUND LEASE"/>
      <sheetName val="EXPENSE ANALYSIS"/>
      <sheetName val="INCOME ANALYSIS"/>
      <sheetName val="ARGUS EXPORT"/>
      <sheetName val="RE TAXES"/>
      <sheetName val="1.1"/>
    </sheetNames>
    <sheetDataSet>
      <sheetData sheetId="0">
        <row r="3">
          <cell r="C3" t="str">
            <v>East Village's Greatest Building ("EVGB")</v>
          </cell>
        </row>
      </sheetData>
      <sheetData sheetId="1">
        <row r="6">
          <cell r="D6">
            <v>1</v>
          </cell>
        </row>
      </sheetData>
      <sheetData sheetId="2"/>
      <sheetData sheetId="3">
        <row r="11">
          <cell r="D11">
            <v>79257.6068295</v>
          </cell>
        </row>
      </sheetData>
      <sheetData sheetId="4">
        <row r="8">
          <cell r="F8">
            <v>1</v>
          </cell>
        </row>
      </sheetData>
      <sheetData sheetId="5">
        <row r="9">
          <cell r="G9">
            <v>10301216.800000003</v>
          </cell>
        </row>
      </sheetData>
      <sheetData sheetId="6">
        <row r="18">
          <cell r="E18">
            <v>735231.85817946203</v>
          </cell>
        </row>
      </sheetData>
      <sheetData sheetId="7">
        <row r="8">
          <cell r="H8" t="str">
            <v>Adjusted Budget</v>
          </cell>
        </row>
      </sheetData>
      <sheetData sheetId="8">
        <row r="13">
          <cell r="D13">
            <v>164340</v>
          </cell>
        </row>
      </sheetData>
      <sheetData sheetId="9">
        <row r="16">
          <cell r="D16">
            <v>5750725</v>
          </cell>
        </row>
      </sheetData>
      <sheetData sheetId="10">
        <row r="89">
          <cell r="J89">
            <v>546436.57793199993</v>
          </cell>
        </row>
      </sheetData>
      <sheetData sheetId="11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titled"/>
      <sheetName val="Last 30 Days"/>
      <sheetName val="Sheet1"/>
    </sheetNames>
    <sheetDataSet>
      <sheetData sheetId="0">
        <row r="1">
          <cell r="A1" t="str">
            <v>Property</v>
          </cell>
          <cell r="B1" t="str">
            <v>Unit</v>
          </cell>
          <cell r="C1" t="str">
            <v>Unit Type</v>
          </cell>
          <cell r="D1" t="str">
            <v>Resident ID</v>
          </cell>
          <cell r="E1" t="str">
            <v>Resident Name</v>
          </cell>
          <cell r="F1" t="str">
            <v>Status</v>
          </cell>
          <cell r="G1" t="str">
            <v>Sq Ft</v>
          </cell>
          <cell r="H1" t="str">
            <v>Market Rent</v>
          </cell>
          <cell r="I1" t="str">
            <v>Rent Charge</v>
          </cell>
          <cell r="J1" t="str">
            <v>Security Depsoit</v>
          </cell>
          <cell r="K1" t="str">
            <v>Move-In Date</v>
          </cell>
          <cell r="L1" t="str">
            <v>Lease Expiration Date</v>
          </cell>
        </row>
        <row r="2">
          <cell r="A2" t="str">
            <v>saratoga</v>
          </cell>
          <cell r="B2" t="str">
            <v>2130-2</v>
          </cell>
          <cell r="C2" t="str">
            <v>2/2b1</v>
          </cell>
          <cell r="D2" t="str">
            <v>ra21302s</v>
          </cell>
          <cell r="E2" t="str">
            <v xml:space="preserve"> Ramos</v>
          </cell>
          <cell r="F2" t="str">
            <v>(Future)</v>
          </cell>
          <cell r="G2">
            <v>1006</v>
          </cell>
          <cell r="H2">
            <v>889</v>
          </cell>
          <cell r="I2">
            <v>889</v>
          </cell>
          <cell r="J2">
            <v>0</v>
          </cell>
          <cell r="K2">
            <v>39538</v>
          </cell>
        </row>
        <row r="3">
          <cell r="A3" t="str">
            <v>saratoga</v>
          </cell>
          <cell r="B3" t="str">
            <v>2153-2</v>
          </cell>
          <cell r="C3" t="str">
            <v>2/2b1</v>
          </cell>
          <cell r="D3" t="str">
            <v>li21532s</v>
          </cell>
          <cell r="E3" t="str">
            <v xml:space="preserve"> Lindsay</v>
          </cell>
          <cell r="F3" t="str">
            <v>(Future)</v>
          </cell>
          <cell r="G3">
            <v>1006</v>
          </cell>
          <cell r="H3">
            <v>889</v>
          </cell>
          <cell r="I3">
            <v>889</v>
          </cell>
          <cell r="J3">
            <v>0</v>
          </cell>
          <cell r="K3">
            <v>39333</v>
          </cell>
        </row>
        <row r="4">
          <cell r="A4" t="str">
            <v>saratoga</v>
          </cell>
          <cell r="B4" t="str">
            <v>2031-2</v>
          </cell>
          <cell r="C4" t="str">
            <v>1/1a1</v>
          </cell>
          <cell r="D4" t="str">
            <v>op20312s</v>
          </cell>
          <cell r="E4" t="str">
            <v xml:space="preserve"> Opara-Nestor</v>
          </cell>
          <cell r="F4" t="str">
            <v>(Future)</v>
          </cell>
          <cell r="G4">
            <v>720</v>
          </cell>
          <cell r="H4">
            <v>700</v>
          </cell>
          <cell r="I4">
            <v>710</v>
          </cell>
          <cell r="J4">
            <v>99</v>
          </cell>
          <cell r="K4">
            <v>39202</v>
          </cell>
          <cell r="L4">
            <v>39568</v>
          </cell>
        </row>
        <row r="5">
          <cell r="A5" t="str">
            <v>saratoga</v>
          </cell>
          <cell r="B5" t="str">
            <v>2071-1</v>
          </cell>
          <cell r="C5" t="str">
            <v>2/1b1</v>
          </cell>
          <cell r="D5" t="str">
            <v>cu20711s</v>
          </cell>
          <cell r="E5" t="str">
            <v>Cuty</v>
          </cell>
          <cell r="F5" t="str">
            <v>(Future)</v>
          </cell>
          <cell r="G5">
            <v>840</v>
          </cell>
          <cell r="H5">
            <v>789</v>
          </cell>
          <cell r="I5">
            <v>799</v>
          </cell>
          <cell r="J5">
            <v>0</v>
          </cell>
          <cell r="K5">
            <v>39186</v>
          </cell>
        </row>
        <row r="6">
          <cell r="A6" t="str">
            <v>saratoga</v>
          </cell>
          <cell r="B6" t="str">
            <v>1098-1</v>
          </cell>
          <cell r="C6" t="str">
            <v>1/1a1</v>
          </cell>
          <cell r="D6" t="str">
            <v>ke10981s</v>
          </cell>
          <cell r="E6" t="str">
            <v>Kendrick</v>
          </cell>
          <cell r="F6" t="str">
            <v>(Future)</v>
          </cell>
          <cell r="G6">
            <v>720</v>
          </cell>
          <cell r="H6">
            <v>700</v>
          </cell>
          <cell r="I6">
            <v>710</v>
          </cell>
          <cell r="J6">
            <v>99</v>
          </cell>
          <cell r="K6">
            <v>39182</v>
          </cell>
          <cell r="L6">
            <v>39568</v>
          </cell>
        </row>
        <row r="7">
          <cell r="A7" t="str">
            <v>saratoga</v>
          </cell>
          <cell r="B7" t="str">
            <v>1040-2</v>
          </cell>
          <cell r="C7" t="str">
            <v>1/1a1</v>
          </cell>
          <cell r="D7" t="str">
            <v>ru10402s</v>
          </cell>
          <cell r="E7" t="str">
            <v>Rubio</v>
          </cell>
          <cell r="F7" t="str">
            <v>(Future)</v>
          </cell>
          <cell r="G7">
            <v>720</v>
          </cell>
          <cell r="H7">
            <v>700</v>
          </cell>
          <cell r="I7">
            <v>710</v>
          </cell>
          <cell r="J7">
            <v>0</v>
          </cell>
          <cell r="K7">
            <v>39179</v>
          </cell>
        </row>
        <row r="8">
          <cell r="A8" t="str">
            <v>saratoga</v>
          </cell>
          <cell r="B8" t="str">
            <v>1128-1</v>
          </cell>
          <cell r="C8" t="str">
            <v>1/1a1</v>
          </cell>
          <cell r="D8" t="str">
            <v>me11281s</v>
          </cell>
          <cell r="E8" t="str">
            <v>Meyer</v>
          </cell>
          <cell r="F8" t="str">
            <v>(Future)</v>
          </cell>
          <cell r="G8">
            <v>720</v>
          </cell>
          <cell r="H8">
            <v>700</v>
          </cell>
          <cell r="I8">
            <v>710</v>
          </cell>
          <cell r="J8">
            <v>0</v>
          </cell>
          <cell r="K8">
            <v>39179</v>
          </cell>
        </row>
        <row r="9">
          <cell r="A9" t="str">
            <v>saratoga</v>
          </cell>
          <cell r="B9" t="str">
            <v>1156-2</v>
          </cell>
          <cell r="C9" t="str">
            <v>2/2b1</v>
          </cell>
          <cell r="D9" t="str">
            <v>be11562s</v>
          </cell>
          <cell r="E9" t="str">
            <v>Becker</v>
          </cell>
          <cell r="F9" t="str">
            <v>(Future)</v>
          </cell>
          <cell r="G9">
            <v>1006</v>
          </cell>
          <cell r="H9">
            <v>889</v>
          </cell>
          <cell r="I9">
            <v>899</v>
          </cell>
          <cell r="J9">
            <v>99</v>
          </cell>
          <cell r="K9">
            <v>39179</v>
          </cell>
        </row>
        <row r="10">
          <cell r="A10" t="str">
            <v>saratoga</v>
          </cell>
          <cell r="B10" t="str">
            <v>1011-2</v>
          </cell>
          <cell r="C10" t="str">
            <v>2/2b1</v>
          </cell>
          <cell r="D10" t="str">
            <v>ca10112s</v>
          </cell>
          <cell r="E10" t="str">
            <v>Carpenter</v>
          </cell>
          <cell r="F10" t="str">
            <v>(Future)</v>
          </cell>
          <cell r="G10">
            <v>1006</v>
          </cell>
          <cell r="H10">
            <v>889</v>
          </cell>
          <cell r="I10">
            <v>1244</v>
          </cell>
          <cell r="J10">
            <v>99</v>
          </cell>
          <cell r="K10">
            <v>39173</v>
          </cell>
          <cell r="L10">
            <v>39538</v>
          </cell>
        </row>
        <row r="11">
          <cell r="A11" t="str">
            <v>saratoga</v>
          </cell>
          <cell r="B11" t="str">
            <v>1029-1</v>
          </cell>
          <cell r="C11" t="str">
            <v>2/2b1</v>
          </cell>
          <cell r="D11" t="str">
            <v>ag10291s</v>
          </cell>
          <cell r="E11" t="str">
            <v>Aguilar</v>
          </cell>
          <cell r="F11" t="str">
            <v>(Future)</v>
          </cell>
          <cell r="G11">
            <v>1006</v>
          </cell>
          <cell r="H11">
            <v>889</v>
          </cell>
          <cell r="I11">
            <v>899</v>
          </cell>
          <cell r="J11">
            <v>0</v>
          </cell>
          <cell r="K11">
            <v>39173</v>
          </cell>
        </row>
        <row r="12">
          <cell r="A12" t="str">
            <v>saratoga</v>
          </cell>
          <cell r="B12" t="str">
            <v>1069-2</v>
          </cell>
          <cell r="C12" t="str">
            <v>2/1b1</v>
          </cell>
          <cell r="D12" t="str">
            <v>kh10692s</v>
          </cell>
          <cell r="E12" t="str">
            <v>Kholman</v>
          </cell>
          <cell r="F12" t="str">
            <v>(Future)</v>
          </cell>
          <cell r="G12">
            <v>840</v>
          </cell>
          <cell r="H12">
            <v>789</v>
          </cell>
          <cell r="I12">
            <v>789</v>
          </cell>
          <cell r="J12">
            <v>0</v>
          </cell>
          <cell r="K12">
            <v>39173</v>
          </cell>
        </row>
        <row r="13">
          <cell r="A13" t="str">
            <v>saratoga</v>
          </cell>
          <cell r="B13" t="str">
            <v>3027-2</v>
          </cell>
          <cell r="C13" t="str">
            <v>1/1a1</v>
          </cell>
          <cell r="D13" t="str">
            <v>pe30272s</v>
          </cell>
          <cell r="E13" t="str">
            <v xml:space="preserve"> Perez</v>
          </cell>
          <cell r="F13" t="str">
            <v>(Future)</v>
          </cell>
          <cell r="G13">
            <v>720</v>
          </cell>
          <cell r="H13">
            <v>700</v>
          </cell>
          <cell r="I13">
            <v>700</v>
          </cell>
          <cell r="J13">
            <v>0</v>
          </cell>
          <cell r="K13">
            <v>39173</v>
          </cell>
        </row>
        <row r="14">
          <cell r="A14" t="str">
            <v>saratoga</v>
          </cell>
          <cell r="B14" t="str">
            <v>3038-1</v>
          </cell>
          <cell r="C14" t="str">
            <v>2/1b1</v>
          </cell>
          <cell r="D14" t="str">
            <v>za30381s</v>
          </cell>
          <cell r="E14" t="str">
            <v xml:space="preserve"> Zayerz</v>
          </cell>
          <cell r="F14" t="str">
            <v>(Future)</v>
          </cell>
          <cell r="G14">
            <v>840</v>
          </cell>
          <cell r="H14">
            <v>789</v>
          </cell>
          <cell r="I14">
            <v>799</v>
          </cell>
          <cell r="J14">
            <v>0</v>
          </cell>
          <cell r="K14">
            <v>39173</v>
          </cell>
        </row>
        <row r="15">
          <cell r="A15" t="str">
            <v>saratoga</v>
          </cell>
          <cell r="B15" t="str">
            <v>1106-1</v>
          </cell>
          <cell r="C15" t="str">
            <v>1/1a1</v>
          </cell>
          <cell r="D15" t="str">
            <v>sa11061s</v>
          </cell>
          <cell r="E15" t="str">
            <v>Samson</v>
          </cell>
          <cell r="F15" t="str">
            <v>(Future)</v>
          </cell>
          <cell r="G15">
            <v>720</v>
          </cell>
          <cell r="H15">
            <v>700</v>
          </cell>
          <cell r="I15">
            <v>710</v>
          </cell>
          <cell r="J15">
            <v>0</v>
          </cell>
          <cell r="K15">
            <v>39172</v>
          </cell>
          <cell r="L15">
            <v>39538</v>
          </cell>
        </row>
        <row r="16">
          <cell r="A16" t="str">
            <v>saratoga</v>
          </cell>
          <cell r="B16" t="str">
            <v>2009-1</v>
          </cell>
          <cell r="C16" t="str">
            <v>2/2b1</v>
          </cell>
          <cell r="D16" t="str">
            <v>ar20091s</v>
          </cell>
          <cell r="E16" t="str">
            <v>Arredondo</v>
          </cell>
          <cell r="F16" t="str">
            <v>(Future)</v>
          </cell>
          <cell r="G16">
            <v>1006</v>
          </cell>
          <cell r="H16">
            <v>889</v>
          </cell>
          <cell r="I16">
            <v>899</v>
          </cell>
          <cell r="J16">
            <v>0</v>
          </cell>
          <cell r="K16">
            <v>39172</v>
          </cell>
        </row>
        <row r="17">
          <cell r="A17" t="str">
            <v>saratoga</v>
          </cell>
          <cell r="B17" t="str">
            <v>2024-2</v>
          </cell>
          <cell r="C17" t="str">
            <v>1/1a1</v>
          </cell>
          <cell r="D17" t="str">
            <v>mi20242s</v>
          </cell>
          <cell r="E17" t="str">
            <v>Miller</v>
          </cell>
          <cell r="F17" t="str">
            <v>(Future)</v>
          </cell>
          <cell r="G17">
            <v>720</v>
          </cell>
          <cell r="H17">
            <v>700</v>
          </cell>
          <cell r="I17">
            <v>700</v>
          </cell>
          <cell r="J17">
            <v>0</v>
          </cell>
          <cell r="K17">
            <v>39172</v>
          </cell>
        </row>
        <row r="18">
          <cell r="A18" t="str">
            <v>saratoga</v>
          </cell>
          <cell r="B18" t="str">
            <v>2116-1</v>
          </cell>
          <cell r="C18" t="str">
            <v>1/1a2</v>
          </cell>
          <cell r="D18" t="str">
            <v>du21161s</v>
          </cell>
          <cell r="E18" t="str">
            <v xml:space="preserve"> Duran</v>
          </cell>
          <cell r="F18" t="str">
            <v>(Future)</v>
          </cell>
          <cell r="G18">
            <v>720</v>
          </cell>
          <cell r="H18">
            <v>710</v>
          </cell>
          <cell r="I18">
            <v>710</v>
          </cell>
          <cell r="J18">
            <v>99</v>
          </cell>
          <cell r="K18">
            <v>39171</v>
          </cell>
          <cell r="L18">
            <v>39537</v>
          </cell>
        </row>
        <row r="19">
          <cell r="A19" t="str">
            <v>saratoga</v>
          </cell>
          <cell r="B19" t="str">
            <v>3024-2</v>
          </cell>
          <cell r="C19" t="str">
            <v>1/1a1</v>
          </cell>
          <cell r="D19" t="str">
            <v>ol30242s</v>
          </cell>
          <cell r="E19" t="str">
            <v xml:space="preserve"> Olson</v>
          </cell>
          <cell r="F19" t="str">
            <v>(Future)</v>
          </cell>
          <cell r="G19">
            <v>720</v>
          </cell>
          <cell r="H19">
            <v>700</v>
          </cell>
          <cell r="I19">
            <v>710</v>
          </cell>
          <cell r="J19">
            <v>0</v>
          </cell>
          <cell r="K19">
            <v>39170</v>
          </cell>
        </row>
        <row r="20">
          <cell r="A20" t="str">
            <v>saratoga</v>
          </cell>
          <cell r="B20" t="str">
            <v>1125-1</v>
          </cell>
          <cell r="C20" t="str">
            <v>1/1a1</v>
          </cell>
          <cell r="D20" t="str">
            <v>pe11251s</v>
          </cell>
          <cell r="E20" t="str">
            <v>Petrakis</v>
          </cell>
          <cell r="F20" t="str">
            <v>(Future)</v>
          </cell>
          <cell r="G20">
            <v>720</v>
          </cell>
          <cell r="H20">
            <v>700</v>
          </cell>
          <cell r="I20">
            <v>710</v>
          </cell>
          <cell r="J20">
            <v>0</v>
          </cell>
          <cell r="K20">
            <v>39167</v>
          </cell>
        </row>
        <row r="21">
          <cell r="A21" t="str">
            <v>saratoga</v>
          </cell>
          <cell r="B21" t="str">
            <v>2085-1</v>
          </cell>
          <cell r="C21" t="str">
            <v>1/1a1</v>
          </cell>
          <cell r="D21" t="str">
            <v>me20851s</v>
          </cell>
          <cell r="E21" t="str">
            <v xml:space="preserve"> Mercer</v>
          </cell>
          <cell r="F21" t="str">
            <v>(Future)</v>
          </cell>
          <cell r="G21">
            <v>720</v>
          </cell>
          <cell r="H21">
            <v>700</v>
          </cell>
          <cell r="I21">
            <v>710</v>
          </cell>
          <cell r="J21">
            <v>99</v>
          </cell>
          <cell r="K21">
            <v>39165</v>
          </cell>
          <cell r="L21">
            <v>39538</v>
          </cell>
        </row>
        <row r="22">
          <cell r="A22" t="str">
            <v>saratoga</v>
          </cell>
          <cell r="B22" t="str">
            <v>3067-2</v>
          </cell>
          <cell r="C22" t="str">
            <v>2/1b1</v>
          </cell>
          <cell r="D22" t="str">
            <v>re30672s</v>
          </cell>
          <cell r="E22" t="str">
            <v xml:space="preserve"> Reed</v>
          </cell>
          <cell r="F22" t="str">
            <v>(Future)</v>
          </cell>
          <cell r="G22">
            <v>840</v>
          </cell>
          <cell r="H22">
            <v>789</v>
          </cell>
          <cell r="I22">
            <v>799</v>
          </cell>
          <cell r="J22">
            <v>249</v>
          </cell>
          <cell r="K22">
            <v>39165</v>
          </cell>
        </row>
        <row r="23">
          <cell r="A23" t="str">
            <v>saratoga</v>
          </cell>
          <cell r="B23" t="str">
            <v>3111-2</v>
          </cell>
          <cell r="C23" t="str">
            <v>2/1b1</v>
          </cell>
          <cell r="D23" t="str">
            <v>ni31112s</v>
          </cell>
          <cell r="E23" t="str">
            <v xml:space="preserve"> Nickowski</v>
          </cell>
          <cell r="F23" t="str">
            <v>(Future)</v>
          </cell>
          <cell r="G23">
            <v>840</v>
          </cell>
          <cell r="H23">
            <v>789</v>
          </cell>
          <cell r="I23">
            <v>799</v>
          </cell>
          <cell r="J23">
            <v>99</v>
          </cell>
          <cell r="K23">
            <v>39165</v>
          </cell>
        </row>
        <row r="24">
          <cell r="A24" t="str">
            <v>saratoga</v>
          </cell>
          <cell r="B24" t="str">
            <v>1019-1</v>
          </cell>
          <cell r="C24" t="str">
            <v>2/2b1</v>
          </cell>
          <cell r="D24" t="str">
            <v>cr10191s</v>
          </cell>
          <cell r="E24" t="str">
            <v>Craig</v>
          </cell>
          <cell r="F24" t="str">
            <v>(Future)</v>
          </cell>
          <cell r="G24">
            <v>1006</v>
          </cell>
          <cell r="H24">
            <v>889</v>
          </cell>
          <cell r="I24">
            <v>899</v>
          </cell>
          <cell r="J24">
            <v>99</v>
          </cell>
          <cell r="K24">
            <v>39164</v>
          </cell>
        </row>
        <row r="25">
          <cell r="A25" t="str">
            <v>saratoga</v>
          </cell>
          <cell r="B25" t="str">
            <v>2030-2</v>
          </cell>
          <cell r="C25" t="str">
            <v>1/1a1</v>
          </cell>
          <cell r="D25" t="str">
            <v>mi20302s</v>
          </cell>
          <cell r="E25" t="str">
            <v xml:space="preserve"> Middleton</v>
          </cell>
          <cell r="F25" t="str">
            <v>(Future)</v>
          </cell>
          <cell r="G25">
            <v>720</v>
          </cell>
          <cell r="H25">
            <v>700</v>
          </cell>
          <cell r="I25">
            <v>710</v>
          </cell>
          <cell r="J25">
            <v>0</v>
          </cell>
          <cell r="K25">
            <v>39164</v>
          </cell>
          <cell r="L25">
            <v>39538</v>
          </cell>
        </row>
        <row r="26">
          <cell r="A26" t="str">
            <v>saratoga</v>
          </cell>
          <cell r="B26" t="str">
            <v>2005-2</v>
          </cell>
          <cell r="C26" t="str">
            <v>2/2b1</v>
          </cell>
          <cell r="D26" t="str">
            <v>si20052s</v>
          </cell>
          <cell r="E26" t="str">
            <v xml:space="preserve"> Simons Jr</v>
          </cell>
          <cell r="F26" t="str">
            <v>(Future)</v>
          </cell>
          <cell r="G26">
            <v>1006</v>
          </cell>
          <cell r="H26">
            <v>889</v>
          </cell>
          <cell r="I26">
            <v>899</v>
          </cell>
          <cell r="J26">
            <v>349</v>
          </cell>
          <cell r="K26">
            <v>39159</v>
          </cell>
          <cell r="L26">
            <v>39538</v>
          </cell>
        </row>
        <row r="27">
          <cell r="A27" t="str">
            <v>saratoga</v>
          </cell>
          <cell r="B27" t="str">
            <v>3109-2</v>
          </cell>
          <cell r="C27" t="str">
            <v>2/1b1</v>
          </cell>
          <cell r="D27" t="str">
            <v>ba31092s</v>
          </cell>
          <cell r="E27" t="str">
            <v xml:space="preserve"> Balluck</v>
          </cell>
          <cell r="F27" t="str">
            <v>(Future)</v>
          </cell>
          <cell r="G27">
            <v>840</v>
          </cell>
          <cell r="H27">
            <v>789</v>
          </cell>
          <cell r="I27">
            <v>710</v>
          </cell>
          <cell r="J27">
            <v>0</v>
          </cell>
          <cell r="K27">
            <v>39159</v>
          </cell>
          <cell r="L27">
            <v>39538</v>
          </cell>
        </row>
        <row r="28">
          <cell r="A28" t="str">
            <v>saratoga</v>
          </cell>
          <cell r="B28" t="str">
            <v>1015-1</v>
          </cell>
          <cell r="C28" t="str">
            <v>2/2b1</v>
          </cell>
          <cell r="D28" t="str">
            <v>ri10151s</v>
          </cell>
          <cell r="E28" t="str">
            <v>Richards</v>
          </cell>
          <cell r="F28" t="str">
            <v>(Future)</v>
          </cell>
          <cell r="G28">
            <v>1006</v>
          </cell>
          <cell r="H28">
            <v>889</v>
          </cell>
          <cell r="I28">
            <v>899</v>
          </cell>
          <cell r="J28">
            <v>0</v>
          </cell>
          <cell r="K28">
            <v>39158</v>
          </cell>
        </row>
        <row r="29">
          <cell r="A29" t="str">
            <v>saratoga</v>
          </cell>
          <cell r="B29" t="str">
            <v>1101-2</v>
          </cell>
          <cell r="C29" t="str">
            <v>1/1a1</v>
          </cell>
          <cell r="D29" t="str">
            <v>pa11012s</v>
          </cell>
          <cell r="E29" t="str">
            <v>Parsons</v>
          </cell>
          <cell r="F29" t="str">
            <v>(Future)</v>
          </cell>
          <cell r="G29">
            <v>720</v>
          </cell>
          <cell r="H29">
            <v>700</v>
          </cell>
          <cell r="I29">
            <v>710</v>
          </cell>
          <cell r="J29">
            <v>0</v>
          </cell>
          <cell r="K29">
            <v>39158</v>
          </cell>
          <cell r="L29">
            <v>39538</v>
          </cell>
        </row>
        <row r="30">
          <cell r="A30" t="str">
            <v>saratoga</v>
          </cell>
          <cell r="B30" t="str">
            <v>1119-2</v>
          </cell>
          <cell r="C30" t="str">
            <v>2/2b1</v>
          </cell>
          <cell r="D30" t="str">
            <v>gr11192s</v>
          </cell>
          <cell r="E30" t="str">
            <v>Gray</v>
          </cell>
          <cell r="F30" t="str">
            <v>(Future)</v>
          </cell>
          <cell r="G30">
            <v>1006</v>
          </cell>
          <cell r="H30">
            <v>889</v>
          </cell>
          <cell r="I30">
            <v>899</v>
          </cell>
          <cell r="J30">
            <v>0</v>
          </cell>
          <cell r="K30">
            <v>39158</v>
          </cell>
        </row>
        <row r="31">
          <cell r="A31" t="str">
            <v>saratoga</v>
          </cell>
          <cell r="B31" t="str">
            <v>2070-1</v>
          </cell>
          <cell r="C31" t="str">
            <v>1/1a2</v>
          </cell>
          <cell r="D31" t="str">
            <v>li20701s</v>
          </cell>
          <cell r="E31" t="str">
            <v xml:space="preserve"> Lio</v>
          </cell>
          <cell r="F31" t="str">
            <v>(Future)</v>
          </cell>
          <cell r="G31">
            <v>720</v>
          </cell>
          <cell r="H31">
            <v>710</v>
          </cell>
          <cell r="I31">
            <v>710</v>
          </cell>
          <cell r="J31">
            <v>99</v>
          </cell>
          <cell r="K31">
            <v>39157</v>
          </cell>
          <cell r="L31">
            <v>39538</v>
          </cell>
        </row>
        <row r="32">
          <cell r="A32" t="str">
            <v>saratoga</v>
          </cell>
          <cell r="B32" t="str">
            <v>1018-1</v>
          </cell>
          <cell r="C32" t="str">
            <v>2/2b1</v>
          </cell>
          <cell r="D32" t="str">
            <v>sa10181s</v>
          </cell>
          <cell r="E32" t="str">
            <v>Sandoval</v>
          </cell>
          <cell r="F32" t="str">
            <v>(Future)</v>
          </cell>
          <cell r="G32">
            <v>1006</v>
          </cell>
          <cell r="H32">
            <v>889</v>
          </cell>
          <cell r="I32">
            <v>899</v>
          </cell>
          <cell r="J32">
            <v>0</v>
          </cell>
          <cell r="K32">
            <v>39156</v>
          </cell>
        </row>
        <row r="33">
          <cell r="A33" t="str">
            <v>saratoga</v>
          </cell>
          <cell r="B33" t="str">
            <v>2077-1</v>
          </cell>
          <cell r="C33" t="str">
            <v>1/1a1</v>
          </cell>
          <cell r="D33" t="str">
            <v>co20771s</v>
          </cell>
          <cell r="E33" t="str">
            <v xml:space="preserve"> Gabriela Corella</v>
          </cell>
          <cell r="F33" t="str">
            <v>(Future)</v>
          </cell>
          <cell r="G33">
            <v>720</v>
          </cell>
          <cell r="H33">
            <v>700</v>
          </cell>
          <cell r="I33">
            <v>700</v>
          </cell>
          <cell r="J33">
            <v>0</v>
          </cell>
          <cell r="K33">
            <v>39151</v>
          </cell>
          <cell r="L33">
            <v>39538</v>
          </cell>
        </row>
        <row r="34">
          <cell r="A34" t="str">
            <v>saratoga</v>
          </cell>
          <cell r="B34" t="str">
            <v>1076-1</v>
          </cell>
          <cell r="C34" t="str">
            <v>1/1a1</v>
          </cell>
          <cell r="D34" t="str">
            <v>sh10761s</v>
          </cell>
          <cell r="E34" t="str">
            <v>Shannon Haggerty</v>
          </cell>
          <cell r="F34" t="str">
            <v>(Future)</v>
          </cell>
          <cell r="G34">
            <v>720</v>
          </cell>
          <cell r="H34">
            <v>700</v>
          </cell>
          <cell r="I34">
            <v>699</v>
          </cell>
          <cell r="J34">
            <v>99</v>
          </cell>
          <cell r="K34">
            <v>39148</v>
          </cell>
          <cell r="L34">
            <v>39506</v>
          </cell>
        </row>
        <row r="35">
          <cell r="A35" t="str">
            <v>saratoga</v>
          </cell>
          <cell r="B35" t="str">
            <v>1091-1</v>
          </cell>
          <cell r="C35" t="str">
            <v>1/1a1</v>
          </cell>
          <cell r="D35" t="str">
            <v>ma10911s</v>
          </cell>
          <cell r="E35" t="str">
            <v>Paul Martin</v>
          </cell>
          <cell r="F35" t="str">
            <v>(Current)</v>
          </cell>
          <cell r="G35">
            <v>720</v>
          </cell>
          <cell r="H35">
            <v>700</v>
          </cell>
          <cell r="I35">
            <v>710</v>
          </cell>
          <cell r="J35">
            <v>325</v>
          </cell>
          <cell r="K35">
            <v>39148</v>
          </cell>
          <cell r="L35">
            <v>39325</v>
          </cell>
        </row>
        <row r="36">
          <cell r="A36" t="str">
            <v>saratoga</v>
          </cell>
          <cell r="B36" t="str">
            <v>1121-1</v>
          </cell>
          <cell r="C36" t="str">
            <v>1/1a1</v>
          </cell>
          <cell r="D36" t="str">
            <v>co11211s</v>
          </cell>
          <cell r="E36" t="str">
            <v>Scott Cook</v>
          </cell>
          <cell r="F36" t="str">
            <v>(Future)</v>
          </cell>
          <cell r="G36">
            <v>720</v>
          </cell>
          <cell r="H36">
            <v>700</v>
          </cell>
          <cell r="I36">
            <v>700</v>
          </cell>
          <cell r="J36">
            <v>0</v>
          </cell>
          <cell r="K36">
            <v>39148</v>
          </cell>
          <cell r="L36">
            <v>39538</v>
          </cell>
        </row>
        <row r="37">
          <cell r="A37" t="str">
            <v>saratoga</v>
          </cell>
          <cell r="B37" t="str">
            <v>3046-2</v>
          </cell>
          <cell r="C37" t="str">
            <v>1/1a1</v>
          </cell>
          <cell r="D37" t="str">
            <v>lo30462s</v>
          </cell>
          <cell r="E37" t="str">
            <v xml:space="preserve"> Bernadino Lopez</v>
          </cell>
          <cell r="F37" t="str">
            <v>(Current)</v>
          </cell>
          <cell r="G37">
            <v>720</v>
          </cell>
          <cell r="H37">
            <v>700</v>
          </cell>
          <cell r="I37">
            <v>710</v>
          </cell>
          <cell r="J37">
            <v>99</v>
          </cell>
          <cell r="K37">
            <v>39147</v>
          </cell>
          <cell r="L37">
            <v>39416</v>
          </cell>
        </row>
        <row r="38">
          <cell r="A38" t="str">
            <v>saratoga</v>
          </cell>
          <cell r="B38" t="str">
            <v>1082-2</v>
          </cell>
          <cell r="C38" t="str">
            <v>1/1a1</v>
          </cell>
          <cell r="D38" t="str">
            <v>mu10822s</v>
          </cell>
          <cell r="E38" t="str">
            <v>Jessica Mullins</v>
          </cell>
          <cell r="F38" t="str">
            <v>(Current)</v>
          </cell>
          <cell r="G38">
            <v>720</v>
          </cell>
          <cell r="H38">
            <v>700</v>
          </cell>
          <cell r="I38">
            <v>699</v>
          </cell>
          <cell r="J38">
            <v>349</v>
          </cell>
          <cell r="K38">
            <v>39142</v>
          </cell>
          <cell r="L38">
            <v>39506</v>
          </cell>
        </row>
        <row r="39">
          <cell r="A39" t="str">
            <v>saratoga</v>
          </cell>
          <cell r="B39" t="str">
            <v>2094-1</v>
          </cell>
          <cell r="C39" t="str">
            <v>1/1a1</v>
          </cell>
          <cell r="D39" t="str">
            <v>ha20941s</v>
          </cell>
          <cell r="E39" t="str">
            <v xml:space="preserve"> Jacqueline Harris</v>
          </cell>
          <cell r="F39" t="str">
            <v>(Current)</v>
          </cell>
          <cell r="G39">
            <v>720</v>
          </cell>
          <cell r="H39">
            <v>700</v>
          </cell>
          <cell r="I39">
            <v>699</v>
          </cell>
          <cell r="J39">
            <v>99</v>
          </cell>
          <cell r="K39">
            <v>39142</v>
          </cell>
          <cell r="L39">
            <v>39506</v>
          </cell>
        </row>
        <row r="40">
          <cell r="A40" t="str">
            <v>saratoga</v>
          </cell>
          <cell r="B40" t="str">
            <v>2099-1</v>
          </cell>
          <cell r="C40" t="str">
            <v>1/1a1</v>
          </cell>
          <cell r="D40" t="str">
            <v>ol20991s</v>
          </cell>
          <cell r="E40" t="str">
            <v xml:space="preserve"> Bryon Olson</v>
          </cell>
          <cell r="F40" t="str">
            <v>(Current)</v>
          </cell>
          <cell r="G40">
            <v>720</v>
          </cell>
          <cell r="H40">
            <v>700</v>
          </cell>
          <cell r="I40">
            <v>710</v>
          </cell>
          <cell r="J40">
            <v>99</v>
          </cell>
          <cell r="K40">
            <v>39142</v>
          </cell>
          <cell r="L40">
            <v>39506</v>
          </cell>
        </row>
        <row r="41">
          <cell r="A41" t="str">
            <v>saratoga</v>
          </cell>
          <cell r="B41" t="str">
            <v>1049-2</v>
          </cell>
          <cell r="C41" t="str">
            <v>1/1a3</v>
          </cell>
          <cell r="D41" t="str">
            <v>ga10492s</v>
          </cell>
          <cell r="E41" t="str">
            <v>Mary Gama</v>
          </cell>
          <cell r="F41" t="str">
            <v>(Current)</v>
          </cell>
          <cell r="G41">
            <v>720</v>
          </cell>
          <cell r="H41">
            <v>715</v>
          </cell>
          <cell r="I41">
            <v>710</v>
          </cell>
          <cell r="J41">
            <v>99</v>
          </cell>
          <cell r="K41">
            <v>39141</v>
          </cell>
          <cell r="L41">
            <v>39506</v>
          </cell>
        </row>
        <row r="42">
          <cell r="A42" t="str">
            <v>saratoga</v>
          </cell>
          <cell r="B42" t="str">
            <v>1069-1</v>
          </cell>
          <cell r="C42" t="str">
            <v>1/1a1</v>
          </cell>
          <cell r="D42" t="str">
            <v>st10691s</v>
          </cell>
          <cell r="E42" t="str">
            <v>Kelly Stielau</v>
          </cell>
          <cell r="F42" t="str">
            <v>(Current)</v>
          </cell>
          <cell r="G42">
            <v>720</v>
          </cell>
          <cell r="H42">
            <v>700</v>
          </cell>
          <cell r="I42">
            <v>710</v>
          </cell>
          <cell r="J42">
            <v>99</v>
          </cell>
          <cell r="K42">
            <v>39141</v>
          </cell>
          <cell r="L42">
            <v>39506</v>
          </cell>
        </row>
        <row r="43">
          <cell r="A43" t="str">
            <v>saratoga</v>
          </cell>
          <cell r="B43" t="str">
            <v>1083-2</v>
          </cell>
          <cell r="C43" t="str">
            <v>1/1a1</v>
          </cell>
          <cell r="D43" t="str">
            <v>du10832s</v>
          </cell>
          <cell r="E43" t="str">
            <v>Shane Duarte</v>
          </cell>
          <cell r="F43" t="str">
            <v>(Current)</v>
          </cell>
          <cell r="G43">
            <v>720</v>
          </cell>
          <cell r="H43">
            <v>700</v>
          </cell>
          <cell r="I43">
            <v>710</v>
          </cell>
          <cell r="J43">
            <v>99</v>
          </cell>
          <cell r="K43">
            <v>39141</v>
          </cell>
          <cell r="L43">
            <v>39506</v>
          </cell>
        </row>
        <row r="44">
          <cell r="A44" t="str">
            <v>saratoga</v>
          </cell>
          <cell r="B44" t="str">
            <v>3041-2</v>
          </cell>
          <cell r="C44" t="str">
            <v>1/1a1</v>
          </cell>
          <cell r="D44" t="str">
            <v>mc30412s</v>
          </cell>
          <cell r="E44" t="str">
            <v xml:space="preserve"> David McGovern</v>
          </cell>
          <cell r="F44" t="str">
            <v>(Current)</v>
          </cell>
          <cell r="G44">
            <v>720</v>
          </cell>
          <cell r="H44">
            <v>700</v>
          </cell>
          <cell r="I44">
            <v>710</v>
          </cell>
          <cell r="J44">
            <v>249</v>
          </cell>
          <cell r="K44">
            <v>39141</v>
          </cell>
          <cell r="L44">
            <v>39506</v>
          </cell>
        </row>
        <row r="45">
          <cell r="A45" t="str">
            <v>saratoga</v>
          </cell>
          <cell r="B45" t="str">
            <v>3042-2</v>
          </cell>
          <cell r="C45" t="str">
            <v>1/1a1</v>
          </cell>
          <cell r="D45" t="str">
            <v>bl30422s</v>
          </cell>
          <cell r="E45" t="str">
            <v xml:space="preserve"> Stephanie Blundell</v>
          </cell>
          <cell r="F45" t="str">
            <v>(Current)</v>
          </cell>
          <cell r="G45">
            <v>720</v>
          </cell>
          <cell r="H45">
            <v>700</v>
          </cell>
          <cell r="I45">
            <v>710</v>
          </cell>
          <cell r="J45">
            <v>99</v>
          </cell>
          <cell r="K45">
            <v>39141</v>
          </cell>
          <cell r="L45">
            <v>39506</v>
          </cell>
        </row>
        <row r="46">
          <cell r="A46" t="str">
            <v>saratoga</v>
          </cell>
          <cell r="B46" t="str">
            <v>3045-2</v>
          </cell>
          <cell r="C46" t="str">
            <v>1/1a1</v>
          </cell>
          <cell r="D46" t="str">
            <v>sc30452s</v>
          </cell>
          <cell r="E46" t="str">
            <v xml:space="preserve"> Dustin Scott</v>
          </cell>
          <cell r="F46" t="str">
            <v>(Current)</v>
          </cell>
          <cell r="G46">
            <v>720</v>
          </cell>
          <cell r="H46">
            <v>700</v>
          </cell>
          <cell r="I46">
            <v>710</v>
          </cell>
          <cell r="J46">
            <v>99</v>
          </cell>
          <cell r="K46">
            <v>39141</v>
          </cell>
          <cell r="L46">
            <v>39506</v>
          </cell>
        </row>
        <row r="47">
          <cell r="A47" t="str">
            <v>saratoga</v>
          </cell>
          <cell r="B47" t="str">
            <v>3082-2</v>
          </cell>
          <cell r="C47" t="str">
            <v>1/1a1</v>
          </cell>
          <cell r="D47" t="str">
            <v>wi30822s</v>
          </cell>
          <cell r="E47" t="str">
            <v xml:space="preserve"> Jeffery Wickman</v>
          </cell>
          <cell r="F47" t="str">
            <v>(Current)</v>
          </cell>
          <cell r="G47">
            <v>720</v>
          </cell>
          <cell r="H47">
            <v>700</v>
          </cell>
          <cell r="I47">
            <v>710</v>
          </cell>
          <cell r="J47">
            <v>249</v>
          </cell>
          <cell r="K47">
            <v>39141</v>
          </cell>
          <cell r="L47">
            <v>39416</v>
          </cell>
        </row>
        <row r="48">
          <cell r="A48" t="str">
            <v>saratoga</v>
          </cell>
          <cell r="B48" t="str">
            <v>3093-1</v>
          </cell>
          <cell r="C48" t="str">
            <v>1/1a1</v>
          </cell>
          <cell r="D48" t="str">
            <v>go30931s</v>
          </cell>
          <cell r="E48" t="str">
            <v xml:space="preserve"> Bahara Golestani</v>
          </cell>
          <cell r="F48" t="str">
            <v>(Current)</v>
          </cell>
          <cell r="G48">
            <v>720</v>
          </cell>
          <cell r="H48">
            <v>700</v>
          </cell>
          <cell r="I48">
            <v>710</v>
          </cell>
          <cell r="J48">
            <v>99</v>
          </cell>
          <cell r="K48">
            <v>39141</v>
          </cell>
          <cell r="L48">
            <v>39506</v>
          </cell>
        </row>
        <row r="49">
          <cell r="A49" t="str">
            <v>saratoga</v>
          </cell>
          <cell r="B49" t="str">
            <v>3121-1</v>
          </cell>
          <cell r="C49" t="str">
            <v>1/1a1</v>
          </cell>
          <cell r="D49" t="str">
            <v>mo31211s</v>
          </cell>
          <cell r="E49" t="str">
            <v xml:space="preserve"> Sandie Monje</v>
          </cell>
          <cell r="F49" t="str">
            <v>(Current)</v>
          </cell>
          <cell r="G49">
            <v>720</v>
          </cell>
          <cell r="H49">
            <v>700</v>
          </cell>
          <cell r="I49">
            <v>710</v>
          </cell>
          <cell r="J49">
            <v>99</v>
          </cell>
          <cell r="K49">
            <v>39140</v>
          </cell>
          <cell r="L49">
            <v>39506</v>
          </cell>
        </row>
        <row r="50">
          <cell r="A50" t="str">
            <v>saratoga</v>
          </cell>
          <cell r="B50" t="str">
            <v>1046-2</v>
          </cell>
          <cell r="C50" t="str">
            <v>1/1a1</v>
          </cell>
          <cell r="D50" t="str">
            <v>va10462s</v>
          </cell>
          <cell r="E50" t="str">
            <v>Nora Vasquez</v>
          </cell>
          <cell r="F50" t="str">
            <v>(Current)</v>
          </cell>
          <cell r="G50">
            <v>720</v>
          </cell>
          <cell r="H50">
            <v>700</v>
          </cell>
          <cell r="I50">
            <v>699</v>
          </cell>
          <cell r="J50">
            <v>99</v>
          </cell>
          <cell r="K50">
            <v>39139</v>
          </cell>
          <cell r="L50">
            <v>39478</v>
          </cell>
        </row>
        <row r="51">
          <cell r="A51" t="str">
            <v>saratoga</v>
          </cell>
          <cell r="B51" t="str">
            <v>3083-2</v>
          </cell>
          <cell r="C51" t="str">
            <v>1/1a1</v>
          </cell>
          <cell r="D51" t="str">
            <v>pr30832s</v>
          </cell>
          <cell r="E51" t="str">
            <v xml:space="preserve"> Brittany Prince</v>
          </cell>
          <cell r="F51" t="str">
            <v>(Current)</v>
          </cell>
          <cell r="G51">
            <v>720</v>
          </cell>
          <cell r="H51">
            <v>700</v>
          </cell>
          <cell r="I51">
            <v>710</v>
          </cell>
          <cell r="J51">
            <v>99</v>
          </cell>
          <cell r="K51">
            <v>39139</v>
          </cell>
          <cell r="L51">
            <v>39506</v>
          </cell>
        </row>
        <row r="52">
          <cell r="A52" t="str">
            <v>saratoga</v>
          </cell>
          <cell r="B52" t="str">
            <v>2082-2</v>
          </cell>
          <cell r="C52" t="str">
            <v>1/1a1</v>
          </cell>
          <cell r="D52" t="str">
            <v>me20822s</v>
          </cell>
          <cell r="E52" t="str">
            <v xml:space="preserve"> Thomas Metro</v>
          </cell>
          <cell r="F52" t="str">
            <v>(Current)</v>
          </cell>
          <cell r="G52">
            <v>720</v>
          </cell>
          <cell r="H52">
            <v>700</v>
          </cell>
          <cell r="I52">
            <v>710</v>
          </cell>
          <cell r="J52">
            <v>349</v>
          </cell>
          <cell r="K52">
            <v>39137</v>
          </cell>
          <cell r="L52">
            <v>39506</v>
          </cell>
        </row>
        <row r="53">
          <cell r="A53" t="str">
            <v>saratoga</v>
          </cell>
          <cell r="B53" t="str">
            <v>3022-2</v>
          </cell>
          <cell r="C53" t="str">
            <v>1/1a1</v>
          </cell>
          <cell r="D53" t="str">
            <v>ch30222s</v>
          </cell>
          <cell r="E53" t="str">
            <v xml:space="preserve"> Rebecca Christyauntie</v>
          </cell>
          <cell r="F53" t="str">
            <v>(Current)</v>
          </cell>
          <cell r="G53">
            <v>720</v>
          </cell>
          <cell r="H53">
            <v>700</v>
          </cell>
          <cell r="I53">
            <v>710</v>
          </cell>
          <cell r="J53">
            <v>249</v>
          </cell>
          <cell r="K53">
            <v>39137</v>
          </cell>
          <cell r="L53">
            <v>39506</v>
          </cell>
        </row>
        <row r="54">
          <cell r="A54" t="str">
            <v>saratoga</v>
          </cell>
          <cell r="B54" t="str">
            <v>3087-2</v>
          </cell>
          <cell r="C54" t="str">
            <v>1/1a1</v>
          </cell>
          <cell r="D54" t="str">
            <v>no30872s</v>
          </cell>
          <cell r="E54" t="str">
            <v xml:space="preserve"> Guy Norwood</v>
          </cell>
          <cell r="F54" t="str">
            <v>(Current)</v>
          </cell>
          <cell r="G54">
            <v>720</v>
          </cell>
          <cell r="H54">
            <v>700</v>
          </cell>
          <cell r="I54">
            <v>710</v>
          </cell>
          <cell r="J54">
            <v>99</v>
          </cell>
          <cell r="K54">
            <v>39137</v>
          </cell>
          <cell r="L54">
            <v>39506</v>
          </cell>
        </row>
        <row r="55">
          <cell r="A55" t="str">
            <v>saratoga</v>
          </cell>
          <cell r="B55" t="str">
            <v>3126-1</v>
          </cell>
          <cell r="C55" t="str">
            <v>1/1a1</v>
          </cell>
          <cell r="D55" t="str">
            <v>da31261s</v>
          </cell>
          <cell r="E55" t="str">
            <v xml:space="preserve"> Brandy Davis</v>
          </cell>
          <cell r="F55" t="str">
            <v>(Current)</v>
          </cell>
          <cell r="G55">
            <v>720</v>
          </cell>
          <cell r="H55">
            <v>700</v>
          </cell>
          <cell r="I55">
            <v>710</v>
          </cell>
          <cell r="J55">
            <v>99</v>
          </cell>
          <cell r="K55">
            <v>39135</v>
          </cell>
          <cell r="L55">
            <v>39506</v>
          </cell>
        </row>
        <row r="56">
          <cell r="A56" t="str">
            <v>saratoga</v>
          </cell>
          <cell r="B56" t="str">
            <v>2054-2</v>
          </cell>
          <cell r="C56" t="str">
            <v>1/1a1</v>
          </cell>
          <cell r="D56" t="str">
            <v>bo20542s</v>
          </cell>
          <cell r="E56" t="str">
            <v xml:space="preserve"> Dennise Boyd</v>
          </cell>
          <cell r="F56" t="str">
            <v>(Current)</v>
          </cell>
          <cell r="G56">
            <v>720</v>
          </cell>
          <cell r="H56">
            <v>700</v>
          </cell>
          <cell r="I56">
            <v>710</v>
          </cell>
          <cell r="J56">
            <v>99</v>
          </cell>
          <cell r="K56">
            <v>39134</v>
          </cell>
          <cell r="L56">
            <v>39538</v>
          </cell>
        </row>
        <row r="57">
          <cell r="A57" t="str">
            <v>saratoga</v>
          </cell>
          <cell r="B57" t="str">
            <v>3059-2</v>
          </cell>
          <cell r="C57" t="str">
            <v>1/1a1</v>
          </cell>
          <cell r="D57" t="str">
            <v>di30592s</v>
          </cell>
          <cell r="E57" t="str">
            <v xml:space="preserve"> Dana Digello</v>
          </cell>
          <cell r="F57" t="str">
            <v>(Current)</v>
          </cell>
          <cell r="G57">
            <v>720</v>
          </cell>
          <cell r="H57">
            <v>700</v>
          </cell>
          <cell r="I57">
            <v>710</v>
          </cell>
          <cell r="J57">
            <v>249</v>
          </cell>
          <cell r="K57">
            <v>39132</v>
          </cell>
          <cell r="L57">
            <v>39506</v>
          </cell>
        </row>
        <row r="58">
          <cell r="A58" t="str">
            <v>saratoga</v>
          </cell>
          <cell r="B58" t="str">
            <v>2022-2</v>
          </cell>
          <cell r="C58" t="str">
            <v>1/1a1</v>
          </cell>
          <cell r="D58" t="str">
            <v>go2022s</v>
          </cell>
          <cell r="E58" t="str">
            <v xml:space="preserve"> Tria Godfrey</v>
          </cell>
          <cell r="F58" t="str">
            <v>(Current)</v>
          </cell>
          <cell r="G58">
            <v>720</v>
          </cell>
          <cell r="H58">
            <v>700</v>
          </cell>
          <cell r="I58">
            <v>699</v>
          </cell>
          <cell r="J58">
            <v>249</v>
          </cell>
          <cell r="K58">
            <v>39130</v>
          </cell>
          <cell r="L58">
            <v>39506</v>
          </cell>
        </row>
        <row r="59">
          <cell r="A59" t="str">
            <v>saratoga</v>
          </cell>
          <cell r="B59" t="str">
            <v>3086-2</v>
          </cell>
          <cell r="C59" t="str">
            <v>1/1a1</v>
          </cell>
          <cell r="D59" t="str">
            <v>wh30862s</v>
          </cell>
          <cell r="E59" t="str">
            <v xml:space="preserve"> Dennis Whitehead</v>
          </cell>
          <cell r="F59" t="str">
            <v>(Current)</v>
          </cell>
          <cell r="G59">
            <v>720</v>
          </cell>
          <cell r="H59">
            <v>700</v>
          </cell>
          <cell r="I59">
            <v>710</v>
          </cell>
          <cell r="J59">
            <v>0</v>
          </cell>
          <cell r="K59">
            <v>39127</v>
          </cell>
          <cell r="L59">
            <v>39478</v>
          </cell>
        </row>
        <row r="60">
          <cell r="A60" t="str">
            <v>saratoga</v>
          </cell>
          <cell r="B60" t="str">
            <v>2041-1</v>
          </cell>
          <cell r="C60" t="str">
            <v>2/1b1</v>
          </cell>
          <cell r="D60" t="str">
            <v>ga20411s</v>
          </cell>
          <cell r="E60" t="str">
            <v xml:space="preserve"> Louise Gaccion</v>
          </cell>
          <cell r="F60" t="str">
            <v>(Future)</v>
          </cell>
          <cell r="G60">
            <v>840</v>
          </cell>
          <cell r="H60">
            <v>789</v>
          </cell>
          <cell r="I60">
            <v>799</v>
          </cell>
          <cell r="J60">
            <v>99</v>
          </cell>
          <cell r="K60">
            <v>39151</v>
          </cell>
          <cell r="L60">
            <v>39538</v>
          </cell>
        </row>
        <row r="61">
          <cell r="A61" t="str">
            <v>saratoga</v>
          </cell>
          <cell r="B61" t="str">
            <v>1070-2</v>
          </cell>
          <cell r="C61" t="str">
            <v>2/1b1</v>
          </cell>
          <cell r="D61" t="str">
            <v>sw10702s</v>
          </cell>
          <cell r="E61" t="str">
            <v>William Swan</v>
          </cell>
          <cell r="F61" t="str">
            <v>(Current)</v>
          </cell>
          <cell r="G61">
            <v>840</v>
          </cell>
          <cell r="H61">
            <v>789</v>
          </cell>
          <cell r="I61">
            <v>789</v>
          </cell>
          <cell r="J61">
            <v>99</v>
          </cell>
          <cell r="K61">
            <v>39149</v>
          </cell>
          <cell r="L61">
            <v>39416</v>
          </cell>
        </row>
        <row r="62">
          <cell r="A62" t="str">
            <v>saratoga</v>
          </cell>
          <cell r="B62" t="str">
            <v>2110-2</v>
          </cell>
          <cell r="C62" t="str">
            <v>2/1b1</v>
          </cell>
          <cell r="D62" t="str">
            <v>cl21102s</v>
          </cell>
          <cell r="E62" t="str">
            <v xml:space="preserve"> Raychel Cleburn</v>
          </cell>
          <cell r="F62" t="str">
            <v>(Future)</v>
          </cell>
          <cell r="G62">
            <v>840</v>
          </cell>
          <cell r="H62">
            <v>789</v>
          </cell>
          <cell r="I62">
            <v>799</v>
          </cell>
          <cell r="J62">
            <v>99</v>
          </cell>
          <cell r="K62">
            <v>39149</v>
          </cell>
          <cell r="L62">
            <v>39538</v>
          </cell>
        </row>
        <row r="63">
          <cell r="A63" t="str">
            <v>saratoga</v>
          </cell>
          <cell r="B63" t="str">
            <v>3110-2</v>
          </cell>
          <cell r="C63" t="str">
            <v>2/1b1</v>
          </cell>
          <cell r="D63" t="str">
            <v>ca31102s</v>
          </cell>
          <cell r="E63" t="str">
            <v xml:space="preserve"> Felipe Castaneda</v>
          </cell>
          <cell r="F63" t="str">
            <v>(Current)</v>
          </cell>
          <cell r="G63">
            <v>840</v>
          </cell>
          <cell r="H63">
            <v>789</v>
          </cell>
          <cell r="I63">
            <v>799</v>
          </cell>
          <cell r="J63">
            <v>799</v>
          </cell>
          <cell r="K63">
            <v>39144</v>
          </cell>
          <cell r="L63">
            <v>39506</v>
          </cell>
        </row>
        <row r="64">
          <cell r="A64" t="str">
            <v>saratoga</v>
          </cell>
          <cell r="B64" t="str">
            <v>3089-2</v>
          </cell>
          <cell r="C64" t="str">
            <v>2/1b1</v>
          </cell>
          <cell r="D64" t="str">
            <v>jo30892s</v>
          </cell>
          <cell r="E64" t="str">
            <v xml:space="preserve"> Justin Johnson</v>
          </cell>
          <cell r="F64" t="str">
            <v>(Current)</v>
          </cell>
          <cell r="G64">
            <v>840</v>
          </cell>
          <cell r="H64">
            <v>789</v>
          </cell>
          <cell r="I64">
            <v>799</v>
          </cell>
          <cell r="J64">
            <v>99</v>
          </cell>
          <cell r="K64">
            <v>39143</v>
          </cell>
          <cell r="L64">
            <v>39416</v>
          </cell>
        </row>
        <row r="65">
          <cell r="A65" t="str">
            <v>saratoga</v>
          </cell>
          <cell r="B65" t="str">
            <v>3074-2</v>
          </cell>
          <cell r="C65" t="str">
            <v>2/1b1</v>
          </cell>
          <cell r="D65" t="str">
            <v>lo30742s</v>
          </cell>
          <cell r="E65" t="str">
            <v xml:space="preserve"> Samantha Loy</v>
          </cell>
          <cell r="F65" t="str">
            <v>(Current)</v>
          </cell>
          <cell r="G65">
            <v>840</v>
          </cell>
          <cell r="H65">
            <v>789</v>
          </cell>
          <cell r="I65">
            <v>799</v>
          </cell>
          <cell r="J65">
            <v>99</v>
          </cell>
          <cell r="K65">
            <v>39142</v>
          </cell>
          <cell r="L65">
            <v>39506</v>
          </cell>
        </row>
        <row r="66">
          <cell r="A66" t="str">
            <v>saratoga</v>
          </cell>
          <cell r="B66" t="str">
            <v>1079-2</v>
          </cell>
          <cell r="C66" t="str">
            <v>2/1b1</v>
          </cell>
          <cell r="D66" t="str">
            <v>ro10792s</v>
          </cell>
          <cell r="E66" t="str">
            <v>Amy Rohweder</v>
          </cell>
          <cell r="F66" t="str">
            <v>(Current)</v>
          </cell>
          <cell r="G66">
            <v>840</v>
          </cell>
          <cell r="H66">
            <v>789</v>
          </cell>
          <cell r="I66">
            <v>799</v>
          </cell>
          <cell r="J66">
            <v>749</v>
          </cell>
          <cell r="K66">
            <v>39141</v>
          </cell>
          <cell r="L66">
            <v>39506</v>
          </cell>
        </row>
        <row r="67">
          <cell r="A67" t="str">
            <v>saratoga</v>
          </cell>
          <cell r="B67" t="str">
            <v>2093-2</v>
          </cell>
          <cell r="C67" t="str">
            <v>2/1b1</v>
          </cell>
          <cell r="D67" t="str">
            <v>gr20932s</v>
          </cell>
          <cell r="E67" t="str">
            <v xml:space="preserve"> Tara Gray</v>
          </cell>
          <cell r="F67" t="str">
            <v>(Future)</v>
          </cell>
          <cell r="G67">
            <v>840</v>
          </cell>
          <cell r="H67">
            <v>789</v>
          </cell>
          <cell r="I67">
            <v>799</v>
          </cell>
          <cell r="J67">
            <v>99</v>
          </cell>
          <cell r="K67">
            <v>39141</v>
          </cell>
          <cell r="L67">
            <v>39538</v>
          </cell>
        </row>
        <row r="68">
          <cell r="A68" t="str">
            <v>saratoga</v>
          </cell>
          <cell r="B68" t="str">
            <v>3074-1</v>
          </cell>
          <cell r="C68" t="str">
            <v>2/1b1</v>
          </cell>
          <cell r="D68" t="str">
            <v>bu30741s</v>
          </cell>
          <cell r="E68" t="str">
            <v xml:space="preserve"> Heather Burke</v>
          </cell>
          <cell r="F68" t="str">
            <v>(Current)</v>
          </cell>
          <cell r="G68">
            <v>840</v>
          </cell>
          <cell r="H68">
            <v>789</v>
          </cell>
          <cell r="I68">
            <v>799</v>
          </cell>
          <cell r="J68">
            <v>99</v>
          </cell>
          <cell r="K68">
            <v>39141</v>
          </cell>
          <cell r="L68">
            <v>39506</v>
          </cell>
        </row>
        <row r="69">
          <cell r="A69" t="str">
            <v>saratoga</v>
          </cell>
          <cell r="B69" t="str">
            <v>3110-1</v>
          </cell>
          <cell r="C69" t="str">
            <v>2/1b1</v>
          </cell>
          <cell r="D69" t="str">
            <v>ma31101s</v>
          </cell>
          <cell r="E69" t="str">
            <v xml:space="preserve"> Riki Martin</v>
          </cell>
          <cell r="F69" t="str">
            <v>(Current)</v>
          </cell>
          <cell r="G69">
            <v>840</v>
          </cell>
          <cell r="H69">
            <v>789</v>
          </cell>
          <cell r="I69">
            <v>799</v>
          </cell>
          <cell r="J69">
            <v>99</v>
          </cell>
          <cell r="K69">
            <v>39141</v>
          </cell>
          <cell r="L69">
            <v>39506</v>
          </cell>
        </row>
        <row r="70">
          <cell r="A70" t="str">
            <v>saratoga</v>
          </cell>
          <cell r="B70" t="str">
            <v>1078-2</v>
          </cell>
          <cell r="C70" t="str">
            <v>2/1b1</v>
          </cell>
          <cell r="D70" t="str">
            <v>sc10782s</v>
          </cell>
          <cell r="E70" t="str">
            <v>Alexis Schauwecker*</v>
          </cell>
          <cell r="F70" t="str">
            <v>(Future)</v>
          </cell>
          <cell r="G70">
            <v>840</v>
          </cell>
          <cell r="H70">
            <v>789</v>
          </cell>
          <cell r="I70">
            <v>799</v>
          </cell>
          <cell r="J70">
            <v>175</v>
          </cell>
          <cell r="K70">
            <v>39140</v>
          </cell>
          <cell r="L70">
            <v>39478</v>
          </cell>
        </row>
        <row r="71">
          <cell r="A71" t="str">
            <v>saratoga</v>
          </cell>
          <cell r="B71" t="str">
            <v>3132-1</v>
          </cell>
          <cell r="C71" t="str">
            <v>2/1b1</v>
          </cell>
          <cell r="D71" t="str">
            <v>ho31321s</v>
          </cell>
          <cell r="E71" t="str">
            <v xml:space="preserve"> Jacqueline Howell</v>
          </cell>
          <cell r="F71" t="str">
            <v>(Current)</v>
          </cell>
          <cell r="G71">
            <v>840</v>
          </cell>
          <cell r="H71">
            <v>789</v>
          </cell>
          <cell r="I71">
            <v>799</v>
          </cell>
          <cell r="J71">
            <v>175</v>
          </cell>
          <cell r="K71">
            <v>39137</v>
          </cell>
          <cell r="L71">
            <v>39506</v>
          </cell>
        </row>
        <row r="72">
          <cell r="A72" t="str">
            <v>saratoga</v>
          </cell>
          <cell r="B72" t="str">
            <v>1108-2</v>
          </cell>
          <cell r="C72" t="str">
            <v>2/1b1</v>
          </cell>
          <cell r="D72" t="str">
            <v>do11082s</v>
          </cell>
          <cell r="E72" t="str">
            <v>Ana Dorado</v>
          </cell>
          <cell r="F72" t="str">
            <v>(Current)</v>
          </cell>
          <cell r="G72">
            <v>840</v>
          </cell>
          <cell r="H72">
            <v>789</v>
          </cell>
          <cell r="I72">
            <v>799</v>
          </cell>
          <cell r="J72">
            <v>550</v>
          </cell>
          <cell r="K72">
            <v>39134</v>
          </cell>
          <cell r="L72">
            <v>39506</v>
          </cell>
        </row>
        <row r="73">
          <cell r="A73" t="str">
            <v>saratoga</v>
          </cell>
          <cell r="B73" t="str">
            <v>3068-2</v>
          </cell>
          <cell r="C73" t="str">
            <v>2/1b1</v>
          </cell>
          <cell r="D73" t="str">
            <v>ri30682s</v>
          </cell>
          <cell r="E73" t="str">
            <v xml:space="preserve"> Fernando Sanchez-Rivas</v>
          </cell>
          <cell r="F73" t="str">
            <v>(Current)</v>
          </cell>
          <cell r="G73">
            <v>840</v>
          </cell>
          <cell r="H73">
            <v>789</v>
          </cell>
          <cell r="I73">
            <v>799</v>
          </cell>
          <cell r="J73">
            <v>99</v>
          </cell>
          <cell r="K73">
            <v>39133</v>
          </cell>
          <cell r="L73">
            <v>39506</v>
          </cell>
        </row>
        <row r="74">
          <cell r="A74" t="str">
            <v>saratoga</v>
          </cell>
          <cell r="B74" t="str">
            <v>2062-1</v>
          </cell>
          <cell r="C74" t="str">
            <v>2/1b1</v>
          </cell>
          <cell r="D74" t="str">
            <v>wi20621s</v>
          </cell>
          <cell r="E74" t="str">
            <v xml:space="preserve"> Summer Witt</v>
          </cell>
          <cell r="F74" t="str">
            <v>(Current)</v>
          </cell>
          <cell r="G74">
            <v>840</v>
          </cell>
          <cell r="H74">
            <v>789</v>
          </cell>
          <cell r="I74">
            <v>799</v>
          </cell>
          <cell r="J74">
            <v>99</v>
          </cell>
          <cell r="K74">
            <v>39130</v>
          </cell>
          <cell r="L74">
            <v>39506</v>
          </cell>
        </row>
        <row r="75">
          <cell r="A75" t="str">
            <v>saratoga</v>
          </cell>
          <cell r="B75" t="str">
            <v>2080-2</v>
          </cell>
          <cell r="C75" t="str">
            <v>2/1b1</v>
          </cell>
          <cell r="D75" t="str">
            <v>ka20802s</v>
          </cell>
          <cell r="E75" t="str">
            <v xml:space="preserve"> Jason Kania</v>
          </cell>
          <cell r="F75" t="str">
            <v>(Current)</v>
          </cell>
          <cell r="G75">
            <v>840</v>
          </cell>
          <cell r="H75">
            <v>789</v>
          </cell>
          <cell r="I75">
            <v>799</v>
          </cell>
          <cell r="J75">
            <v>500</v>
          </cell>
          <cell r="K75">
            <v>39130</v>
          </cell>
          <cell r="L75">
            <v>39478</v>
          </cell>
        </row>
        <row r="76">
          <cell r="A76" t="str">
            <v>saratoga</v>
          </cell>
          <cell r="B76" t="str">
            <v>1059-1</v>
          </cell>
          <cell r="C76" t="str">
            <v>2/1b1</v>
          </cell>
          <cell r="D76" t="str">
            <v>li10591s</v>
          </cell>
          <cell r="E76" t="str">
            <v>Nicholas Ligman</v>
          </cell>
          <cell r="F76" t="str">
            <v>(Current)</v>
          </cell>
          <cell r="G76">
            <v>840</v>
          </cell>
          <cell r="H76">
            <v>789</v>
          </cell>
          <cell r="I76">
            <v>799</v>
          </cell>
          <cell r="J76">
            <v>99</v>
          </cell>
          <cell r="K76">
            <v>39125</v>
          </cell>
          <cell r="L76">
            <v>39478</v>
          </cell>
        </row>
        <row r="77">
          <cell r="A77" t="str">
            <v>saratoga</v>
          </cell>
          <cell r="B77" t="str">
            <v>1141-2</v>
          </cell>
          <cell r="C77" t="str">
            <v>2/2b1</v>
          </cell>
          <cell r="D77" t="str">
            <v>ta11412s</v>
          </cell>
          <cell r="E77" t="str">
            <v xml:space="preserve"> Alex Taylor</v>
          </cell>
          <cell r="F77" t="str">
            <v>(Current)</v>
          </cell>
          <cell r="G77">
            <v>1006</v>
          </cell>
          <cell r="H77">
            <v>889</v>
          </cell>
          <cell r="I77">
            <v>899</v>
          </cell>
          <cell r="J77">
            <v>125</v>
          </cell>
          <cell r="K77">
            <v>39153</v>
          </cell>
          <cell r="L77">
            <v>39506</v>
          </cell>
        </row>
        <row r="78">
          <cell r="A78" t="str">
            <v>saratoga</v>
          </cell>
          <cell r="B78" t="str">
            <v>2050-1</v>
          </cell>
          <cell r="C78" t="str">
            <v>2/2b1</v>
          </cell>
          <cell r="D78" t="str">
            <v>re20501s</v>
          </cell>
          <cell r="E78" t="str">
            <v>Cody Reeves</v>
          </cell>
          <cell r="F78" t="str">
            <v>(Future)</v>
          </cell>
          <cell r="G78">
            <v>1006</v>
          </cell>
          <cell r="H78">
            <v>889</v>
          </cell>
          <cell r="I78">
            <v>889</v>
          </cell>
          <cell r="J78">
            <v>0</v>
          </cell>
          <cell r="K78">
            <v>39150</v>
          </cell>
        </row>
        <row r="79">
          <cell r="A79" t="str">
            <v>saratoga</v>
          </cell>
          <cell r="B79" t="str">
            <v>1139-1</v>
          </cell>
          <cell r="C79" t="str">
            <v>2/2b1</v>
          </cell>
          <cell r="D79" t="str">
            <v>cu11391s</v>
          </cell>
          <cell r="E79" t="str">
            <v xml:space="preserve"> Stephanie Cummings</v>
          </cell>
          <cell r="F79" t="str">
            <v>(Future)</v>
          </cell>
          <cell r="G79">
            <v>1006</v>
          </cell>
          <cell r="H79">
            <v>889</v>
          </cell>
          <cell r="I79">
            <v>899</v>
          </cell>
          <cell r="J79">
            <v>0</v>
          </cell>
          <cell r="K79">
            <v>39142</v>
          </cell>
          <cell r="L79">
            <v>39506</v>
          </cell>
        </row>
        <row r="80">
          <cell r="A80" t="str">
            <v>saratoga</v>
          </cell>
          <cell r="B80" t="str">
            <v>2006-2</v>
          </cell>
          <cell r="C80" t="str">
            <v>2/2b1</v>
          </cell>
          <cell r="D80" t="str">
            <v>te20062s</v>
          </cell>
          <cell r="E80" t="str">
            <v xml:space="preserve"> Charles Teetsel</v>
          </cell>
          <cell r="F80" t="str">
            <v>(Current)</v>
          </cell>
          <cell r="G80">
            <v>1006</v>
          </cell>
          <cell r="H80">
            <v>889</v>
          </cell>
          <cell r="I80">
            <v>899</v>
          </cell>
          <cell r="J80">
            <v>99</v>
          </cell>
          <cell r="K80">
            <v>39142</v>
          </cell>
          <cell r="L80">
            <v>39506</v>
          </cell>
        </row>
        <row r="81">
          <cell r="A81" t="str">
            <v>saratoga</v>
          </cell>
          <cell r="B81" t="str">
            <v>2137-1</v>
          </cell>
          <cell r="C81" t="str">
            <v>2/2b1</v>
          </cell>
          <cell r="D81" t="str">
            <v>gr21371s</v>
          </cell>
          <cell r="E81" t="str">
            <v xml:space="preserve"> Karen Granera</v>
          </cell>
          <cell r="F81" t="str">
            <v>(Current)</v>
          </cell>
          <cell r="G81">
            <v>1006</v>
          </cell>
          <cell r="H81">
            <v>889</v>
          </cell>
          <cell r="I81">
            <v>899</v>
          </cell>
          <cell r="J81">
            <v>99</v>
          </cell>
          <cell r="K81">
            <v>39142</v>
          </cell>
          <cell r="L81">
            <v>39506</v>
          </cell>
        </row>
        <row r="82">
          <cell r="A82" t="str">
            <v>saratoga</v>
          </cell>
          <cell r="B82" t="str">
            <v>2165-1</v>
          </cell>
          <cell r="C82" t="str">
            <v>2/2b1</v>
          </cell>
          <cell r="D82" t="str">
            <v>ja21651s</v>
          </cell>
          <cell r="E82" t="str">
            <v xml:space="preserve"> Jamie Jacobs</v>
          </cell>
          <cell r="F82" t="str">
            <v>(Current)</v>
          </cell>
          <cell r="G82">
            <v>1006</v>
          </cell>
          <cell r="H82">
            <v>889</v>
          </cell>
          <cell r="I82">
            <v>899</v>
          </cell>
          <cell r="J82">
            <v>249</v>
          </cell>
          <cell r="K82">
            <v>39142</v>
          </cell>
          <cell r="L82">
            <v>39506</v>
          </cell>
        </row>
        <row r="83">
          <cell r="A83" t="str">
            <v>saratoga</v>
          </cell>
          <cell r="B83" t="str">
            <v>1022-1</v>
          </cell>
          <cell r="C83" t="str">
            <v>2/2b1</v>
          </cell>
          <cell r="D83" t="str">
            <v>bu10221s</v>
          </cell>
          <cell r="E83" t="str">
            <v>Sonia Bustamante</v>
          </cell>
          <cell r="F83" t="str">
            <v>(Current)</v>
          </cell>
          <cell r="G83">
            <v>1006</v>
          </cell>
          <cell r="H83">
            <v>889</v>
          </cell>
          <cell r="I83">
            <v>899</v>
          </cell>
          <cell r="J83">
            <v>99</v>
          </cell>
          <cell r="K83">
            <v>39141</v>
          </cell>
          <cell r="L83">
            <v>39506</v>
          </cell>
        </row>
        <row r="84">
          <cell r="A84" t="str">
            <v>saratoga</v>
          </cell>
          <cell r="B84" t="str">
            <v>1129-2</v>
          </cell>
          <cell r="C84" t="str">
            <v>2/2b1</v>
          </cell>
          <cell r="D84" t="str">
            <v>ba11292s</v>
          </cell>
          <cell r="E84" t="str">
            <v>David Barncord</v>
          </cell>
          <cell r="F84" t="str">
            <v>(Current)</v>
          </cell>
          <cell r="G84">
            <v>1006</v>
          </cell>
          <cell r="H84">
            <v>889</v>
          </cell>
          <cell r="I84">
            <v>899</v>
          </cell>
          <cell r="J84">
            <v>249</v>
          </cell>
          <cell r="K84">
            <v>39141</v>
          </cell>
          <cell r="L84">
            <v>39506</v>
          </cell>
        </row>
        <row r="85">
          <cell r="A85" t="str">
            <v>saratoga</v>
          </cell>
          <cell r="B85" t="str">
            <v>1150-1</v>
          </cell>
          <cell r="C85" t="str">
            <v>2/2b1</v>
          </cell>
          <cell r="D85" t="str">
            <v>cr11501s</v>
          </cell>
          <cell r="E85" t="str">
            <v xml:space="preserve"> Tiffany Crawford</v>
          </cell>
          <cell r="F85" t="str">
            <v>(Current)</v>
          </cell>
          <cell r="G85">
            <v>1006</v>
          </cell>
          <cell r="H85">
            <v>889</v>
          </cell>
          <cell r="I85">
            <v>899</v>
          </cell>
          <cell r="J85">
            <v>99</v>
          </cell>
          <cell r="K85">
            <v>39141</v>
          </cell>
          <cell r="L85">
            <v>39506</v>
          </cell>
        </row>
        <row r="86">
          <cell r="A86" t="str">
            <v>saratoga</v>
          </cell>
          <cell r="B86" t="str">
            <v>2164-1</v>
          </cell>
          <cell r="C86" t="str">
            <v>2/2b1</v>
          </cell>
          <cell r="D86" t="str">
            <v>ha21641s</v>
          </cell>
          <cell r="E86" t="str">
            <v xml:space="preserve"> Jasmine Harris</v>
          </cell>
          <cell r="F86" t="str">
            <v>(Current)</v>
          </cell>
          <cell r="G86">
            <v>1006</v>
          </cell>
          <cell r="H86">
            <v>889</v>
          </cell>
          <cell r="I86">
            <v>899</v>
          </cell>
          <cell r="J86">
            <v>175</v>
          </cell>
          <cell r="K86">
            <v>39141</v>
          </cell>
          <cell r="L86">
            <v>39506</v>
          </cell>
        </row>
        <row r="87">
          <cell r="A87" t="str">
            <v>saratoga</v>
          </cell>
          <cell r="B87" t="str">
            <v>2157-1</v>
          </cell>
          <cell r="C87" t="str">
            <v>2/2b1</v>
          </cell>
          <cell r="D87" t="str">
            <v>be21571s</v>
          </cell>
          <cell r="E87" t="str">
            <v xml:space="preserve"> Lisa Bethle</v>
          </cell>
          <cell r="F87" t="str">
            <v>(Current)</v>
          </cell>
          <cell r="G87">
            <v>1006</v>
          </cell>
          <cell r="H87">
            <v>889</v>
          </cell>
          <cell r="I87">
            <v>899</v>
          </cell>
          <cell r="J87">
            <v>450</v>
          </cell>
          <cell r="K87">
            <v>39140</v>
          </cell>
          <cell r="L87">
            <v>39506</v>
          </cell>
        </row>
        <row r="88">
          <cell r="A88" t="str">
            <v>saratoga</v>
          </cell>
          <cell r="B88" t="str">
            <v>1153-2</v>
          </cell>
          <cell r="C88" t="str">
            <v>2/2b1</v>
          </cell>
          <cell r="D88" t="str">
            <v>na11532s</v>
          </cell>
          <cell r="E88" t="str">
            <v xml:space="preserve"> Denisse Navarro</v>
          </cell>
          <cell r="F88" t="str">
            <v>(Current)</v>
          </cell>
          <cell r="G88">
            <v>1006</v>
          </cell>
          <cell r="H88">
            <v>889</v>
          </cell>
          <cell r="I88">
            <v>899</v>
          </cell>
          <cell r="J88">
            <v>99</v>
          </cell>
          <cell r="K88">
            <v>39136</v>
          </cell>
          <cell r="L88">
            <v>39506</v>
          </cell>
        </row>
        <row r="89">
          <cell r="A89" t="str">
            <v>saratoga</v>
          </cell>
          <cell r="B89" t="str">
            <v>1050-1</v>
          </cell>
          <cell r="C89" t="str">
            <v>2/2b1</v>
          </cell>
          <cell r="D89" t="str">
            <v>ha10501s</v>
          </cell>
          <cell r="E89" t="str">
            <v>Brenda Hamilton</v>
          </cell>
          <cell r="F89" t="str">
            <v>(Current)</v>
          </cell>
          <cell r="G89">
            <v>1006</v>
          </cell>
          <cell r="H89">
            <v>889</v>
          </cell>
          <cell r="I89">
            <v>899</v>
          </cell>
          <cell r="J89">
            <v>0</v>
          </cell>
          <cell r="K89">
            <v>39129</v>
          </cell>
          <cell r="L89">
            <v>39506</v>
          </cell>
        </row>
        <row r="90">
          <cell r="A90" t="str">
            <v>saratoga</v>
          </cell>
          <cell r="B90" t="str">
            <v>2100-2</v>
          </cell>
          <cell r="C90" t="str">
            <v>1/1a1</v>
          </cell>
          <cell r="D90" t="str">
            <v>be21002s</v>
          </cell>
          <cell r="E90" t="str">
            <v xml:space="preserve"> Luis Becerra</v>
          </cell>
          <cell r="F90" t="str">
            <v>(Current)</v>
          </cell>
          <cell r="G90">
            <v>720</v>
          </cell>
          <cell r="H90">
            <v>700</v>
          </cell>
          <cell r="I90">
            <v>710</v>
          </cell>
          <cell r="J90">
            <v>99</v>
          </cell>
          <cell r="K90">
            <v>39123</v>
          </cell>
          <cell r="L90">
            <v>39506</v>
          </cell>
        </row>
        <row r="91">
          <cell r="A91" t="str">
            <v>saratoga</v>
          </cell>
          <cell r="B91" t="str">
            <v>3089-1</v>
          </cell>
          <cell r="C91" t="str">
            <v>1/1a1</v>
          </cell>
          <cell r="D91" t="str">
            <v>he30891s</v>
          </cell>
          <cell r="E91" t="str">
            <v xml:space="preserve"> Catrina Herb</v>
          </cell>
          <cell r="F91" t="str">
            <v>(Current)</v>
          </cell>
          <cell r="G91">
            <v>720</v>
          </cell>
          <cell r="H91">
            <v>700</v>
          </cell>
          <cell r="I91">
            <v>710</v>
          </cell>
          <cell r="J91">
            <v>200</v>
          </cell>
          <cell r="K91">
            <v>39122</v>
          </cell>
          <cell r="L91">
            <v>39506</v>
          </cell>
        </row>
        <row r="92">
          <cell r="A92" t="str">
            <v>saratoga</v>
          </cell>
          <cell r="B92" t="str">
            <v>3057-2</v>
          </cell>
          <cell r="C92" t="str">
            <v>1/1a1</v>
          </cell>
          <cell r="D92" t="str">
            <v>cr30572s</v>
          </cell>
          <cell r="E92" t="str">
            <v xml:space="preserve"> David Craig</v>
          </cell>
          <cell r="F92" t="str">
            <v>(Current)</v>
          </cell>
          <cell r="G92">
            <v>720</v>
          </cell>
          <cell r="H92">
            <v>700</v>
          </cell>
          <cell r="I92">
            <v>710</v>
          </cell>
          <cell r="J92">
            <v>99</v>
          </cell>
          <cell r="K92">
            <v>39118</v>
          </cell>
          <cell r="L92">
            <v>39294</v>
          </cell>
        </row>
        <row r="93">
          <cell r="A93" t="str">
            <v>saratoga</v>
          </cell>
          <cell r="B93" t="str">
            <v>3104-2</v>
          </cell>
          <cell r="C93" t="str">
            <v>1/1a1</v>
          </cell>
          <cell r="D93" t="str">
            <v>ea31042s</v>
          </cell>
          <cell r="E93" t="str">
            <v xml:space="preserve"> Angelita Eaton</v>
          </cell>
          <cell r="F93" t="str">
            <v>(Current)</v>
          </cell>
          <cell r="G93">
            <v>720</v>
          </cell>
          <cell r="H93">
            <v>700</v>
          </cell>
          <cell r="I93">
            <v>699</v>
          </cell>
          <cell r="J93">
            <v>349</v>
          </cell>
          <cell r="K93">
            <v>39116</v>
          </cell>
          <cell r="L93">
            <v>39478</v>
          </cell>
        </row>
        <row r="94">
          <cell r="A94" t="str">
            <v>saratoga</v>
          </cell>
          <cell r="B94" t="str">
            <v>2055-1</v>
          </cell>
          <cell r="C94" t="str">
            <v>1/1a1</v>
          </cell>
          <cell r="D94" t="str">
            <v>le20551s</v>
          </cell>
          <cell r="E94" t="str">
            <v xml:space="preserve"> Jose Leon</v>
          </cell>
          <cell r="F94" t="str">
            <v>(Current)</v>
          </cell>
          <cell r="G94">
            <v>720</v>
          </cell>
          <cell r="H94">
            <v>700</v>
          </cell>
          <cell r="I94">
            <v>699</v>
          </cell>
          <cell r="J94">
            <v>0</v>
          </cell>
          <cell r="K94">
            <v>39114</v>
          </cell>
          <cell r="L94">
            <v>39478</v>
          </cell>
        </row>
        <row r="95">
          <cell r="A95" t="str">
            <v>saratoga</v>
          </cell>
          <cell r="B95" t="str">
            <v>3092-1</v>
          </cell>
          <cell r="C95" t="str">
            <v>1/1a1</v>
          </cell>
          <cell r="D95" t="str">
            <v>wi30921s</v>
          </cell>
          <cell r="E95" t="str">
            <v xml:space="preserve"> Robert Williams</v>
          </cell>
          <cell r="F95" t="str">
            <v>(Current)</v>
          </cell>
          <cell r="G95">
            <v>720</v>
          </cell>
          <cell r="H95">
            <v>700</v>
          </cell>
          <cell r="I95">
            <v>710</v>
          </cell>
          <cell r="J95">
            <v>425</v>
          </cell>
          <cell r="K95">
            <v>39114</v>
          </cell>
          <cell r="L95">
            <v>39294</v>
          </cell>
        </row>
        <row r="96">
          <cell r="A96" t="str">
            <v>saratoga</v>
          </cell>
          <cell r="B96" t="str">
            <v>1054-2</v>
          </cell>
          <cell r="C96" t="str">
            <v>1/1a1</v>
          </cell>
          <cell r="D96" t="str">
            <v>ju10542s</v>
          </cell>
          <cell r="E96" t="str">
            <v>Joshue Jurhill</v>
          </cell>
          <cell r="F96" t="str">
            <v>(Current)</v>
          </cell>
          <cell r="G96">
            <v>720</v>
          </cell>
          <cell r="H96">
            <v>700</v>
          </cell>
          <cell r="I96">
            <v>699</v>
          </cell>
          <cell r="J96">
            <v>99</v>
          </cell>
          <cell r="K96">
            <v>39113</v>
          </cell>
          <cell r="L96">
            <v>39478</v>
          </cell>
        </row>
        <row r="97">
          <cell r="A97" t="str">
            <v>saratoga</v>
          </cell>
          <cell r="B97" t="str">
            <v>1056-2</v>
          </cell>
          <cell r="C97" t="str">
            <v>1/1a1</v>
          </cell>
          <cell r="D97" t="str">
            <v>al10562s</v>
          </cell>
          <cell r="E97" t="str">
            <v>Carmela Alfonso</v>
          </cell>
          <cell r="F97" t="str">
            <v>(Current)</v>
          </cell>
          <cell r="G97">
            <v>720</v>
          </cell>
          <cell r="H97">
            <v>700</v>
          </cell>
          <cell r="I97">
            <v>710</v>
          </cell>
          <cell r="J97">
            <v>99</v>
          </cell>
          <cell r="K97">
            <v>39113</v>
          </cell>
          <cell r="L97">
            <v>39478</v>
          </cell>
        </row>
        <row r="98">
          <cell r="A98" t="str">
            <v>saratoga</v>
          </cell>
          <cell r="B98" t="str">
            <v>2075-1</v>
          </cell>
          <cell r="C98" t="str">
            <v>1/1a1</v>
          </cell>
          <cell r="D98" t="str">
            <v>es20751s</v>
          </cell>
          <cell r="E98" t="str">
            <v xml:space="preserve"> Adam Escobar</v>
          </cell>
          <cell r="F98" t="str">
            <v>(Current)</v>
          </cell>
          <cell r="G98">
            <v>720</v>
          </cell>
          <cell r="H98">
            <v>700</v>
          </cell>
          <cell r="I98">
            <v>699</v>
          </cell>
          <cell r="J98">
            <v>0</v>
          </cell>
          <cell r="K98">
            <v>39113</v>
          </cell>
          <cell r="L98">
            <v>39386</v>
          </cell>
        </row>
        <row r="99">
          <cell r="A99" t="str">
            <v>saratoga</v>
          </cell>
          <cell r="B99" t="str">
            <v>2090-1</v>
          </cell>
          <cell r="C99" t="str">
            <v>1/1a1</v>
          </cell>
          <cell r="D99" t="str">
            <v>th20901s</v>
          </cell>
          <cell r="E99" t="str">
            <v xml:space="preserve"> Zach Thomas</v>
          </cell>
          <cell r="F99" t="str">
            <v>(Current)</v>
          </cell>
          <cell r="G99">
            <v>720</v>
          </cell>
          <cell r="H99">
            <v>700</v>
          </cell>
          <cell r="I99">
            <v>710</v>
          </cell>
          <cell r="J99">
            <v>99</v>
          </cell>
          <cell r="K99">
            <v>39113</v>
          </cell>
          <cell r="L99">
            <v>39478</v>
          </cell>
        </row>
        <row r="100">
          <cell r="A100" t="str">
            <v>saratoga</v>
          </cell>
          <cell r="B100" t="str">
            <v>2126-1</v>
          </cell>
          <cell r="C100" t="str">
            <v>1/1a1</v>
          </cell>
          <cell r="D100" t="str">
            <v>go21261s</v>
          </cell>
          <cell r="E100" t="str">
            <v xml:space="preserve"> Scott Goodrich</v>
          </cell>
          <cell r="F100" t="str">
            <v>(Current)</v>
          </cell>
          <cell r="G100">
            <v>720</v>
          </cell>
          <cell r="H100">
            <v>700</v>
          </cell>
          <cell r="I100">
            <v>699</v>
          </cell>
          <cell r="J100">
            <v>249</v>
          </cell>
          <cell r="K100">
            <v>39113</v>
          </cell>
          <cell r="L100">
            <v>39478</v>
          </cell>
        </row>
        <row r="101">
          <cell r="A101" t="str">
            <v>saratoga</v>
          </cell>
          <cell r="B101" t="str">
            <v>3061-2</v>
          </cell>
          <cell r="C101" t="str">
            <v>1/1a1</v>
          </cell>
          <cell r="D101" t="str">
            <v>no30612s</v>
          </cell>
          <cell r="E101" t="str">
            <v xml:space="preserve"> Amanda Norton</v>
          </cell>
          <cell r="F101" t="str">
            <v>(Current)</v>
          </cell>
          <cell r="G101">
            <v>720</v>
          </cell>
          <cell r="H101">
            <v>700</v>
          </cell>
          <cell r="I101">
            <v>699</v>
          </cell>
          <cell r="J101">
            <v>249</v>
          </cell>
          <cell r="K101">
            <v>39113</v>
          </cell>
          <cell r="L101">
            <v>39478</v>
          </cell>
        </row>
        <row r="102">
          <cell r="A102" t="str">
            <v>saratoga</v>
          </cell>
          <cell r="B102" t="str">
            <v>3064-1</v>
          </cell>
          <cell r="C102" t="str">
            <v>1/1a1</v>
          </cell>
          <cell r="D102" t="str">
            <v>la30641s</v>
          </cell>
          <cell r="E102" t="str">
            <v xml:space="preserve"> Lori Lankford</v>
          </cell>
          <cell r="F102" t="str">
            <v>(Current)</v>
          </cell>
          <cell r="G102">
            <v>720</v>
          </cell>
          <cell r="H102">
            <v>700</v>
          </cell>
          <cell r="I102">
            <v>699</v>
          </cell>
          <cell r="J102">
            <v>849</v>
          </cell>
          <cell r="K102">
            <v>39113</v>
          </cell>
          <cell r="L102">
            <v>39416</v>
          </cell>
        </row>
        <row r="103">
          <cell r="A103" t="str">
            <v>saratoga</v>
          </cell>
          <cell r="B103" t="str">
            <v>3097-2</v>
          </cell>
          <cell r="C103" t="str">
            <v>1/1a1</v>
          </cell>
          <cell r="D103" t="str">
            <v>ma30972s</v>
          </cell>
          <cell r="E103" t="str">
            <v xml:space="preserve"> Teresa Matheny</v>
          </cell>
          <cell r="F103" t="str">
            <v>(Current)</v>
          </cell>
          <cell r="G103">
            <v>720</v>
          </cell>
          <cell r="H103">
            <v>700</v>
          </cell>
          <cell r="I103">
            <v>699</v>
          </cell>
          <cell r="J103">
            <v>249</v>
          </cell>
          <cell r="K103">
            <v>39111</v>
          </cell>
          <cell r="L103">
            <v>39721</v>
          </cell>
        </row>
        <row r="104">
          <cell r="A104" t="str">
            <v>saratoga</v>
          </cell>
          <cell r="B104" t="str">
            <v>2103-2</v>
          </cell>
          <cell r="C104" t="str">
            <v>1/1a1</v>
          </cell>
          <cell r="D104" t="str">
            <v>ja21032s</v>
          </cell>
          <cell r="E104" t="str">
            <v xml:space="preserve"> Maira and Anthony James</v>
          </cell>
          <cell r="F104" t="str">
            <v>(Current)</v>
          </cell>
          <cell r="G104">
            <v>720</v>
          </cell>
          <cell r="H104">
            <v>700</v>
          </cell>
          <cell r="I104">
            <v>650</v>
          </cell>
          <cell r="J104">
            <v>99</v>
          </cell>
          <cell r="K104">
            <v>39109</v>
          </cell>
          <cell r="L104">
            <v>39447</v>
          </cell>
        </row>
        <row r="105">
          <cell r="A105" t="str">
            <v>saratoga</v>
          </cell>
          <cell r="B105" t="str">
            <v>3023-2</v>
          </cell>
          <cell r="C105" t="str">
            <v>1/1a1</v>
          </cell>
          <cell r="D105" t="str">
            <v>gu30232s</v>
          </cell>
          <cell r="E105" t="str">
            <v xml:space="preserve"> James Guyett</v>
          </cell>
          <cell r="F105" t="str">
            <v>(Current)</v>
          </cell>
          <cell r="G105">
            <v>720</v>
          </cell>
          <cell r="H105">
            <v>700</v>
          </cell>
          <cell r="I105">
            <v>699</v>
          </cell>
          <cell r="J105">
            <v>99</v>
          </cell>
          <cell r="K105">
            <v>39109</v>
          </cell>
          <cell r="L105">
            <v>39478</v>
          </cell>
        </row>
        <row r="106">
          <cell r="A106" t="str">
            <v>saratoga</v>
          </cell>
          <cell r="B106" t="str">
            <v>3103-2</v>
          </cell>
          <cell r="C106" t="str">
            <v>1/1a1</v>
          </cell>
          <cell r="D106" t="str">
            <v>an31032s</v>
          </cell>
          <cell r="E106" t="str">
            <v xml:space="preserve"> Katrina Anderson</v>
          </cell>
          <cell r="F106" t="str">
            <v>(Current)</v>
          </cell>
          <cell r="G106">
            <v>720</v>
          </cell>
          <cell r="H106">
            <v>700</v>
          </cell>
          <cell r="I106">
            <v>699</v>
          </cell>
          <cell r="J106">
            <v>99</v>
          </cell>
          <cell r="K106">
            <v>39109</v>
          </cell>
          <cell r="L106">
            <v>39478</v>
          </cell>
        </row>
        <row r="107">
          <cell r="A107" t="str">
            <v>saratoga</v>
          </cell>
          <cell r="B107" t="str">
            <v>3077-1</v>
          </cell>
          <cell r="C107" t="str">
            <v>1/1a1</v>
          </cell>
          <cell r="D107" t="str">
            <v>kl30771s</v>
          </cell>
          <cell r="E107" t="str">
            <v xml:space="preserve"> Ashley Klutz</v>
          </cell>
          <cell r="F107" t="str">
            <v>(Current)</v>
          </cell>
          <cell r="G107">
            <v>720</v>
          </cell>
          <cell r="H107">
            <v>700</v>
          </cell>
          <cell r="I107">
            <v>650</v>
          </cell>
          <cell r="J107">
            <v>249</v>
          </cell>
          <cell r="K107">
            <v>39107</v>
          </cell>
          <cell r="L107">
            <v>39478</v>
          </cell>
        </row>
        <row r="108">
          <cell r="A108" t="str">
            <v>saratoga</v>
          </cell>
          <cell r="B108" t="str">
            <v>2086-2</v>
          </cell>
          <cell r="C108" t="str">
            <v>1/1a1</v>
          </cell>
          <cell r="D108" t="str">
            <v>mu20862s</v>
          </cell>
          <cell r="E108" t="str">
            <v xml:space="preserve"> Lucas Mundy</v>
          </cell>
          <cell r="F108" t="str">
            <v>(Current)</v>
          </cell>
          <cell r="G108">
            <v>720</v>
          </cell>
          <cell r="H108">
            <v>700</v>
          </cell>
          <cell r="I108">
            <v>699</v>
          </cell>
          <cell r="J108">
            <v>99</v>
          </cell>
          <cell r="K108">
            <v>39105</v>
          </cell>
          <cell r="L108">
            <v>39478</v>
          </cell>
        </row>
        <row r="109">
          <cell r="A109" t="str">
            <v>saratoga</v>
          </cell>
          <cell r="B109" t="str">
            <v>2124-1</v>
          </cell>
          <cell r="C109" t="str">
            <v>1/1a1</v>
          </cell>
          <cell r="D109" t="str">
            <v>or21241s</v>
          </cell>
          <cell r="E109" t="str">
            <v xml:space="preserve"> Juan Ortiz</v>
          </cell>
          <cell r="F109" t="str">
            <v>(Current)</v>
          </cell>
          <cell r="G109">
            <v>720</v>
          </cell>
          <cell r="H109">
            <v>700</v>
          </cell>
          <cell r="I109">
            <v>699</v>
          </cell>
          <cell r="J109">
            <v>300</v>
          </cell>
          <cell r="K109">
            <v>39103</v>
          </cell>
          <cell r="L109">
            <v>39478</v>
          </cell>
        </row>
        <row r="110">
          <cell r="A110" t="str">
            <v>saratoga</v>
          </cell>
          <cell r="B110" t="str">
            <v>1057-2</v>
          </cell>
          <cell r="C110" t="str">
            <v>1/1a1</v>
          </cell>
          <cell r="D110" t="str">
            <v>ca10572s</v>
          </cell>
          <cell r="E110" t="str">
            <v>Maria Castillo</v>
          </cell>
          <cell r="F110" t="str">
            <v>(Current)</v>
          </cell>
          <cell r="G110">
            <v>720</v>
          </cell>
          <cell r="H110">
            <v>700</v>
          </cell>
          <cell r="I110">
            <v>699</v>
          </cell>
          <cell r="J110">
            <v>99</v>
          </cell>
          <cell r="K110">
            <v>39102</v>
          </cell>
          <cell r="L110">
            <v>39386</v>
          </cell>
        </row>
        <row r="111">
          <cell r="A111" t="str">
            <v>saratoga</v>
          </cell>
          <cell r="B111" t="str">
            <v>1119-1</v>
          </cell>
          <cell r="C111" t="str">
            <v>1/1a1</v>
          </cell>
          <cell r="D111" t="str">
            <v>ru11191s</v>
          </cell>
          <cell r="E111" t="str">
            <v>Marva Russell</v>
          </cell>
          <cell r="F111" t="str">
            <v>(Current)</v>
          </cell>
          <cell r="G111">
            <v>720</v>
          </cell>
          <cell r="H111">
            <v>700</v>
          </cell>
          <cell r="I111">
            <v>699</v>
          </cell>
          <cell r="J111">
            <v>900</v>
          </cell>
          <cell r="K111">
            <v>39102</v>
          </cell>
          <cell r="L111">
            <v>39478</v>
          </cell>
        </row>
        <row r="112">
          <cell r="A112" t="str">
            <v>saratoga</v>
          </cell>
          <cell r="B112" t="str">
            <v>3018-2</v>
          </cell>
          <cell r="C112" t="str">
            <v>1/1a1</v>
          </cell>
          <cell r="D112" t="str">
            <v>va30182s</v>
          </cell>
          <cell r="E112" t="str">
            <v xml:space="preserve"> Gail Van der Walt</v>
          </cell>
          <cell r="F112" t="str">
            <v>(Current)</v>
          </cell>
          <cell r="G112">
            <v>720</v>
          </cell>
          <cell r="H112">
            <v>700</v>
          </cell>
          <cell r="I112">
            <v>699</v>
          </cell>
          <cell r="J112">
            <v>249</v>
          </cell>
          <cell r="K112">
            <v>39102</v>
          </cell>
          <cell r="L112">
            <v>39478</v>
          </cell>
        </row>
        <row r="113">
          <cell r="A113" t="str">
            <v>saratoga</v>
          </cell>
          <cell r="B113" t="str">
            <v>2081-1</v>
          </cell>
          <cell r="C113" t="str">
            <v>1/1a1</v>
          </cell>
          <cell r="D113" t="str">
            <v>ca20811s</v>
          </cell>
          <cell r="E113" t="str">
            <v xml:space="preserve"> Jessica Caso</v>
          </cell>
          <cell r="F113" t="str">
            <v>(Current)</v>
          </cell>
          <cell r="G113">
            <v>720</v>
          </cell>
          <cell r="H113">
            <v>700</v>
          </cell>
          <cell r="I113">
            <v>699</v>
          </cell>
          <cell r="J113">
            <v>99</v>
          </cell>
          <cell r="K113">
            <v>39099</v>
          </cell>
          <cell r="L113">
            <v>39447</v>
          </cell>
        </row>
        <row r="114">
          <cell r="A114" t="str">
            <v>saratoga</v>
          </cell>
          <cell r="B114" t="str">
            <v>2039-2</v>
          </cell>
          <cell r="C114" t="str">
            <v>1/1a1</v>
          </cell>
          <cell r="D114" t="str">
            <v>lu20392s</v>
          </cell>
          <cell r="E114" t="str">
            <v xml:space="preserve"> Jason Lunsford</v>
          </cell>
          <cell r="F114" t="str">
            <v>(Current)</v>
          </cell>
          <cell r="G114">
            <v>720</v>
          </cell>
          <cell r="H114">
            <v>700</v>
          </cell>
          <cell r="I114">
            <v>699</v>
          </cell>
          <cell r="J114">
            <v>150</v>
          </cell>
          <cell r="K114">
            <v>39097</v>
          </cell>
          <cell r="L114">
            <v>39386</v>
          </cell>
        </row>
        <row r="115">
          <cell r="A115" t="str">
            <v>saratoga</v>
          </cell>
          <cell r="B115" t="str">
            <v>2032-2</v>
          </cell>
          <cell r="C115" t="str">
            <v>1/1a1</v>
          </cell>
          <cell r="D115" t="str">
            <v>bo20322s</v>
          </cell>
          <cell r="E115" t="str">
            <v xml:space="preserve"> Eddie Bowden</v>
          </cell>
          <cell r="F115" t="str">
            <v>(Notice)</v>
          </cell>
          <cell r="G115">
            <v>720</v>
          </cell>
          <cell r="H115">
            <v>700</v>
          </cell>
          <cell r="I115">
            <v>699</v>
          </cell>
          <cell r="J115">
            <v>700</v>
          </cell>
          <cell r="K115">
            <v>39093</v>
          </cell>
          <cell r="L115">
            <v>39172</v>
          </cell>
        </row>
        <row r="116">
          <cell r="A116" t="str">
            <v>saratoga</v>
          </cell>
          <cell r="B116" t="str">
            <v>1127-1</v>
          </cell>
          <cell r="C116" t="str">
            <v>1/1a1</v>
          </cell>
          <cell r="D116" t="str">
            <v>cu11271s</v>
          </cell>
          <cell r="E116" t="str">
            <v>Mark Curnow</v>
          </cell>
          <cell r="F116" t="str">
            <v>(Current)</v>
          </cell>
          <cell r="G116">
            <v>720</v>
          </cell>
          <cell r="H116">
            <v>700</v>
          </cell>
          <cell r="I116">
            <v>650</v>
          </cell>
          <cell r="J116">
            <v>700</v>
          </cell>
          <cell r="K116">
            <v>39088</v>
          </cell>
          <cell r="L116">
            <v>39447</v>
          </cell>
        </row>
        <row r="117">
          <cell r="A117" t="str">
            <v>saratoga</v>
          </cell>
          <cell r="B117" t="str">
            <v>1058-2</v>
          </cell>
          <cell r="C117" t="str">
            <v>1/1a1</v>
          </cell>
          <cell r="D117" t="str">
            <v>je10582s</v>
          </cell>
          <cell r="E117" t="str">
            <v>Lisa Jenson</v>
          </cell>
          <cell r="F117" t="str">
            <v>(Current)</v>
          </cell>
          <cell r="G117">
            <v>720</v>
          </cell>
          <cell r="H117">
            <v>700</v>
          </cell>
          <cell r="I117">
            <v>699</v>
          </cell>
          <cell r="J117">
            <v>175</v>
          </cell>
          <cell r="K117">
            <v>39087</v>
          </cell>
          <cell r="L117">
            <v>39263</v>
          </cell>
        </row>
        <row r="118">
          <cell r="A118" t="str">
            <v>saratoga</v>
          </cell>
          <cell r="B118" t="str">
            <v>3048-2</v>
          </cell>
          <cell r="C118" t="str">
            <v>1/1a1</v>
          </cell>
          <cell r="D118" t="str">
            <v>sp30482s</v>
          </cell>
          <cell r="E118" t="str">
            <v xml:space="preserve"> Matthew Sparks</v>
          </cell>
          <cell r="F118" t="str">
            <v>(Current)</v>
          </cell>
          <cell r="G118">
            <v>720</v>
          </cell>
          <cell r="H118">
            <v>700</v>
          </cell>
          <cell r="I118">
            <v>650</v>
          </cell>
          <cell r="J118">
            <v>650</v>
          </cell>
          <cell r="K118">
            <v>39081</v>
          </cell>
          <cell r="L118">
            <v>39263</v>
          </cell>
        </row>
        <row r="119">
          <cell r="A119" t="str">
            <v>saratoga</v>
          </cell>
          <cell r="B119" t="str">
            <v>1058-1</v>
          </cell>
          <cell r="C119" t="str">
            <v>1/1a1</v>
          </cell>
          <cell r="D119" t="str">
            <v>fl10581s</v>
          </cell>
          <cell r="E119" t="str">
            <v>Lauren Flanagan</v>
          </cell>
          <cell r="F119" t="str">
            <v>(Current)</v>
          </cell>
          <cell r="G119">
            <v>720</v>
          </cell>
          <cell r="H119">
            <v>700</v>
          </cell>
          <cell r="I119">
            <v>699</v>
          </cell>
          <cell r="J119">
            <v>99</v>
          </cell>
          <cell r="K119">
            <v>39080</v>
          </cell>
          <cell r="L119">
            <v>39263</v>
          </cell>
        </row>
        <row r="120">
          <cell r="A120" t="str">
            <v>saratoga</v>
          </cell>
          <cell r="B120" t="str">
            <v>1094-1</v>
          </cell>
          <cell r="C120" t="str">
            <v>1/1a1</v>
          </cell>
          <cell r="D120" t="str">
            <v>go10941s</v>
          </cell>
          <cell r="E120" t="str">
            <v>Stacy Godbehere</v>
          </cell>
          <cell r="F120" t="str">
            <v>(Current)</v>
          </cell>
          <cell r="G120">
            <v>720</v>
          </cell>
          <cell r="H120">
            <v>700</v>
          </cell>
          <cell r="I120">
            <v>699</v>
          </cell>
          <cell r="J120">
            <v>99</v>
          </cell>
          <cell r="K120">
            <v>39077</v>
          </cell>
          <cell r="L120">
            <v>39447</v>
          </cell>
        </row>
        <row r="121">
          <cell r="A121" t="str">
            <v>saratoga</v>
          </cell>
          <cell r="B121" t="str">
            <v>2050-2</v>
          </cell>
          <cell r="C121" t="str">
            <v>1/1a1</v>
          </cell>
          <cell r="D121" t="str">
            <v>ol20502s</v>
          </cell>
          <cell r="E121" t="str">
            <v xml:space="preserve"> Cassandra Oliver</v>
          </cell>
          <cell r="F121" t="str">
            <v>(Current)</v>
          </cell>
          <cell r="G121">
            <v>720</v>
          </cell>
          <cell r="H121">
            <v>700</v>
          </cell>
          <cell r="I121">
            <v>699</v>
          </cell>
          <cell r="J121">
            <v>99</v>
          </cell>
          <cell r="K121">
            <v>39074</v>
          </cell>
          <cell r="L121">
            <v>39447</v>
          </cell>
        </row>
        <row r="122">
          <cell r="A122" t="str">
            <v>saratoga</v>
          </cell>
          <cell r="B122" t="str">
            <v>3117-1</v>
          </cell>
          <cell r="C122" t="str">
            <v>1/1a1</v>
          </cell>
          <cell r="D122" t="str">
            <v>ca31171s</v>
          </cell>
          <cell r="E122" t="str">
            <v xml:space="preserve"> Joseph Calandria</v>
          </cell>
          <cell r="F122" t="str">
            <v>(Current)</v>
          </cell>
          <cell r="G122">
            <v>720</v>
          </cell>
          <cell r="H122">
            <v>700</v>
          </cell>
          <cell r="I122">
            <v>699</v>
          </cell>
          <cell r="J122">
            <v>99</v>
          </cell>
          <cell r="K122">
            <v>39074</v>
          </cell>
          <cell r="L122">
            <v>39447</v>
          </cell>
        </row>
        <row r="123">
          <cell r="A123" t="str">
            <v>saratoga</v>
          </cell>
          <cell r="B123" t="str">
            <v>1087-2</v>
          </cell>
          <cell r="C123" t="str">
            <v>1/1a1</v>
          </cell>
          <cell r="D123" t="str">
            <v>sm10872s</v>
          </cell>
          <cell r="E123" t="str">
            <v>Valerie Smith</v>
          </cell>
          <cell r="F123" t="str">
            <v>(Current)</v>
          </cell>
          <cell r="G123">
            <v>720</v>
          </cell>
          <cell r="H123">
            <v>700</v>
          </cell>
          <cell r="I123">
            <v>699</v>
          </cell>
          <cell r="J123">
            <v>99</v>
          </cell>
          <cell r="K123">
            <v>39070</v>
          </cell>
          <cell r="L123">
            <v>39416</v>
          </cell>
        </row>
        <row r="124">
          <cell r="A124" t="str">
            <v>saratoga</v>
          </cell>
          <cell r="B124" t="str">
            <v>1129-1</v>
          </cell>
          <cell r="C124" t="str">
            <v>1/1a1</v>
          </cell>
          <cell r="D124" t="str">
            <v>sh11291s</v>
          </cell>
          <cell r="E124" t="str">
            <v>Tina Shobe</v>
          </cell>
          <cell r="F124" t="str">
            <v>(Current)</v>
          </cell>
          <cell r="G124">
            <v>720</v>
          </cell>
          <cell r="H124">
            <v>700</v>
          </cell>
          <cell r="I124">
            <v>699</v>
          </cell>
          <cell r="J124">
            <v>0</v>
          </cell>
          <cell r="K124">
            <v>39070</v>
          </cell>
          <cell r="L124">
            <v>39416</v>
          </cell>
        </row>
        <row r="125">
          <cell r="A125" t="str">
            <v>saratoga</v>
          </cell>
          <cell r="B125" t="str">
            <v>3063-2</v>
          </cell>
          <cell r="C125" t="str">
            <v>1/1a1</v>
          </cell>
          <cell r="D125" t="str">
            <v>he30632s</v>
          </cell>
          <cell r="E125" t="str">
            <v xml:space="preserve"> Larissa hebestreit</v>
          </cell>
          <cell r="F125" t="str">
            <v>(Current)</v>
          </cell>
          <cell r="G125">
            <v>720</v>
          </cell>
          <cell r="H125">
            <v>700</v>
          </cell>
          <cell r="I125">
            <v>699</v>
          </cell>
          <cell r="J125">
            <v>99</v>
          </cell>
          <cell r="K125">
            <v>39068</v>
          </cell>
          <cell r="L125">
            <v>39263</v>
          </cell>
        </row>
        <row r="126">
          <cell r="A126" t="str">
            <v>saratoga</v>
          </cell>
          <cell r="B126" t="str">
            <v>3085-2</v>
          </cell>
          <cell r="C126" t="str">
            <v>1/1a1</v>
          </cell>
          <cell r="D126" t="str">
            <v>ga30852s</v>
          </cell>
          <cell r="E126" t="str">
            <v xml:space="preserve"> Katie Gamble</v>
          </cell>
          <cell r="F126" t="str">
            <v>(Current)</v>
          </cell>
          <cell r="G126">
            <v>720</v>
          </cell>
          <cell r="H126">
            <v>700</v>
          </cell>
          <cell r="I126">
            <v>699</v>
          </cell>
          <cell r="J126">
            <v>99</v>
          </cell>
          <cell r="K126">
            <v>39067</v>
          </cell>
          <cell r="L126">
            <v>39416</v>
          </cell>
        </row>
        <row r="127">
          <cell r="A127" t="str">
            <v>saratoga</v>
          </cell>
          <cell r="B127" t="str">
            <v>1093-1</v>
          </cell>
          <cell r="C127" t="str">
            <v>1/1a1</v>
          </cell>
          <cell r="D127" t="str">
            <v>wa10931s</v>
          </cell>
          <cell r="E127" t="str">
            <v>Rachael Wagner</v>
          </cell>
          <cell r="F127" t="str">
            <v>(Current)</v>
          </cell>
          <cell r="G127">
            <v>720</v>
          </cell>
          <cell r="H127">
            <v>700</v>
          </cell>
          <cell r="I127">
            <v>710</v>
          </cell>
          <cell r="J127">
            <v>224</v>
          </cell>
          <cell r="K127">
            <v>39066</v>
          </cell>
          <cell r="L127">
            <v>39263</v>
          </cell>
        </row>
        <row r="128">
          <cell r="A128" t="str">
            <v>saratoga</v>
          </cell>
          <cell r="B128" t="str">
            <v>2084-2</v>
          </cell>
          <cell r="C128" t="str">
            <v>1/1a1</v>
          </cell>
          <cell r="D128" t="str">
            <v>es20842s</v>
          </cell>
          <cell r="E128" t="str">
            <v xml:space="preserve"> Miguel Escobar</v>
          </cell>
          <cell r="F128" t="str">
            <v>(Current)</v>
          </cell>
          <cell r="G128">
            <v>720</v>
          </cell>
          <cell r="H128">
            <v>700</v>
          </cell>
          <cell r="I128">
            <v>699</v>
          </cell>
          <cell r="J128">
            <v>99</v>
          </cell>
          <cell r="K128">
            <v>39063</v>
          </cell>
          <cell r="L128">
            <v>39447</v>
          </cell>
        </row>
        <row r="129">
          <cell r="A129" t="str">
            <v>saratoga</v>
          </cell>
          <cell r="B129" t="str">
            <v>1131-1</v>
          </cell>
          <cell r="C129" t="str">
            <v>2/1b1</v>
          </cell>
          <cell r="D129" t="str">
            <v>de11311s</v>
          </cell>
          <cell r="E129" t="str">
            <v>Shaundel Denzer</v>
          </cell>
          <cell r="F129" t="str">
            <v>(Current)</v>
          </cell>
          <cell r="G129">
            <v>840</v>
          </cell>
          <cell r="H129">
            <v>789</v>
          </cell>
          <cell r="I129">
            <v>799</v>
          </cell>
          <cell r="J129">
            <v>224</v>
          </cell>
          <cell r="K129">
            <v>39123</v>
          </cell>
          <cell r="L129">
            <v>39478</v>
          </cell>
        </row>
        <row r="130">
          <cell r="A130" t="str">
            <v>saratoga</v>
          </cell>
          <cell r="B130" t="str">
            <v>1105-2</v>
          </cell>
          <cell r="C130" t="str">
            <v>2/1b1</v>
          </cell>
          <cell r="D130" t="str">
            <v>me11052s</v>
          </cell>
          <cell r="E130" t="str">
            <v>Wendy Meadows</v>
          </cell>
          <cell r="F130" t="str">
            <v>(Current)</v>
          </cell>
          <cell r="G130">
            <v>840</v>
          </cell>
          <cell r="H130">
            <v>789</v>
          </cell>
          <cell r="I130">
            <v>699</v>
          </cell>
          <cell r="J130">
            <v>249</v>
          </cell>
          <cell r="K130">
            <v>39113</v>
          </cell>
          <cell r="L130">
            <v>39478</v>
          </cell>
        </row>
        <row r="131">
          <cell r="A131" t="str">
            <v>saratoga</v>
          </cell>
          <cell r="B131" t="str">
            <v>1107-1</v>
          </cell>
          <cell r="C131" t="str">
            <v>2/1b1</v>
          </cell>
          <cell r="D131" t="str">
            <v>mo11071s</v>
          </cell>
          <cell r="E131" t="str">
            <v>Samira Mohammed</v>
          </cell>
          <cell r="F131" t="str">
            <v>(Current)</v>
          </cell>
          <cell r="G131">
            <v>840</v>
          </cell>
          <cell r="H131">
            <v>789</v>
          </cell>
          <cell r="I131">
            <v>799</v>
          </cell>
          <cell r="J131">
            <v>99</v>
          </cell>
          <cell r="K131">
            <v>39113</v>
          </cell>
          <cell r="L131">
            <v>39478</v>
          </cell>
        </row>
        <row r="132">
          <cell r="A132" t="str">
            <v>saratoga</v>
          </cell>
          <cell r="B132" t="str">
            <v>1109-2</v>
          </cell>
          <cell r="C132" t="str">
            <v>2/1b1</v>
          </cell>
          <cell r="D132" t="str">
            <v>wi11092s</v>
          </cell>
          <cell r="E132" t="str">
            <v>Adam Withrow</v>
          </cell>
          <cell r="F132" t="str">
            <v>(Current)</v>
          </cell>
          <cell r="G132">
            <v>840</v>
          </cell>
          <cell r="H132">
            <v>789</v>
          </cell>
          <cell r="I132">
            <v>799</v>
          </cell>
          <cell r="J132">
            <v>450</v>
          </cell>
          <cell r="K132">
            <v>39113</v>
          </cell>
          <cell r="L132">
            <v>39478</v>
          </cell>
        </row>
        <row r="133">
          <cell r="A133" t="str">
            <v>saratoga</v>
          </cell>
          <cell r="B133" t="str">
            <v>2059-1</v>
          </cell>
          <cell r="C133" t="str">
            <v>2/1b1</v>
          </cell>
          <cell r="D133" t="str">
            <v>om20591s</v>
          </cell>
          <cell r="E133" t="str">
            <v xml:space="preserve"> Jimmey O'Malley</v>
          </cell>
          <cell r="F133" t="str">
            <v>(Current)</v>
          </cell>
          <cell r="G133">
            <v>840</v>
          </cell>
          <cell r="H133">
            <v>789</v>
          </cell>
          <cell r="I133">
            <v>799</v>
          </cell>
          <cell r="J133">
            <v>0</v>
          </cell>
          <cell r="K133">
            <v>39112</v>
          </cell>
          <cell r="L133">
            <v>39478</v>
          </cell>
        </row>
        <row r="134">
          <cell r="A134" t="str">
            <v>saratoga</v>
          </cell>
          <cell r="B134" t="str">
            <v>2106-2</v>
          </cell>
          <cell r="C134" t="str">
            <v>2/1b1</v>
          </cell>
          <cell r="D134" t="str">
            <v>ka21062s</v>
          </cell>
          <cell r="E134" t="str">
            <v xml:space="preserve"> Josh Kalla</v>
          </cell>
          <cell r="F134" t="str">
            <v>(Current)</v>
          </cell>
          <cell r="G134">
            <v>840</v>
          </cell>
          <cell r="H134">
            <v>789</v>
          </cell>
          <cell r="I134">
            <v>799</v>
          </cell>
          <cell r="J134">
            <v>99</v>
          </cell>
          <cell r="K134">
            <v>39112</v>
          </cell>
          <cell r="L134">
            <v>39478</v>
          </cell>
        </row>
        <row r="135">
          <cell r="A135" t="str">
            <v>saratoga</v>
          </cell>
          <cell r="B135" t="str">
            <v>2131-1</v>
          </cell>
          <cell r="C135" t="str">
            <v>2/1b1</v>
          </cell>
          <cell r="D135" t="str">
            <v>sa21311s</v>
          </cell>
          <cell r="E135" t="str">
            <v xml:space="preserve"> Dean Sabulsky</v>
          </cell>
          <cell r="F135" t="str">
            <v>(Current)</v>
          </cell>
          <cell r="G135">
            <v>840</v>
          </cell>
          <cell r="H135">
            <v>789</v>
          </cell>
          <cell r="I135">
            <v>799</v>
          </cell>
          <cell r="J135">
            <v>99</v>
          </cell>
          <cell r="K135">
            <v>39103</v>
          </cell>
          <cell r="L135">
            <v>39355</v>
          </cell>
        </row>
        <row r="136">
          <cell r="A136" t="str">
            <v>saratoga</v>
          </cell>
          <cell r="B136" t="str">
            <v>2113-1</v>
          </cell>
          <cell r="C136" t="str">
            <v>2/1b1</v>
          </cell>
          <cell r="D136" t="str">
            <v>al21131s</v>
          </cell>
          <cell r="E136" t="str">
            <v xml:space="preserve"> Breeann Allen</v>
          </cell>
          <cell r="F136" t="str">
            <v>(Current)</v>
          </cell>
          <cell r="G136">
            <v>840</v>
          </cell>
          <cell r="H136">
            <v>789</v>
          </cell>
          <cell r="I136">
            <v>799</v>
          </cell>
          <cell r="J136">
            <v>99</v>
          </cell>
          <cell r="K136">
            <v>39102</v>
          </cell>
          <cell r="L136">
            <v>39386</v>
          </cell>
        </row>
        <row r="137">
          <cell r="A137" t="str">
            <v>saratoga</v>
          </cell>
          <cell r="B137" t="str">
            <v>3070-2</v>
          </cell>
          <cell r="C137" t="str">
            <v>2/1b1</v>
          </cell>
          <cell r="D137" t="str">
            <v>ec30702s</v>
          </cell>
          <cell r="E137" t="str">
            <v xml:space="preserve"> Aaron Eckmann*</v>
          </cell>
          <cell r="F137" t="str">
            <v>(Current)</v>
          </cell>
          <cell r="G137">
            <v>840</v>
          </cell>
          <cell r="H137">
            <v>789</v>
          </cell>
          <cell r="I137">
            <v>799</v>
          </cell>
          <cell r="J137">
            <v>99</v>
          </cell>
          <cell r="K137">
            <v>39098</v>
          </cell>
          <cell r="L137">
            <v>39386</v>
          </cell>
        </row>
        <row r="138">
          <cell r="A138" t="str">
            <v>saratoga</v>
          </cell>
          <cell r="B138" t="str">
            <v>1038-1</v>
          </cell>
          <cell r="C138" t="str">
            <v>2/1b1</v>
          </cell>
          <cell r="D138" t="str">
            <v>le10381s</v>
          </cell>
          <cell r="E138" t="str">
            <v>Darryn Lewison</v>
          </cell>
          <cell r="F138" t="str">
            <v>(Current)</v>
          </cell>
          <cell r="G138">
            <v>840</v>
          </cell>
          <cell r="H138">
            <v>789</v>
          </cell>
          <cell r="I138">
            <v>799</v>
          </cell>
          <cell r="J138">
            <v>99</v>
          </cell>
          <cell r="K138">
            <v>39095</v>
          </cell>
          <cell r="L138">
            <v>39478</v>
          </cell>
        </row>
        <row r="139">
          <cell r="A139" t="str">
            <v>saratoga</v>
          </cell>
          <cell r="B139" t="str">
            <v>3093-2</v>
          </cell>
          <cell r="C139" t="str">
            <v>2/1b1</v>
          </cell>
          <cell r="D139" t="str">
            <v>ra30932s</v>
          </cell>
          <cell r="E139" t="str">
            <v xml:space="preserve"> Alejandro Ramirez</v>
          </cell>
          <cell r="F139" t="str">
            <v>(Eviction)</v>
          </cell>
          <cell r="G139">
            <v>840</v>
          </cell>
          <cell r="H139">
            <v>789</v>
          </cell>
          <cell r="I139">
            <v>799</v>
          </cell>
          <cell r="J139">
            <v>375</v>
          </cell>
          <cell r="K139">
            <v>39094</v>
          </cell>
          <cell r="L139">
            <v>39447</v>
          </cell>
        </row>
        <row r="140">
          <cell r="A140" t="str">
            <v>saratoga</v>
          </cell>
          <cell r="B140" t="str">
            <v>1069-2</v>
          </cell>
          <cell r="C140" t="str">
            <v>2/1b1</v>
          </cell>
          <cell r="D140" t="str">
            <v>wi10692s</v>
          </cell>
          <cell r="E140" t="str">
            <v>Kelly Williamson</v>
          </cell>
          <cell r="F140" t="str">
            <v>(Current)</v>
          </cell>
          <cell r="G140">
            <v>840</v>
          </cell>
          <cell r="H140">
            <v>789</v>
          </cell>
          <cell r="I140">
            <v>799</v>
          </cell>
          <cell r="J140">
            <v>249</v>
          </cell>
          <cell r="K140">
            <v>39092</v>
          </cell>
          <cell r="L140">
            <v>39478</v>
          </cell>
        </row>
        <row r="141">
          <cell r="A141" t="str">
            <v>saratoga</v>
          </cell>
          <cell r="B141" t="str">
            <v>3044-1</v>
          </cell>
          <cell r="C141" t="str">
            <v>2/1b1</v>
          </cell>
          <cell r="D141" t="str">
            <v>co30441s</v>
          </cell>
          <cell r="E141" t="str">
            <v xml:space="preserve"> Babetta Cook*</v>
          </cell>
          <cell r="F141" t="str">
            <v>(Current)</v>
          </cell>
          <cell r="G141">
            <v>840</v>
          </cell>
          <cell r="H141">
            <v>789</v>
          </cell>
          <cell r="I141">
            <v>799</v>
          </cell>
          <cell r="J141">
            <v>175</v>
          </cell>
          <cell r="K141">
            <v>39072</v>
          </cell>
          <cell r="L141">
            <v>39263</v>
          </cell>
        </row>
        <row r="142">
          <cell r="A142" t="str">
            <v>saratoga</v>
          </cell>
          <cell r="B142" t="str">
            <v>1073-1</v>
          </cell>
          <cell r="C142" t="str">
            <v>2/1b1</v>
          </cell>
          <cell r="D142" t="str">
            <v>bo10731s</v>
          </cell>
          <cell r="E142" t="str">
            <v>Eva Boldea</v>
          </cell>
          <cell r="F142" t="str">
            <v>(Current)</v>
          </cell>
          <cell r="G142">
            <v>840</v>
          </cell>
          <cell r="H142">
            <v>789</v>
          </cell>
          <cell r="I142">
            <v>799</v>
          </cell>
          <cell r="J142">
            <v>0</v>
          </cell>
          <cell r="K142">
            <v>39063</v>
          </cell>
          <cell r="L142">
            <v>39447</v>
          </cell>
        </row>
        <row r="143">
          <cell r="A143" t="str">
            <v>saratoga</v>
          </cell>
          <cell r="B143" t="str">
            <v>1021-1</v>
          </cell>
          <cell r="C143" t="str">
            <v>2/2b1</v>
          </cell>
          <cell r="D143" t="str">
            <v>ri10211s</v>
          </cell>
          <cell r="E143" t="str">
            <v>Sandra Riendeau</v>
          </cell>
          <cell r="F143" t="str">
            <v>(Current)</v>
          </cell>
          <cell r="G143">
            <v>1006</v>
          </cell>
          <cell r="H143">
            <v>889</v>
          </cell>
          <cell r="I143">
            <v>899</v>
          </cell>
          <cell r="J143">
            <v>0</v>
          </cell>
          <cell r="K143">
            <v>39114</v>
          </cell>
          <cell r="L143">
            <v>39478</v>
          </cell>
        </row>
        <row r="144">
          <cell r="A144" t="str">
            <v>saratoga</v>
          </cell>
          <cell r="B144" t="str">
            <v>1020-1</v>
          </cell>
          <cell r="C144" t="str">
            <v>2/2b1</v>
          </cell>
          <cell r="D144" t="str">
            <v>pa10201s</v>
          </cell>
          <cell r="E144" t="str">
            <v>Meredith Paprocki</v>
          </cell>
          <cell r="F144" t="str">
            <v>(Current)</v>
          </cell>
          <cell r="G144">
            <v>1006</v>
          </cell>
          <cell r="H144">
            <v>889</v>
          </cell>
          <cell r="I144">
            <v>899</v>
          </cell>
          <cell r="J144">
            <v>1099</v>
          </cell>
          <cell r="K144">
            <v>39113</v>
          </cell>
          <cell r="L144">
            <v>39478</v>
          </cell>
        </row>
        <row r="145">
          <cell r="A145" t="str">
            <v>saratoga</v>
          </cell>
          <cell r="B145" t="str">
            <v>1125-2</v>
          </cell>
          <cell r="C145" t="str">
            <v>2/2b1</v>
          </cell>
          <cell r="D145" t="str">
            <v>dr11252s</v>
          </cell>
          <cell r="E145" t="str">
            <v>Christy Drew</v>
          </cell>
          <cell r="F145" t="str">
            <v>(Current)</v>
          </cell>
          <cell r="G145">
            <v>1006</v>
          </cell>
          <cell r="H145">
            <v>889</v>
          </cell>
          <cell r="I145">
            <v>899</v>
          </cell>
          <cell r="J145">
            <v>99</v>
          </cell>
          <cell r="K145">
            <v>39113</v>
          </cell>
          <cell r="L145">
            <v>39478</v>
          </cell>
        </row>
        <row r="146">
          <cell r="A146" t="str">
            <v>saratoga</v>
          </cell>
          <cell r="B146" t="str">
            <v>1154-2</v>
          </cell>
          <cell r="C146" t="str">
            <v>2/2b1</v>
          </cell>
          <cell r="D146" t="str">
            <v>sc11542s</v>
          </cell>
          <cell r="E146" t="str">
            <v xml:space="preserve"> Stephanie Schmidt</v>
          </cell>
          <cell r="F146" t="str">
            <v>(Current)</v>
          </cell>
          <cell r="G146">
            <v>1006</v>
          </cell>
          <cell r="H146">
            <v>889</v>
          </cell>
          <cell r="I146">
            <v>899</v>
          </cell>
          <cell r="J146">
            <v>249</v>
          </cell>
          <cell r="K146">
            <v>39113</v>
          </cell>
          <cell r="L146">
            <v>39478</v>
          </cell>
        </row>
        <row r="147">
          <cell r="A147" t="str">
            <v>saratoga</v>
          </cell>
          <cell r="B147" t="str">
            <v>2023-1</v>
          </cell>
          <cell r="C147" t="str">
            <v>2/2b1</v>
          </cell>
          <cell r="D147" t="str">
            <v>ba20231s</v>
          </cell>
          <cell r="E147" t="str">
            <v xml:space="preserve"> Evangelina Baez</v>
          </cell>
          <cell r="F147" t="str">
            <v>(Current)</v>
          </cell>
          <cell r="G147">
            <v>1006</v>
          </cell>
          <cell r="H147">
            <v>889</v>
          </cell>
          <cell r="I147">
            <v>899</v>
          </cell>
          <cell r="J147">
            <v>99</v>
          </cell>
          <cell r="K147">
            <v>39113</v>
          </cell>
          <cell r="L147">
            <v>39478</v>
          </cell>
        </row>
        <row r="148">
          <cell r="A148" t="str">
            <v>saratoga</v>
          </cell>
          <cell r="B148" t="str">
            <v>2128-2</v>
          </cell>
          <cell r="C148" t="str">
            <v>2/2b1</v>
          </cell>
          <cell r="D148" t="str">
            <v>ha21282s</v>
          </cell>
          <cell r="E148" t="str">
            <v xml:space="preserve"> Matthew Hale</v>
          </cell>
          <cell r="F148" t="str">
            <v>(Eviction)</v>
          </cell>
          <cell r="G148">
            <v>1006</v>
          </cell>
          <cell r="H148">
            <v>889</v>
          </cell>
          <cell r="I148">
            <v>899</v>
          </cell>
          <cell r="J148">
            <v>99</v>
          </cell>
          <cell r="K148">
            <v>39113</v>
          </cell>
          <cell r="L148">
            <v>39478</v>
          </cell>
        </row>
        <row r="149">
          <cell r="A149" t="str">
            <v>saratoga</v>
          </cell>
          <cell r="B149" t="str">
            <v>2163-1</v>
          </cell>
          <cell r="C149" t="str">
            <v>2/2b1</v>
          </cell>
          <cell r="D149" t="str">
            <v>sj21631s</v>
          </cell>
          <cell r="E149" t="str">
            <v xml:space="preserve"> Tina Sjoberg</v>
          </cell>
          <cell r="F149" t="str">
            <v>(Current)</v>
          </cell>
          <cell r="G149">
            <v>1006</v>
          </cell>
          <cell r="H149">
            <v>889</v>
          </cell>
          <cell r="I149">
            <v>899</v>
          </cell>
          <cell r="J149">
            <v>99</v>
          </cell>
          <cell r="K149">
            <v>39109</v>
          </cell>
          <cell r="L149">
            <v>39386</v>
          </cell>
        </row>
        <row r="150">
          <cell r="A150" t="str">
            <v>saratoga</v>
          </cell>
          <cell r="B150" t="str">
            <v>1157-1</v>
          </cell>
          <cell r="C150" t="str">
            <v>2/2b1</v>
          </cell>
          <cell r="D150" t="str">
            <v>me11571s</v>
          </cell>
          <cell r="E150" t="str">
            <v xml:space="preserve"> April Meyer</v>
          </cell>
          <cell r="F150" t="str">
            <v>(Current)</v>
          </cell>
          <cell r="G150">
            <v>1006</v>
          </cell>
          <cell r="H150">
            <v>889</v>
          </cell>
          <cell r="I150">
            <v>899</v>
          </cell>
          <cell r="J150">
            <v>850</v>
          </cell>
          <cell r="K150">
            <v>39101</v>
          </cell>
          <cell r="L150">
            <v>39568</v>
          </cell>
        </row>
        <row r="151">
          <cell r="A151" t="str">
            <v>saratoga</v>
          </cell>
          <cell r="B151" t="str">
            <v>2142-1</v>
          </cell>
          <cell r="C151" t="str">
            <v>2/2b1</v>
          </cell>
          <cell r="D151" t="str">
            <v>li21421s</v>
          </cell>
          <cell r="E151" t="str">
            <v xml:space="preserve"> Ryan Lindsay</v>
          </cell>
          <cell r="F151" t="str">
            <v>(Current)</v>
          </cell>
          <cell r="G151">
            <v>1006</v>
          </cell>
          <cell r="H151">
            <v>889</v>
          </cell>
          <cell r="I151">
            <v>899</v>
          </cell>
          <cell r="J151">
            <v>99</v>
          </cell>
          <cell r="K151">
            <v>39095</v>
          </cell>
          <cell r="L151">
            <v>39478</v>
          </cell>
        </row>
        <row r="152">
          <cell r="A152" t="str">
            <v>saratoga</v>
          </cell>
          <cell r="B152" t="str">
            <v>1047-1</v>
          </cell>
          <cell r="C152" t="str">
            <v>2/2b1</v>
          </cell>
          <cell r="D152" t="str">
            <v>th10471s</v>
          </cell>
          <cell r="E152" t="str">
            <v>Tamara Thomas</v>
          </cell>
          <cell r="F152" t="str">
            <v>(Current)</v>
          </cell>
          <cell r="G152">
            <v>1006</v>
          </cell>
          <cell r="H152">
            <v>889</v>
          </cell>
          <cell r="I152">
            <v>899</v>
          </cell>
          <cell r="J152">
            <v>99</v>
          </cell>
          <cell r="K152">
            <v>39094</v>
          </cell>
          <cell r="L152">
            <v>39478</v>
          </cell>
        </row>
        <row r="153">
          <cell r="A153" t="str">
            <v>saratoga</v>
          </cell>
          <cell r="B153" t="str">
            <v>1163-2</v>
          </cell>
          <cell r="C153" t="str">
            <v>2/2b1</v>
          </cell>
          <cell r="D153" t="str">
            <v>vi11632s</v>
          </cell>
          <cell r="E153" t="str">
            <v xml:space="preserve"> Natalie Vinton</v>
          </cell>
          <cell r="F153" t="str">
            <v>(Current)</v>
          </cell>
          <cell r="G153">
            <v>1006</v>
          </cell>
          <cell r="H153">
            <v>889</v>
          </cell>
          <cell r="I153">
            <v>899</v>
          </cell>
          <cell r="J153">
            <v>349</v>
          </cell>
          <cell r="K153">
            <v>39092</v>
          </cell>
          <cell r="L153">
            <v>39478</v>
          </cell>
        </row>
        <row r="154">
          <cell r="A154" t="str">
            <v>saratoga</v>
          </cell>
          <cell r="B154" t="str">
            <v>2004-2</v>
          </cell>
          <cell r="C154" t="str">
            <v>2/2b1</v>
          </cell>
          <cell r="D154" t="str">
            <v>ihs20042</v>
          </cell>
          <cell r="E154" t="str">
            <v xml:space="preserve"> International Housing Soluti</v>
          </cell>
          <cell r="F154" t="str">
            <v>(Current)</v>
          </cell>
          <cell r="G154">
            <v>1006</v>
          </cell>
          <cell r="H154">
            <v>889</v>
          </cell>
          <cell r="I154">
            <v>889</v>
          </cell>
          <cell r="J154">
            <v>0</v>
          </cell>
          <cell r="K154">
            <v>39090</v>
          </cell>
          <cell r="L154">
            <v>39294</v>
          </cell>
        </row>
        <row r="155">
          <cell r="A155" t="str">
            <v>saratoga</v>
          </cell>
          <cell r="B155" t="str">
            <v>2157-2</v>
          </cell>
          <cell r="C155" t="str">
            <v>2/2b1</v>
          </cell>
          <cell r="D155" t="str">
            <v>ihs21572</v>
          </cell>
          <cell r="E155" t="str">
            <v xml:space="preserve"> International Housing Soluti</v>
          </cell>
          <cell r="F155" t="str">
            <v>(Current)</v>
          </cell>
          <cell r="G155">
            <v>1006</v>
          </cell>
          <cell r="H155">
            <v>889</v>
          </cell>
          <cell r="I155">
            <v>889</v>
          </cell>
          <cell r="J155">
            <v>0</v>
          </cell>
          <cell r="K155">
            <v>39090</v>
          </cell>
          <cell r="L155">
            <v>39263</v>
          </cell>
        </row>
        <row r="156">
          <cell r="A156" t="str">
            <v>saratoga</v>
          </cell>
          <cell r="B156" t="str">
            <v>1147-2</v>
          </cell>
          <cell r="C156" t="str">
            <v>2/2b1</v>
          </cell>
          <cell r="D156" t="str">
            <v>da11472s</v>
          </cell>
          <cell r="E156" t="str">
            <v xml:space="preserve"> Shirley Davis</v>
          </cell>
          <cell r="F156" t="str">
            <v>(Current)</v>
          </cell>
          <cell r="G156">
            <v>1006</v>
          </cell>
          <cell r="H156">
            <v>889</v>
          </cell>
          <cell r="I156">
            <v>899</v>
          </cell>
          <cell r="J156">
            <v>599</v>
          </cell>
          <cell r="K156">
            <v>39085</v>
          </cell>
          <cell r="L156">
            <v>39478</v>
          </cell>
        </row>
        <row r="157">
          <cell r="A157" t="str">
            <v>saratoga</v>
          </cell>
          <cell r="B157" t="str">
            <v>1149-1</v>
          </cell>
          <cell r="C157" t="str">
            <v>2/2b1</v>
          </cell>
          <cell r="D157" t="str">
            <v>le11491s</v>
          </cell>
          <cell r="E157" t="str">
            <v xml:space="preserve"> Nanci Lebbe</v>
          </cell>
          <cell r="F157" t="str">
            <v>(Current)</v>
          </cell>
          <cell r="G157">
            <v>1006</v>
          </cell>
          <cell r="H157">
            <v>889</v>
          </cell>
          <cell r="I157">
            <v>850</v>
          </cell>
          <cell r="J157">
            <v>249</v>
          </cell>
          <cell r="K157">
            <v>39081</v>
          </cell>
          <cell r="L157">
            <v>39447</v>
          </cell>
        </row>
        <row r="158">
          <cell r="A158" t="str">
            <v>saratoga</v>
          </cell>
          <cell r="B158" t="str">
            <v>1162-2</v>
          </cell>
          <cell r="C158" t="str">
            <v>2/2b1</v>
          </cell>
          <cell r="D158" t="str">
            <v>st11622s</v>
          </cell>
          <cell r="E158" t="str">
            <v xml:space="preserve"> Janice Staats</v>
          </cell>
          <cell r="F158" t="str">
            <v>(Current)</v>
          </cell>
          <cell r="G158">
            <v>1006</v>
          </cell>
          <cell r="H158">
            <v>889</v>
          </cell>
          <cell r="I158">
            <v>899</v>
          </cell>
          <cell r="J158">
            <v>449</v>
          </cell>
          <cell r="K158">
            <v>39074</v>
          </cell>
          <cell r="L158">
            <v>39447</v>
          </cell>
        </row>
        <row r="159">
          <cell r="A159" t="str">
            <v>saratoga</v>
          </cell>
          <cell r="B159" t="str">
            <v>2149-2</v>
          </cell>
          <cell r="C159" t="str">
            <v>2/2b1</v>
          </cell>
          <cell r="D159" t="str">
            <v>ihs21492</v>
          </cell>
          <cell r="E159" t="str">
            <v xml:space="preserve"> INternational Housing Solut</v>
          </cell>
          <cell r="F159" t="str">
            <v>(Current)</v>
          </cell>
          <cell r="G159">
            <v>1006</v>
          </cell>
          <cell r="H159">
            <v>889</v>
          </cell>
          <cell r="I159">
            <v>899</v>
          </cell>
          <cell r="J159">
            <v>0</v>
          </cell>
          <cell r="K159">
            <v>39066</v>
          </cell>
          <cell r="L159">
            <v>39263</v>
          </cell>
        </row>
        <row r="160">
          <cell r="A160" t="str">
            <v>saratoga</v>
          </cell>
          <cell r="B160" t="str">
            <v>1133-2</v>
          </cell>
          <cell r="C160" t="str">
            <v>3/2c1</v>
          </cell>
          <cell r="D160" t="str">
            <v>la11332s</v>
          </cell>
          <cell r="E160" t="str">
            <v>Natasha Larsen</v>
          </cell>
          <cell r="F160" t="str">
            <v>(Current)</v>
          </cell>
          <cell r="G160">
            <v>1194</v>
          </cell>
          <cell r="H160">
            <v>1139</v>
          </cell>
          <cell r="I160">
            <v>1174</v>
          </cell>
          <cell r="J160">
            <v>1324</v>
          </cell>
          <cell r="K160">
            <v>39119</v>
          </cell>
          <cell r="L160">
            <v>39325</v>
          </cell>
        </row>
        <row r="161">
          <cell r="A161" t="str">
            <v>saratoga</v>
          </cell>
          <cell r="B161" t="str">
            <v>2013-1</v>
          </cell>
          <cell r="C161" t="str">
            <v>3/2c1</v>
          </cell>
          <cell r="D161" t="str">
            <v>ihs20131</v>
          </cell>
          <cell r="E161" t="str">
            <v xml:space="preserve"> Housing Solutions INternati</v>
          </cell>
          <cell r="F161" t="str">
            <v>(Current)</v>
          </cell>
          <cell r="G161">
            <v>1194</v>
          </cell>
          <cell r="H161">
            <v>1139</v>
          </cell>
          <cell r="I161">
            <v>1174</v>
          </cell>
          <cell r="J161">
            <v>0</v>
          </cell>
          <cell r="K161">
            <v>39066</v>
          </cell>
          <cell r="L161">
            <v>39263</v>
          </cell>
        </row>
        <row r="162">
          <cell r="A162" t="str">
            <v>saratoga</v>
          </cell>
          <cell r="B162" t="str">
            <v>1152-2</v>
          </cell>
          <cell r="C162" t="str">
            <v>3/2c2</v>
          </cell>
          <cell r="D162" t="str">
            <v>je11522s</v>
          </cell>
          <cell r="E162" t="str">
            <v xml:space="preserve"> Gary Jewell</v>
          </cell>
          <cell r="F162" t="str">
            <v>(Current)</v>
          </cell>
          <cell r="G162">
            <v>1444</v>
          </cell>
          <cell r="H162">
            <v>1209</v>
          </cell>
          <cell r="I162">
            <v>1244</v>
          </cell>
          <cell r="J162">
            <v>150</v>
          </cell>
          <cell r="K162">
            <v>39096</v>
          </cell>
          <cell r="L162">
            <v>39478</v>
          </cell>
        </row>
        <row r="163">
          <cell r="A163" t="str">
            <v>saratoga</v>
          </cell>
          <cell r="B163" t="str">
            <v>1061-2</v>
          </cell>
          <cell r="C163" t="str">
            <v>1/1a1</v>
          </cell>
          <cell r="D163" t="str">
            <v>th10612s</v>
          </cell>
          <cell r="E163" t="str">
            <v>Tanja Thurnbauer</v>
          </cell>
          <cell r="F163" t="str">
            <v>(Current)</v>
          </cell>
          <cell r="G163">
            <v>720</v>
          </cell>
          <cell r="H163">
            <v>700</v>
          </cell>
          <cell r="I163">
            <v>699</v>
          </cell>
          <cell r="J163">
            <v>99</v>
          </cell>
          <cell r="K163">
            <v>39060</v>
          </cell>
          <cell r="L163">
            <v>39263</v>
          </cell>
        </row>
        <row r="164">
          <cell r="A164" t="str">
            <v>saratoga</v>
          </cell>
          <cell r="B164" t="str">
            <v>1097-1</v>
          </cell>
          <cell r="C164" t="str">
            <v>1/1a1</v>
          </cell>
          <cell r="D164" t="str">
            <v>cr10971s</v>
          </cell>
          <cell r="E164" t="str">
            <v>Jana Craven</v>
          </cell>
          <cell r="F164" t="str">
            <v>(Current)</v>
          </cell>
          <cell r="G164">
            <v>720</v>
          </cell>
          <cell r="H164">
            <v>700</v>
          </cell>
          <cell r="I164">
            <v>699</v>
          </cell>
          <cell r="J164">
            <v>674</v>
          </cell>
          <cell r="K164">
            <v>39059</v>
          </cell>
          <cell r="L164">
            <v>39416</v>
          </cell>
        </row>
        <row r="165">
          <cell r="A165" t="str">
            <v>saratoga</v>
          </cell>
          <cell r="B165" t="str">
            <v>1115-1</v>
          </cell>
          <cell r="C165" t="str">
            <v>1/1a1</v>
          </cell>
          <cell r="D165" t="str">
            <v>ma11151s</v>
          </cell>
          <cell r="E165" t="str">
            <v>Joshua Maddux*</v>
          </cell>
          <cell r="F165" t="str">
            <v>(Current)</v>
          </cell>
          <cell r="G165">
            <v>720</v>
          </cell>
          <cell r="H165">
            <v>700</v>
          </cell>
          <cell r="I165">
            <v>710</v>
          </cell>
          <cell r="J165">
            <v>99</v>
          </cell>
          <cell r="K165">
            <v>39057</v>
          </cell>
          <cell r="L165">
            <v>39416</v>
          </cell>
        </row>
        <row r="166">
          <cell r="A166" t="str">
            <v>saratoga</v>
          </cell>
          <cell r="B166" t="str">
            <v>1001-1</v>
          </cell>
          <cell r="C166" t="str">
            <v>2/2b1</v>
          </cell>
          <cell r="D166" t="str">
            <v>ro10011s</v>
          </cell>
          <cell r="E166" t="str">
            <v>Longinos Rodriguez</v>
          </cell>
          <cell r="F166" t="str">
            <v>(Current)</v>
          </cell>
          <cell r="G166">
            <v>1006</v>
          </cell>
          <cell r="H166">
            <v>889</v>
          </cell>
          <cell r="I166">
            <v>899</v>
          </cell>
          <cell r="J166">
            <v>175</v>
          </cell>
          <cell r="K166">
            <v>39056</v>
          </cell>
          <cell r="L166">
            <v>39416</v>
          </cell>
        </row>
        <row r="167">
          <cell r="A167" t="str">
            <v>saratoga</v>
          </cell>
          <cell r="B167" t="str">
            <v>1033-1</v>
          </cell>
          <cell r="C167" t="str">
            <v>3/2c1</v>
          </cell>
          <cell r="D167" t="str">
            <v>ba10331s</v>
          </cell>
          <cell r="E167" t="str">
            <v>Demetrios Barnes</v>
          </cell>
          <cell r="F167" t="str">
            <v>(Current)</v>
          </cell>
          <cell r="G167">
            <v>1194</v>
          </cell>
          <cell r="H167">
            <v>1139</v>
          </cell>
          <cell r="I167">
            <v>1174</v>
          </cell>
          <cell r="J167">
            <v>1174</v>
          </cell>
          <cell r="K167">
            <v>39055</v>
          </cell>
          <cell r="L167">
            <v>39416</v>
          </cell>
        </row>
        <row r="168">
          <cell r="A168" t="str">
            <v>saratoga</v>
          </cell>
          <cell r="B168" t="str">
            <v>3035-2</v>
          </cell>
          <cell r="C168" t="str">
            <v>1/1a1</v>
          </cell>
          <cell r="D168" t="str">
            <v>st30352s</v>
          </cell>
          <cell r="E168" t="str">
            <v xml:space="preserve"> Sebastian *Stefanski</v>
          </cell>
          <cell r="F168" t="str">
            <v>(Current)</v>
          </cell>
          <cell r="G168">
            <v>720</v>
          </cell>
          <cell r="H168">
            <v>700</v>
          </cell>
          <cell r="I168">
            <v>710</v>
          </cell>
          <cell r="J168">
            <v>99</v>
          </cell>
          <cell r="K168">
            <v>39053</v>
          </cell>
          <cell r="L168">
            <v>39416</v>
          </cell>
        </row>
        <row r="169">
          <cell r="A169" t="str">
            <v>saratoga</v>
          </cell>
          <cell r="B169" t="str">
            <v>3019-2</v>
          </cell>
          <cell r="C169" t="str">
            <v>1/1a1</v>
          </cell>
          <cell r="D169" t="str">
            <v>ga30192s</v>
          </cell>
          <cell r="E169" t="str">
            <v xml:space="preserve"> Rachael Gammons</v>
          </cell>
          <cell r="F169" t="str">
            <v>(Current)</v>
          </cell>
          <cell r="G169">
            <v>720</v>
          </cell>
          <cell r="H169">
            <v>700</v>
          </cell>
          <cell r="I169">
            <v>700</v>
          </cell>
          <cell r="J169">
            <v>350</v>
          </cell>
          <cell r="K169">
            <v>39052</v>
          </cell>
          <cell r="L169">
            <v>39233</v>
          </cell>
        </row>
        <row r="170">
          <cell r="A170" t="str">
            <v>saratoga</v>
          </cell>
          <cell r="B170" t="str">
            <v>1072-2</v>
          </cell>
          <cell r="C170" t="str">
            <v>2/1b1</v>
          </cell>
          <cell r="D170" t="str">
            <v>we10722s</v>
          </cell>
          <cell r="E170" t="str">
            <v>James Wells *Term A*</v>
          </cell>
          <cell r="F170" t="str">
            <v>(Notice)</v>
          </cell>
          <cell r="G170">
            <v>840</v>
          </cell>
          <cell r="H170">
            <v>789</v>
          </cell>
          <cell r="I170">
            <v>750</v>
          </cell>
          <cell r="J170">
            <v>325</v>
          </cell>
          <cell r="K170">
            <v>39052</v>
          </cell>
          <cell r="L170">
            <v>39233</v>
          </cell>
        </row>
        <row r="171">
          <cell r="A171" t="str">
            <v>saratoga</v>
          </cell>
          <cell r="B171" t="str">
            <v>3042-1</v>
          </cell>
          <cell r="C171" t="str">
            <v>2/1b1</v>
          </cell>
          <cell r="D171" t="str">
            <v>ji30421s</v>
          </cell>
          <cell r="E171" t="str">
            <v xml:space="preserve"> Leonel Jimenez</v>
          </cell>
          <cell r="F171" t="str">
            <v>(Current)</v>
          </cell>
          <cell r="G171">
            <v>840</v>
          </cell>
          <cell r="H171">
            <v>789</v>
          </cell>
          <cell r="I171">
            <v>750</v>
          </cell>
          <cell r="J171">
            <v>375</v>
          </cell>
          <cell r="K171">
            <v>39052</v>
          </cell>
          <cell r="L171">
            <v>39416</v>
          </cell>
        </row>
        <row r="172">
          <cell r="A172" t="str">
            <v>saratoga</v>
          </cell>
          <cell r="B172" t="str">
            <v>3072-2</v>
          </cell>
          <cell r="C172" t="str">
            <v>2/1b1</v>
          </cell>
          <cell r="D172" t="str">
            <v>ol30722s</v>
          </cell>
          <cell r="E172" t="str">
            <v xml:space="preserve"> Jennifer Ollendrick</v>
          </cell>
          <cell r="F172" t="str">
            <v>(Current)</v>
          </cell>
          <cell r="G172">
            <v>840</v>
          </cell>
          <cell r="H172">
            <v>789</v>
          </cell>
          <cell r="I172">
            <v>750</v>
          </cell>
          <cell r="J172">
            <v>500</v>
          </cell>
          <cell r="K172">
            <v>39052</v>
          </cell>
          <cell r="L172">
            <v>39416</v>
          </cell>
        </row>
        <row r="173">
          <cell r="A173" t="str">
            <v>saratoga</v>
          </cell>
          <cell r="B173" t="str">
            <v>3112-1</v>
          </cell>
          <cell r="C173" t="str">
            <v>2/1b1</v>
          </cell>
          <cell r="D173" t="str">
            <v>mu31121s</v>
          </cell>
          <cell r="E173" t="str">
            <v xml:space="preserve"> Mari Jo Muselman</v>
          </cell>
          <cell r="F173" t="str">
            <v>(Current)</v>
          </cell>
          <cell r="G173">
            <v>840</v>
          </cell>
          <cell r="H173">
            <v>789</v>
          </cell>
          <cell r="I173">
            <v>729</v>
          </cell>
          <cell r="J173">
            <v>0</v>
          </cell>
          <cell r="K173">
            <v>39052</v>
          </cell>
          <cell r="L173">
            <v>39416</v>
          </cell>
        </row>
        <row r="174">
          <cell r="A174" t="str">
            <v>saratoga</v>
          </cell>
          <cell r="B174" t="str">
            <v>1155-1</v>
          </cell>
          <cell r="C174" t="str">
            <v>2/2b1</v>
          </cell>
          <cell r="D174" t="str">
            <v>ro11551s</v>
          </cell>
          <cell r="E174" t="str">
            <v xml:space="preserve"> Michelle Rock</v>
          </cell>
          <cell r="F174" t="str">
            <v>(Current)</v>
          </cell>
          <cell r="G174">
            <v>1006</v>
          </cell>
          <cell r="H174">
            <v>889</v>
          </cell>
          <cell r="I174">
            <v>899</v>
          </cell>
          <cell r="J174">
            <v>0</v>
          </cell>
          <cell r="K174">
            <v>39052</v>
          </cell>
          <cell r="L174">
            <v>39294</v>
          </cell>
        </row>
        <row r="175">
          <cell r="A175" t="str">
            <v>saratoga</v>
          </cell>
          <cell r="B175" t="str">
            <v>1050-2</v>
          </cell>
          <cell r="C175" t="str">
            <v>1/1a1</v>
          </cell>
          <cell r="D175" t="str">
            <v>be10502s</v>
          </cell>
          <cell r="E175" t="str">
            <v>Garrett Beneker *Opt B*</v>
          </cell>
          <cell r="F175" t="str">
            <v>(Current)</v>
          </cell>
          <cell r="G175">
            <v>720</v>
          </cell>
          <cell r="H175">
            <v>700</v>
          </cell>
          <cell r="I175">
            <v>699</v>
          </cell>
          <cell r="J175">
            <v>175</v>
          </cell>
          <cell r="K175">
            <v>39051</v>
          </cell>
          <cell r="L175">
            <v>39416</v>
          </cell>
        </row>
        <row r="176">
          <cell r="A176" t="str">
            <v>saratoga</v>
          </cell>
          <cell r="B176" t="str">
            <v>3066-2</v>
          </cell>
          <cell r="C176" t="str">
            <v>2/1b1</v>
          </cell>
          <cell r="D176" t="str">
            <v>wi30662s</v>
          </cell>
          <cell r="E176" t="str">
            <v xml:space="preserve"> Jeremy Wing*</v>
          </cell>
          <cell r="F176" t="str">
            <v>(Current)</v>
          </cell>
          <cell r="G176">
            <v>840</v>
          </cell>
          <cell r="H176">
            <v>789</v>
          </cell>
          <cell r="I176">
            <v>750</v>
          </cell>
          <cell r="J176">
            <v>500</v>
          </cell>
          <cell r="K176">
            <v>39051</v>
          </cell>
          <cell r="L176">
            <v>39416</v>
          </cell>
        </row>
        <row r="177">
          <cell r="A177" t="str">
            <v>saratoga</v>
          </cell>
          <cell r="B177" t="str">
            <v>3071-2</v>
          </cell>
          <cell r="C177" t="str">
            <v>2/1b1</v>
          </cell>
          <cell r="D177" t="str">
            <v>da30712s</v>
          </cell>
          <cell r="E177" t="str">
            <v xml:space="preserve"> Brian Davis</v>
          </cell>
          <cell r="F177" t="str">
            <v>(Current)</v>
          </cell>
          <cell r="G177">
            <v>840</v>
          </cell>
          <cell r="H177">
            <v>789</v>
          </cell>
          <cell r="I177">
            <v>729</v>
          </cell>
          <cell r="J177">
            <v>99</v>
          </cell>
          <cell r="K177">
            <v>39051</v>
          </cell>
          <cell r="L177">
            <v>39416</v>
          </cell>
        </row>
        <row r="178">
          <cell r="A178" t="str">
            <v>saratoga</v>
          </cell>
          <cell r="B178" t="str">
            <v>3108-2</v>
          </cell>
          <cell r="C178" t="str">
            <v>2/1b1</v>
          </cell>
          <cell r="D178" t="str">
            <v>sc31082s</v>
          </cell>
          <cell r="E178" t="str">
            <v xml:space="preserve"> Sandra Schuster</v>
          </cell>
          <cell r="F178" t="str">
            <v>(Current)</v>
          </cell>
          <cell r="G178">
            <v>840</v>
          </cell>
          <cell r="H178">
            <v>789</v>
          </cell>
          <cell r="I178">
            <v>750</v>
          </cell>
          <cell r="J178">
            <v>375</v>
          </cell>
          <cell r="K178">
            <v>39051</v>
          </cell>
          <cell r="L178">
            <v>39416</v>
          </cell>
        </row>
        <row r="179">
          <cell r="A179" t="str">
            <v>saratoga</v>
          </cell>
          <cell r="B179" t="str">
            <v>3113-1</v>
          </cell>
          <cell r="C179" t="str">
            <v>2/1b1</v>
          </cell>
          <cell r="D179" t="str">
            <v>bo31131s</v>
          </cell>
          <cell r="E179" t="str">
            <v xml:space="preserve"> Michael Bowman</v>
          </cell>
          <cell r="F179" t="str">
            <v>(Current)</v>
          </cell>
          <cell r="G179">
            <v>840</v>
          </cell>
          <cell r="H179">
            <v>789</v>
          </cell>
          <cell r="I179">
            <v>799</v>
          </cell>
          <cell r="J179">
            <v>249</v>
          </cell>
          <cell r="K179">
            <v>39051</v>
          </cell>
          <cell r="L179">
            <v>39416</v>
          </cell>
        </row>
        <row r="180">
          <cell r="A180" t="str">
            <v>saratoga</v>
          </cell>
          <cell r="B180" t="str">
            <v>3095-2</v>
          </cell>
          <cell r="C180" t="str">
            <v>2/1b1</v>
          </cell>
          <cell r="D180" t="str">
            <v>ha30952s</v>
          </cell>
          <cell r="E180" t="str">
            <v xml:space="preserve"> Vincent Harding</v>
          </cell>
          <cell r="F180" t="str">
            <v>(Eviction)</v>
          </cell>
          <cell r="G180">
            <v>840</v>
          </cell>
          <cell r="H180">
            <v>789</v>
          </cell>
          <cell r="I180">
            <v>750</v>
          </cell>
          <cell r="J180">
            <v>175</v>
          </cell>
          <cell r="K180">
            <v>39050</v>
          </cell>
          <cell r="L180">
            <v>39416</v>
          </cell>
        </row>
        <row r="181">
          <cell r="A181" t="str">
            <v>saratoga</v>
          </cell>
          <cell r="B181" t="str">
            <v>1076-2</v>
          </cell>
          <cell r="C181" t="str">
            <v>2/1b1</v>
          </cell>
          <cell r="D181" t="str">
            <v>wa10762s</v>
          </cell>
          <cell r="E181" t="str">
            <v>Timothy Washington</v>
          </cell>
          <cell r="F181" t="str">
            <v>(Current)</v>
          </cell>
          <cell r="G181">
            <v>840</v>
          </cell>
          <cell r="H181">
            <v>789</v>
          </cell>
          <cell r="I181">
            <v>704</v>
          </cell>
          <cell r="J181">
            <v>729</v>
          </cell>
          <cell r="K181">
            <v>39049</v>
          </cell>
          <cell r="L181">
            <v>39386</v>
          </cell>
        </row>
        <row r="182">
          <cell r="A182" t="str">
            <v>saratoga</v>
          </cell>
          <cell r="B182" t="str">
            <v>3108-1</v>
          </cell>
          <cell r="C182" t="str">
            <v>2/1b1</v>
          </cell>
          <cell r="D182" t="str">
            <v>po31081s</v>
          </cell>
          <cell r="E182" t="str">
            <v xml:space="preserve"> James Porter</v>
          </cell>
          <cell r="F182" t="str">
            <v>(Current)</v>
          </cell>
          <cell r="G182">
            <v>840</v>
          </cell>
          <cell r="H182">
            <v>789</v>
          </cell>
          <cell r="I182">
            <v>725</v>
          </cell>
          <cell r="J182">
            <v>99</v>
          </cell>
          <cell r="K182">
            <v>39048</v>
          </cell>
          <cell r="L182">
            <v>39386</v>
          </cell>
        </row>
        <row r="183">
          <cell r="A183" t="str">
            <v>saratoga</v>
          </cell>
          <cell r="B183" t="str">
            <v>2020-2</v>
          </cell>
          <cell r="C183" t="str">
            <v>1/1a1</v>
          </cell>
          <cell r="D183" t="str">
            <v>su20202s</v>
          </cell>
          <cell r="E183" t="str">
            <v xml:space="preserve"> Alicia Sugrue</v>
          </cell>
          <cell r="F183" t="str">
            <v>(Current)</v>
          </cell>
          <cell r="G183">
            <v>720</v>
          </cell>
          <cell r="H183">
            <v>700</v>
          </cell>
          <cell r="I183">
            <v>640</v>
          </cell>
          <cell r="J183">
            <v>0</v>
          </cell>
          <cell r="K183">
            <v>39046</v>
          </cell>
          <cell r="L183">
            <v>39233</v>
          </cell>
        </row>
        <row r="184">
          <cell r="A184" t="str">
            <v>saratoga</v>
          </cell>
          <cell r="B184" t="str">
            <v>2083-2</v>
          </cell>
          <cell r="C184" t="str">
            <v>1/1a1</v>
          </cell>
          <cell r="D184" t="str">
            <v>au20832s</v>
          </cell>
          <cell r="E184" t="str">
            <v xml:space="preserve"> Charlene Austin</v>
          </cell>
          <cell r="F184" t="str">
            <v>(Current)</v>
          </cell>
          <cell r="G184">
            <v>720</v>
          </cell>
          <cell r="H184">
            <v>700</v>
          </cell>
          <cell r="I184">
            <v>640</v>
          </cell>
          <cell r="J184">
            <v>99</v>
          </cell>
          <cell r="K184">
            <v>39046</v>
          </cell>
          <cell r="L184">
            <v>39386</v>
          </cell>
        </row>
        <row r="185">
          <cell r="A185" t="str">
            <v>saratoga</v>
          </cell>
          <cell r="B185" t="str">
            <v>3054-1</v>
          </cell>
          <cell r="C185" t="str">
            <v>1/1a1</v>
          </cell>
          <cell r="D185" t="str">
            <v>he30541s</v>
          </cell>
          <cell r="E185" t="str">
            <v xml:space="preserve"> Winnona Herr</v>
          </cell>
          <cell r="F185" t="str">
            <v>(Current)</v>
          </cell>
          <cell r="G185">
            <v>720</v>
          </cell>
          <cell r="H185">
            <v>700</v>
          </cell>
          <cell r="I185">
            <v>640</v>
          </cell>
          <cell r="J185">
            <v>350</v>
          </cell>
          <cell r="K185">
            <v>39046</v>
          </cell>
          <cell r="L185">
            <v>39386</v>
          </cell>
        </row>
        <row r="186">
          <cell r="A186" t="str">
            <v>saratoga</v>
          </cell>
          <cell r="B186" t="str">
            <v>3080-1</v>
          </cell>
          <cell r="C186" t="str">
            <v>1/1a1</v>
          </cell>
          <cell r="D186" t="str">
            <v>mo30801s</v>
          </cell>
          <cell r="E186" t="str">
            <v xml:space="preserve"> Michael Moore</v>
          </cell>
          <cell r="F186" t="str">
            <v>(Current)</v>
          </cell>
          <cell r="G186">
            <v>720</v>
          </cell>
          <cell r="H186">
            <v>700</v>
          </cell>
          <cell r="I186">
            <v>710</v>
          </cell>
          <cell r="J186">
            <v>99</v>
          </cell>
          <cell r="K186">
            <v>39046</v>
          </cell>
          <cell r="L186">
            <v>39294</v>
          </cell>
        </row>
        <row r="187">
          <cell r="A187" t="str">
            <v>saratoga</v>
          </cell>
          <cell r="B187" t="str">
            <v>3079-2</v>
          </cell>
          <cell r="C187" t="str">
            <v>2/1b1</v>
          </cell>
          <cell r="D187" t="str">
            <v>sm30792s</v>
          </cell>
          <cell r="E187" t="str">
            <v xml:space="preserve"> Kara Smith</v>
          </cell>
          <cell r="F187" t="str">
            <v>(Current)</v>
          </cell>
          <cell r="G187">
            <v>840</v>
          </cell>
          <cell r="H187">
            <v>789</v>
          </cell>
          <cell r="I187">
            <v>750</v>
          </cell>
          <cell r="J187">
            <v>99</v>
          </cell>
          <cell r="K187">
            <v>39046</v>
          </cell>
          <cell r="L187">
            <v>39416</v>
          </cell>
        </row>
        <row r="188">
          <cell r="A188" t="str">
            <v>saratoga</v>
          </cell>
          <cell r="B188" t="str">
            <v>3094-2</v>
          </cell>
          <cell r="C188" t="str">
            <v>2/1b1</v>
          </cell>
          <cell r="D188" t="str">
            <v>ba30942s</v>
          </cell>
          <cell r="E188" t="str">
            <v xml:space="preserve"> Shauna Barajas</v>
          </cell>
          <cell r="F188" t="str">
            <v>(Current)</v>
          </cell>
          <cell r="G188">
            <v>840</v>
          </cell>
          <cell r="H188">
            <v>789</v>
          </cell>
          <cell r="I188">
            <v>729</v>
          </cell>
          <cell r="J188">
            <v>364.5</v>
          </cell>
          <cell r="K188">
            <v>39046</v>
          </cell>
          <cell r="L188">
            <v>39386</v>
          </cell>
        </row>
        <row r="189">
          <cell r="A189" t="str">
            <v>saratoga</v>
          </cell>
          <cell r="B189" t="str">
            <v>3105-2</v>
          </cell>
          <cell r="C189" t="str">
            <v>2/1b1</v>
          </cell>
          <cell r="D189" t="str">
            <v>ke31052s</v>
          </cell>
          <cell r="E189" t="str">
            <v xml:space="preserve"> Melodie Keith</v>
          </cell>
          <cell r="F189" t="str">
            <v>(Current)</v>
          </cell>
          <cell r="G189">
            <v>840</v>
          </cell>
          <cell r="H189">
            <v>789</v>
          </cell>
          <cell r="I189">
            <v>750</v>
          </cell>
          <cell r="J189">
            <v>99</v>
          </cell>
          <cell r="K189">
            <v>39046</v>
          </cell>
          <cell r="L189">
            <v>39416</v>
          </cell>
        </row>
        <row r="190">
          <cell r="A190" t="str">
            <v>saratoga</v>
          </cell>
          <cell r="B190" t="str">
            <v>2068-2</v>
          </cell>
          <cell r="C190" t="str">
            <v>2/1b1</v>
          </cell>
          <cell r="D190" t="str">
            <v>jo20682s</v>
          </cell>
          <cell r="E190" t="str">
            <v xml:space="preserve"> Aron Johnson</v>
          </cell>
          <cell r="F190" t="str">
            <v>(Current)</v>
          </cell>
          <cell r="G190">
            <v>840</v>
          </cell>
          <cell r="H190">
            <v>789</v>
          </cell>
          <cell r="I190">
            <v>729</v>
          </cell>
          <cell r="J190">
            <v>249</v>
          </cell>
          <cell r="K190">
            <v>39043</v>
          </cell>
          <cell r="L190">
            <v>39233</v>
          </cell>
        </row>
        <row r="191">
          <cell r="A191" t="str">
            <v>saratoga</v>
          </cell>
          <cell r="B191" t="str">
            <v>3073-2</v>
          </cell>
          <cell r="C191" t="str">
            <v>2/1b1</v>
          </cell>
          <cell r="D191" t="str">
            <v>br30732s</v>
          </cell>
          <cell r="E191" t="str">
            <v xml:space="preserve"> Travis Brandt</v>
          </cell>
          <cell r="F191" t="str">
            <v>(Current)</v>
          </cell>
          <cell r="G191">
            <v>840</v>
          </cell>
          <cell r="H191">
            <v>789</v>
          </cell>
          <cell r="I191">
            <v>750</v>
          </cell>
          <cell r="J191">
            <v>750</v>
          </cell>
          <cell r="K191">
            <v>39041</v>
          </cell>
          <cell r="L191">
            <v>39416</v>
          </cell>
        </row>
        <row r="192">
          <cell r="A192" t="str">
            <v>saratoga</v>
          </cell>
          <cell r="B192" t="str">
            <v>2117-1</v>
          </cell>
          <cell r="C192" t="str">
            <v>1/1a1</v>
          </cell>
          <cell r="D192" t="str">
            <v>si21171s</v>
          </cell>
          <cell r="E192" t="str">
            <v xml:space="preserve"> Raj Singh</v>
          </cell>
          <cell r="F192" t="str">
            <v>(Current)</v>
          </cell>
          <cell r="G192">
            <v>720</v>
          </cell>
          <cell r="H192">
            <v>700</v>
          </cell>
          <cell r="I192">
            <v>640</v>
          </cell>
          <cell r="J192">
            <v>99</v>
          </cell>
          <cell r="K192">
            <v>39039</v>
          </cell>
          <cell r="L192">
            <v>39202</v>
          </cell>
        </row>
        <row r="193">
          <cell r="A193" t="str">
            <v>saratoga</v>
          </cell>
          <cell r="B193" t="str">
            <v>1046-1</v>
          </cell>
          <cell r="C193" t="str">
            <v>2/1b1</v>
          </cell>
          <cell r="D193" t="str">
            <v>re10461s</v>
          </cell>
          <cell r="E193" t="str">
            <v>Stephanie Remien</v>
          </cell>
          <cell r="F193" t="str">
            <v>(Current)</v>
          </cell>
          <cell r="G193">
            <v>840</v>
          </cell>
          <cell r="H193">
            <v>789</v>
          </cell>
          <cell r="I193">
            <v>729</v>
          </cell>
          <cell r="J193">
            <v>375</v>
          </cell>
          <cell r="K193">
            <v>39036</v>
          </cell>
          <cell r="L193">
            <v>39416</v>
          </cell>
        </row>
        <row r="194">
          <cell r="A194" t="str">
            <v>saratoga</v>
          </cell>
          <cell r="B194" t="str">
            <v>2051-1</v>
          </cell>
          <cell r="C194" t="str">
            <v>1/1a1</v>
          </cell>
          <cell r="D194" t="str">
            <v>fa20511s</v>
          </cell>
          <cell r="E194" t="str">
            <v xml:space="preserve"> Theresa Farley</v>
          </cell>
          <cell r="F194" t="str">
            <v>(Current)</v>
          </cell>
          <cell r="G194">
            <v>720</v>
          </cell>
          <cell r="H194">
            <v>700</v>
          </cell>
          <cell r="I194">
            <v>640</v>
          </cell>
          <cell r="J194">
            <v>99</v>
          </cell>
          <cell r="K194">
            <v>39035</v>
          </cell>
          <cell r="L194">
            <v>39202</v>
          </cell>
        </row>
        <row r="195">
          <cell r="A195" t="str">
            <v>saratoga</v>
          </cell>
          <cell r="B195" t="str">
            <v>1073-2</v>
          </cell>
          <cell r="C195" t="str">
            <v>2/1b1</v>
          </cell>
          <cell r="D195" t="str">
            <v>jh10732s</v>
          </cell>
          <cell r="E195" t="str">
            <v>Jessica Harris</v>
          </cell>
          <cell r="F195" t="str">
            <v>(Current)</v>
          </cell>
          <cell r="G195">
            <v>840</v>
          </cell>
          <cell r="H195">
            <v>789</v>
          </cell>
          <cell r="I195">
            <v>729</v>
          </cell>
          <cell r="J195">
            <v>150</v>
          </cell>
          <cell r="K195">
            <v>39035</v>
          </cell>
          <cell r="L195">
            <v>39386</v>
          </cell>
        </row>
        <row r="196">
          <cell r="A196" t="str">
            <v>saratoga</v>
          </cell>
          <cell r="B196" t="str">
            <v>1022-2</v>
          </cell>
          <cell r="C196" t="str">
            <v>1/1a1</v>
          </cell>
          <cell r="D196" t="str">
            <v>a10222s</v>
          </cell>
          <cell r="E196" t="str">
            <v>Joshua Anderson</v>
          </cell>
          <cell r="F196" t="str">
            <v>(Current)</v>
          </cell>
          <cell r="G196">
            <v>720</v>
          </cell>
          <cell r="H196">
            <v>700</v>
          </cell>
          <cell r="I196">
            <v>674</v>
          </cell>
          <cell r="J196">
            <v>175</v>
          </cell>
          <cell r="K196">
            <v>39033</v>
          </cell>
          <cell r="L196">
            <v>39202</v>
          </cell>
        </row>
        <row r="197">
          <cell r="A197" t="str">
            <v>saratoga</v>
          </cell>
          <cell r="B197" t="str">
            <v>2112-1</v>
          </cell>
          <cell r="C197" t="str">
            <v>2/1b1</v>
          </cell>
          <cell r="D197" t="str">
            <v>ma21121s</v>
          </cell>
          <cell r="E197" t="str">
            <v xml:space="preserve"> Nicole Maxey</v>
          </cell>
          <cell r="F197" t="str">
            <v>(Eviction)</v>
          </cell>
          <cell r="G197">
            <v>840</v>
          </cell>
          <cell r="H197">
            <v>789</v>
          </cell>
          <cell r="I197">
            <v>729</v>
          </cell>
          <cell r="J197">
            <v>350</v>
          </cell>
          <cell r="K197">
            <v>39031</v>
          </cell>
          <cell r="L197">
            <v>39386</v>
          </cell>
        </row>
        <row r="198">
          <cell r="A198" t="str">
            <v>saratoga</v>
          </cell>
          <cell r="B198" t="str">
            <v>3097-1</v>
          </cell>
          <cell r="C198" t="str">
            <v>1/1a1</v>
          </cell>
          <cell r="D198" t="str">
            <v>ho30971s</v>
          </cell>
          <cell r="E198" t="str">
            <v xml:space="preserve"> Michael Hoaglund</v>
          </cell>
          <cell r="F198" t="str">
            <v>(Current)</v>
          </cell>
          <cell r="G198">
            <v>720</v>
          </cell>
          <cell r="H198">
            <v>700</v>
          </cell>
          <cell r="I198">
            <v>650</v>
          </cell>
          <cell r="J198">
            <v>99</v>
          </cell>
          <cell r="K198">
            <v>39028</v>
          </cell>
          <cell r="L198">
            <v>39416</v>
          </cell>
        </row>
        <row r="199">
          <cell r="A199" t="str">
            <v>saratoga</v>
          </cell>
          <cell r="B199" t="str">
            <v>1010-2</v>
          </cell>
          <cell r="C199" t="str">
            <v>2/2b1</v>
          </cell>
          <cell r="D199" t="str">
            <v>ho10102s</v>
          </cell>
          <cell r="E199" t="str">
            <v>Travis Honga</v>
          </cell>
          <cell r="F199" t="str">
            <v>(Current)</v>
          </cell>
          <cell r="G199">
            <v>1006</v>
          </cell>
          <cell r="H199">
            <v>889</v>
          </cell>
          <cell r="I199">
            <v>889</v>
          </cell>
          <cell r="J199">
            <v>99</v>
          </cell>
          <cell r="K199">
            <v>39028</v>
          </cell>
          <cell r="L199">
            <v>39386</v>
          </cell>
        </row>
        <row r="200">
          <cell r="A200" t="str">
            <v>saratoga</v>
          </cell>
          <cell r="B200" t="str">
            <v>2094-2</v>
          </cell>
          <cell r="C200" t="str">
            <v>2/1b1</v>
          </cell>
          <cell r="D200" t="str">
            <v>av20942s</v>
          </cell>
          <cell r="E200" t="str">
            <v xml:space="preserve"> Adriana &amp; Victor Avalos</v>
          </cell>
          <cell r="F200" t="str">
            <v>(Current)</v>
          </cell>
          <cell r="G200">
            <v>840</v>
          </cell>
          <cell r="H200">
            <v>789</v>
          </cell>
          <cell r="I200">
            <v>729</v>
          </cell>
          <cell r="J200">
            <v>729</v>
          </cell>
          <cell r="K200">
            <v>39026</v>
          </cell>
          <cell r="L200">
            <v>39386</v>
          </cell>
        </row>
        <row r="201">
          <cell r="A201" t="str">
            <v>saratoga</v>
          </cell>
          <cell r="B201" t="str">
            <v>2079-2</v>
          </cell>
          <cell r="C201" t="str">
            <v>2/1b1</v>
          </cell>
          <cell r="D201" t="str">
            <v>so20792s</v>
          </cell>
          <cell r="E201" t="str">
            <v xml:space="preserve"> Michael Soucy</v>
          </cell>
          <cell r="F201" t="str">
            <v>(Current)</v>
          </cell>
          <cell r="G201">
            <v>840</v>
          </cell>
          <cell r="H201">
            <v>789</v>
          </cell>
          <cell r="I201">
            <v>729</v>
          </cell>
          <cell r="J201">
            <v>99</v>
          </cell>
          <cell r="K201">
            <v>39025</v>
          </cell>
          <cell r="L201">
            <v>39294</v>
          </cell>
        </row>
        <row r="202">
          <cell r="A202" t="str">
            <v>saratoga</v>
          </cell>
          <cell r="B202" t="str">
            <v>2063-1</v>
          </cell>
          <cell r="C202" t="str">
            <v>1/1a1</v>
          </cell>
          <cell r="D202" t="str">
            <v>ca20631s</v>
          </cell>
          <cell r="E202" t="str">
            <v xml:space="preserve"> Jennifer Carter</v>
          </cell>
          <cell r="F202" t="str">
            <v>(Current)</v>
          </cell>
          <cell r="G202">
            <v>720</v>
          </cell>
          <cell r="H202">
            <v>700</v>
          </cell>
          <cell r="I202">
            <v>640</v>
          </cell>
          <cell r="J202">
            <v>99</v>
          </cell>
          <cell r="K202">
            <v>39022</v>
          </cell>
          <cell r="L202">
            <v>39202</v>
          </cell>
        </row>
        <row r="203">
          <cell r="A203" t="str">
            <v>saratoga</v>
          </cell>
          <cell r="B203" t="str">
            <v>2104-2</v>
          </cell>
          <cell r="C203" t="str">
            <v>1/1a1</v>
          </cell>
          <cell r="D203" t="str">
            <v>wi21042s</v>
          </cell>
          <cell r="E203" t="str">
            <v xml:space="preserve"> Jamiila Williams</v>
          </cell>
          <cell r="F203" t="str">
            <v>(Notice)</v>
          </cell>
          <cell r="G203">
            <v>720</v>
          </cell>
          <cell r="H203">
            <v>700</v>
          </cell>
          <cell r="I203">
            <v>640</v>
          </cell>
          <cell r="J203">
            <v>99</v>
          </cell>
          <cell r="K203">
            <v>39022</v>
          </cell>
          <cell r="L203">
            <v>39447</v>
          </cell>
        </row>
        <row r="204">
          <cell r="A204" t="str">
            <v>saratoga</v>
          </cell>
          <cell r="B204" t="str">
            <v>3052-2</v>
          </cell>
          <cell r="C204" t="str">
            <v>1/1a1</v>
          </cell>
          <cell r="D204" t="str">
            <v>te30522s</v>
          </cell>
          <cell r="E204" t="str">
            <v xml:space="preserve"> Daniel and Joanna Teubne</v>
          </cell>
          <cell r="F204" t="str">
            <v>(Current)</v>
          </cell>
          <cell r="G204">
            <v>720</v>
          </cell>
          <cell r="H204">
            <v>700</v>
          </cell>
          <cell r="I204">
            <v>650</v>
          </cell>
          <cell r="J204">
            <v>249</v>
          </cell>
          <cell r="K204">
            <v>39022</v>
          </cell>
          <cell r="L204">
            <v>39325</v>
          </cell>
        </row>
        <row r="205">
          <cell r="A205" t="str">
            <v>saratoga</v>
          </cell>
          <cell r="B205" t="str">
            <v>2107-1</v>
          </cell>
          <cell r="C205" t="str">
            <v>2/1b1</v>
          </cell>
          <cell r="D205" t="str">
            <v>da21071s</v>
          </cell>
          <cell r="E205" t="str">
            <v xml:space="preserve"> Roland David</v>
          </cell>
          <cell r="F205" t="str">
            <v>(Current)</v>
          </cell>
          <cell r="G205">
            <v>840</v>
          </cell>
          <cell r="H205">
            <v>789</v>
          </cell>
          <cell r="I205">
            <v>729</v>
          </cell>
          <cell r="J205">
            <v>0</v>
          </cell>
          <cell r="K205">
            <v>39022</v>
          </cell>
          <cell r="L205">
            <v>39416</v>
          </cell>
        </row>
        <row r="206">
          <cell r="A206" t="str">
            <v>saratoga</v>
          </cell>
          <cell r="B206" t="str">
            <v>3037-1</v>
          </cell>
          <cell r="C206" t="str">
            <v>2/1b1</v>
          </cell>
          <cell r="D206" t="str">
            <v>sp30371s</v>
          </cell>
          <cell r="E206" t="str">
            <v xml:space="preserve"> Nathan Spivey</v>
          </cell>
          <cell r="F206" t="str">
            <v>(Current)</v>
          </cell>
          <cell r="G206">
            <v>840</v>
          </cell>
          <cell r="H206">
            <v>789</v>
          </cell>
          <cell r="I206">
            <v>729</v>
          </cell>
          <cell r="J206">
            <v>99</v>
          </cell>
          <cell r="K206">
            <v>39022</v>
          </cell>
          <cell r="L206">
            <v>39263</v>
          </cell>
        </row>
        <row r="207">
          <cell r="A207" t="str">
            <v>saratoga</v>
          </cell>
          <cell r="B207" t="str">
            <v>3071-1</v>
          </cell>
          <cell r="C207" t="str">
            <v>2/1b1</v>
          </cell>
          <cell r="D207" t="str">
            <v>pr30711s</v>
          </cell>
          <cell r="E207" t="str">
            <v xml:space="preserve"> Tom Price</v>
          </cell>
          <cell r="F207" t="str">
            <v>(Current)</v>
          </cell>
          <cell r="G207">
            <v>840</v>
          </cell>
          <cell r="H207">
            <v>789</v>
          </cell>
          <cell r="I207">
            <v>729</v>
          </cell>
          <cell r="J207">
            <v>175</v>
          </cell>
          <cell r="K207">
            <v>39022</v>
          </cell>
          <cell r="L207">
            <v>39294</v>
          </cell>
        </row>
        <row r="208">
          <cell r="A208" t="str">
            <v>saratoga</v>
          </cell>
          <cell r="B208" t="str">
            <v>3107-1</v>
          </cell>
          <cell r="C208" t="str">
            <v>2/1b1</v>
          </cell>
          <cell r="D208" t="str">
            <v>ki31071s</v>
          </cell>
          <cell r="E208" t="str">
            <v xml:space="preserve"> Melissa Kirkpatrick</v>
          </cell>
          <cell r="F208" t="str">
            <v>(Current)</v>
          </cell>
          <cell r="G208">
            <v>840</v>
          </cell>
          <cell r="H208">
            <v>789</v>
          </cell>
          <cell r="I208">
            <v>740</v>
          </cell>
          <cell r="J208">
            <v>99</v>
          </cell>
          <cell r="K208">
            <v>39022</v>
          </cell>
          <cell r="L208">
            <v>39386</v>
          </cell>
        </row>
        <row r="209">
          <cell r="A209" t="str">
            <v>saratoga</v>
          </cell>
          <cell r="B209" t="str">
            <v>1114-2</v>
          </cell>
          <cell r="C209" t="str">
            <v>2/2b1</v>
          </cell>
          <cell r="D209" t="str">
            <v>ihs11142</v>
          </cell>
          <cell r="E209" t="str">
            <v>International Housing Soluti</v>
          </cell>
          <cell r="F209" t="str">
            <v>(Current)</v>
          </cell>
          <cell r="G209">
            <v>1006</v>
          </cell>
          <cell r="H209">
            <v>889</v>
          </cell>
          <cell r="I209">
            <v>889</v>
          </cell>
          <cell r="J209">
            <v>0</v>
          </cell>
          <cell r="K209">
            <v>39022</v>
          </cell>
          <cell r="L209">
            <v>39294</v>
          </cell>
        </row>
        <row r="210">
          <cell r="A210" t="str">
            <v>saratoga</v>
          </cell>
          <cell r="B210" t="str">
            <v>1122-2</v>
          </cell>
          <cell r="C210" t="str">
            <v>2/2b1</v>
          </cell>
          <cell r="D210" t="str">
            <v>ihs11222</v>
          </cell>
          <cell r="E210" t="str">
            <v>International Housing Soluti</v>
          </cell>
          <cell r="F210" t="str">
            <v>(Current)</v>
          </cell>
          <cell r="G210">
            <v>1006</v>
          </cell>
          <cell r="H210">
            <v>889</v>
          </cell>
          <cell r="I210">
            <v>889</v>
          </cell>
          <cell r="J210">
            <v>0</v>
          </cell>
          <cell r="K210">
            <v>39022</v>
          </cell>
          <cell r="L210">
            <v>39294</v>
          </cell>
        </row>
        <row r="211">
          <cell r="A211" t="str">
            <v>saratoga</v>
          </cell>
          <cell r="B211" t="str">
            <v>1126-2</v>
          </cell>
          <cell r="C211" t="str">
            <v>2/2b1</v>
          </cell>
          <cell r="D211" t="str">
            <v>ihs11262</v>
          </cell>
          <cell r="E211" t="str">
            <v>International Housing Soluti</v>
          </cell>
          <cell r="F211" t="str">
            <v>(Current)</v>
          </cell>
          <cell r="G211">
            <v>1006</v>
          </cell>
          <cell r="H211">
            <v>889</v>
          </cell>
          <cell r="I211">
            <v>889</v>
          </cell>
          <cell r="J211">
            <v>0</v>
          </cell>
          <cell r="K211">
            <v>39022</v>
          </cell>
          <cell r="L211">
            <v>39294</v>
          </cell>
        </row>
        <row r="212">
          <cell r="A212" t="str">
            <v>saratoga</v>
          </cell>
          <cell r="B212" t="str">
            <v>1138-2</v>
          </cell>
          <cell r="C212" t="str">
            <v>2/2b1</v>
          </cell>
          <cell r="D212" t="str">
            <v>ihs11382</v>
          </cell>
          <cell r="E212" t="str">
            <v xml:space="preserve"> International Housing Soluti</v>
          </cell>
          <cell r="F212" t="str">
            <v>(Current)</v>
          </cell>
          <cell r="G212">
            <v>1006</v>
          </cell>
          <cell r="H212">
            <v>889</v>
          </cell>
          <cell r="I212">
            <v>889</v>
          </cell>
          <cell r="J212">
            <v>0</v>
          </cell>
          <cell r="K212">
            <v>39022</v>
          </cell>
          <cell r="L212">
            <v>39294</v>
          </cell>
        </row>
        <row r="213">
          <cell r="A213" t="str">
            <v>saratoga</v>
          </cell>
          <cell r="B213" t="str">
            <v>1150-2</v>
          </cell>
          <cell r="C213" t="str">
            <v>2/2b1</v>
          </cell>
          <cell r="D213" t="str">
            <v>ihs11502</v>
          </cell>
          <cell r="E213" t="str">
            <v xml:space="preserve"> International Housing Soluti</v>
          </cell>
          <cell r="F213" t="str">
            <v>(Current)</v>
          </cell>
          <cell r="G213">
            <v>1006</v>
          </cell>
          <cell r="H213">
            <v>889</v>
          </cell>
          <cell r="I213">
            <v>889</v>
          </cell>
          <cell r="J213">
            <v>0</v>
          </cell>
          <cell r="K213">
            <v>39022</v>
          </cell>
          <cell r="L213">
            <v>39294</v>
          </cell>
        </row>
        <row r="214">
          <cell r="A214" t="str">
            <v>saratoga</v>
          </cell>
          <cell r="B214" t="str">
            <v>2008-1</v>
          </cell>
          <cell r="C214" t="str">
            <v>2/2b1</v>
          </cell>
          <cell r="D214" t="str">
            <v>ihs20081</v>
          </cell>
          <cell r="E214" t="str">
            <v xml:space="preserve"> International Housing Soluti</v>
          </cell>
          <cell r="F214" t="str">
            <v>(Current)</v>
          </cell>
          <cell r="G214">
            <v>1006</v>
          </cell>
          <cell r="H214">
            <v>889</v>
          </cell>
          <cell r="I214">
            <v>889</v>
          </cell>
          <cell r="J214">
            <v>0</v>
          </cell>
          <cell r="K214">
            <v>39022</v>
          </cell>
          <cell r="L214">
            <v>39294</v>
          </cell>
        </row>
        <row r="215">
          <cell r="A215" t="str">
            <v>saratoga</v>
          </cell>
          <cell r="B215" t="str">
            <v>2021-1</v>
          </cell>
          <cell r="C215" t="str">
            <v>2/2b1</v>
          </cell>
          <cell r="D215" t="str">
            <v>ihs20211</v>
          </cell>
          <cell r="E215" t="str">
            <v xml:space="preserve"> International Housing Soluti</v>
          </cell>
          <cell r="F215" t="str">
            <v>(Current)</v>
          </cell>
          <cell r="G215">
            <v>1006</v>
          </cell>
          <cell r="H215">
            <v>889</v>
          </cell>
          <cell r="I215">
            <v>889</v>
          </cell>
          <cell r="J215">
            <v>0</v>
          </cell>
          <cell r="K215">
            <v>39022</v>
          </cell>
          <cell r="L215">
            <v>39294</v>
          </cell>
        </row>
        <row r="216">
          <cell r="A216" t="str">
            <v>saratoga</v>
          </cell>
          <cell r="B216" t="str">
            <v>2030-1</v>
          </cell>
          <cell r="C216" t="str">
            <v>2/2b1</v>
          </cell>
          <cell r="D216" t="str">
            <v>ihs20301</v>
          </cell>
          <cell r="E216" t="str">
            <v xml:space="preserve"> International Housing Soluti</v>
          </cell>
          <cell r="F216" t="str">
            <v>(Current)</v>
          </cell>
          <cell r="G216">
            <v>1006</v>
          </cell>
          <cell r="H216">
            <v>889</v>
          </cell>
          <cell r="I216">
            <v>889</v>
          </cell>
          <cell r="J216">
            <v>0</v>
          </cell>
          <cell r="K216">
            <v>39022</v>
          </cell>
          <cell r="L216">
            <v>39294</v>
          </cell>
        </row>
        <row r="217">
          <cell r="A217" t="str">
            <v>saratoga</v>
          </cell>
          <cell r="B217" t="str">
            <v>2115-2</v>
          </cell>
          <cell r="C217" t="str">
            <v>2/2b1</v>
          </cell>
          <cell r="D217" t="str">
            <v>ihs21152</v>
          </cell>
          <cell r="E217" t="str">
            <v xml:space="preserve"> International Housing Soluti</v>
          </cell>
          <cell r="F217" t="str">
            <v>(Current)</v>
          </cell>
          <cell r="G217">
            <v>1006</v>
          </cell>
          <cell r="H217">
            <v>889</v>
          </cell>
          <cell r="I217">
            <v>889</v>
          </cell>
          <cell r="J217">
            <v>0</v>
          </cell>
          <cell r="K217">
            <v>39022</v>
          </cell>
          <cell r="L217">
            <v>39294</v>
          </cell>
        </row>
        <row r="218">
          <cell r="A218" t="str">
            <v>saratoga</v>
          </cell>
          <cell r="B218" t="str">
            <v>2123-2</v>
          </cell>
          <cell r="C218" t="str">
            <v>2/2b1</v>
          </cell>
          <cell r="D218" t="str">
            <v>ihs21232</v>
          </cell>
          <cell r="E218" t="str">
            <v xml:space="preserve"> International Housing Soluti</v>
          </cell>
          <cell r="F218" t="str">
            <v>(Current)</v>
          </cell>
          <cell r="G218">
            <v>1006</v>
          </cell>
          <cell r="H218">
            <v>889</v>
          </cell>
          <cell r="I218">
            <v>889</v>
          </cell>
          <cell r="J218">
            <v>0</v>
          </cell>
          <cell r="K218">
            <v>39022</v>
          </cell>
          <cell r="L218">
            <v>39294</v>
          </cell>
        </row>
        <row r="219">
          <cell r="A219" t="str">
            <v>saratoga</v>
          </cell>
          <cell r="B219" t="str">
            <v>2138-2</v>
          </cell>
          <cell r="C219" t="str">
            <v>2/2b1</v>
          </cell>
          <cell r="D219" t="str">
            <v>ihs21382</v>
          </cell>
          <cell r="E219" t="str">
            <v xml:space="preserve"> International Housing Soluti</v>
          </cell>
          <cell r="F219" t="str">
            <v>(Current)</v>
          </cell>
          <cell r="G219">
            <v>1006</v>
          </cell>
          <cell r="H219">
            <v>889</v>
          </cell>
          <cell r="I219">
            <v>889</v>
          </cell>
          <cell r="J219">
            <v>0</v>
          </cell>
          <cell r="K219">
            <v>39022</v>
          </cell>
          <cell r="L219">
            <v>39294</v>
          </cell>
        </row>
        <row r="220">
          <cell r="A220" t="str">
            <v>saratoga</v>
          </cell>
          <cell r="B220" t="str">
            <v>2163-2</v>
          </cell>
          <cell r="C220" t="str">
            <v>2/2b1</v>
          </cell>
          <cell r="D220" t="str">
            <v>ihs21632</v>
          </cell>
          <cell r="E220" t="str">
            <v xml:space="preserve"> IHS</v>
          </cell>
          <cell r="F220" t="str">
            <v>(Current)</v>
          </cell>
          <cell r="G220">
            <v>1006</v>
          </cell>
          <cell r="H220">
            <v>889</v>
          </cell>
          <cell r="I220">
            <v>889</v>
          </cell>
          <cell r="J220">
            <v>0</v>
          </cell>
          <cell r="K220">
            <v>39022</v>
          </cell>
          <cell r="L220">
            <v>39294</v>
          </cell>
        </row>
        <row r="221">
          <cell r="A221" t="str">
            <v>saratoga</v>
          </cell>
          <cell r="B221" t="str">
            <v>2046-2</v>
          </cell>
          <cell r="C221" t="str">
            <v>1/1a1</v>
          </cell>
          <cell r="D221" t="str">
            <v>st20462s</v>
          </cell>
          <cell r="E221" t="str">
            <v xml:space="preserve"> Thea Staunton</v>
          </cell>
          <cell r="F221" t="str">
            <v>(Current)</v>
          </cell>
          <cell r="G221">
            <v>720</v>
          </cell>
          <cell r="H221">
            <v>700</v>
          </cell>
          <cell r="I221">
            <v>640</v>
          </cell>
          <cell r="J221">
            <v>350</v>
          </cell>
          <cell r="K221">
            <v>39021</v>
          </cell>
          <cell r="L221">
            <v>39386</v>
          </cell>
        </row>
        <row r="222">
          <cell r="A222" t="str">
            <v>saratoga</v>
          </cell>
          <cell r="B222" t="str">
            <v>1094-2</v>
          </cell>
          <cell r="C222" t="str">
            <v>2/1b1</v>
          </cell>
          <cell r="D222" t="str">
            <v>hu10942s</v>
          </cell>
          <cell r="E222" t="str">
            <v>Michael Huff</v>
          </cell>
          <cell r="F222" t="str">
            <v>(Current)</v>
          </cell>
          <cell r="G222">
            <v>840</v>
          </cell>
          <cell r="H222">
            <v>789</v>
          </cell>
          <cell r="I222">
            <v>789</v>
          </cell>
          <cell r="J222">
            <v>399.5</v>
          </cell>
          <cell r="K222">
            <v>39021</v>
          </cell>
          <cell r="L222">
            <v>39386</v>
          </cell>
        </row>
        <row r="223">
          <cell r="A223" t="str">
            <v>saratoga</v>
          </cell>
          <cell r="B223" t="str">
            <v>3133-1</v>
          </cell>
          <cell r="C223" t="str">
            <v>2/1b1</v>
          </cell>
          <cell r="D223" t="str">
            <v>du31331s</v>
          </cell>
          <cell r="E223" t="str">
            <v xml:space="preserve"> Lauren Dunn</v>
          </cell>
          <cell r="F223" t="str">
            <v>(Current)</v>
          </cell>
          <cell r="G223">
            <v>840</v>
          </cell>
          <cell r="H223">
            <v>789</v>
          </cell>
          <cell r="I223">
            <v>729</v>
          </cell>
          <cell r="J223">
            <v>99</v>
          </cell>
          <cell r="K223">
            <v>39021</v>
          </cell>
          <cell r="L223">
            <v>39233</v>
          </cell>
        </row>
        <row r="224">
          <cell r="A224" t="str">
            <v>saratoga</v>
          </cell>
          <cell r="B224" t="str">
            <v>2099-2</v>
          </cell>
          <cell r="C224" t="str">
            <v>1/1a1</v>
          </cell>
          <cell r="D224" t="str">
            <v>ra20992s</v>
          </cell>
          <cell r="E224" t="str">
            <v xml:space="preserve"> Karlette Raderstorf</v>
          </cell>
          <cell r="F224" t="str">
            <v>(Current)</v>
          </cell>
          <cell r="G224">
            <v>720</v>
          </cell>
          <cell r="H224">
            <v>700</v>
          </cell>
          <cell r="I224">
            <v>640</v>
          </cell>
          <cell r="J224">
            <v>99</v>
          </cell>
          <cell r="K224">
            <v>39020</v>
          </cell>
          <cell r="L224">
            <v>39202</v>
          </cell>
        </row>
        <row r="225">
          <cell r="A225" t="str">
            <v>saratoga</v>
          </cell>
          <cell r="B225" t="str">
            <v>2115-1</v>
          </cell>
          <cell r="C225" t="str">
            <v>1/1a1</v>
          </cell>
          <cell r="D225" t="str">
            <v>du21151s</v>
          </cell>
          <cell r="E225" t="str">
            <v xml:space="preserve"> Angela Dunbar</v>
          </cell>
          <cell r="F225" t="str">
            <v>(Current)</v>
          </cell>
          <cell r="G225">
            <v>720</v>
          </cell>
          <cell r="H225">
            <v>700</v>
          </cell>
          <cell r="I225">
            <v>640</v>
          </cell>
          <cell r="J225">
            <v>99</v>
          </cell>
          <cell r="K225">
            <v>39020</v>
          </cell>
          <cell r="L225">
            <v>39202</v>
          </cell>
        </row>
        <row r="226">
          <cell r="A226" t="str">
            <v>saratoga</v>
          </cell>
          <cell r="B226" t="str">
            <v>1116-1</v>
          </cell>
          <cell r="C226" t="str">
            <v>1/1a1</v>
          </cell>
          <cell r="D226" t="str">
            <v>dm11161s</v>
          </cell>
          <cell r="E226" t="str">
            <v>Danielle Mauder</v>
          </cell>
          <cell r="F226" t="str">
            <v>(Current)</v>
          </cell>
          <cell r="G226">
            <v>720</v>
          </cell>
          <cell r="H226">
            <v>700</v>
          </cell>
          <cell r="I226">
            <v>640</v>
          </cell>
          <cell r="J226">
            <v>99</v>
          </cell>
          <cell r="K226">
            <v>39019</v>
          </cell>
          <cell r="L226">
            <v>39355</v>
          </cell>
        </row>
        <row r="227">
          <cell r="A227" t="str">
            <v>saratoga</v>
          </cell>
          <cell r="B227" t="str">
            <v>1116-2</v>
          </cell>
          <cell r="C227" t="str">
            <v>2/2b1</v>
          </cell>
          <cell r="D227" t="str">
            <v>su11162s</v>
          </cell>
          <cell r="E227" t="str">
            <v>Karthik Subramanian</v>
          </cell>
          <cell r="F227" t="str">
            <v>(Current)</v>
          </cell>
          <cell r="G227">
            <v>1006</v>
          </cell>
          <cell r="H227">
            <v>889</v>
          </cell>
          <cell r="I227">
            <v>740</v>
          </cell>
          <cell r="J227">
            <v>99</v>
          </cell>
          <cell r="K227">
            <v>39019</v>
          </cell>
          <cell r="L227">
            <v>39202</v>
          </cell>
        </row>
        <row r="228">
          <cell r="A228" t="str">
            <v>saratoga</v>
          </cell>
          <cell r="B228" t="str">
            <v>2127-1</v>
          </cell>
          <cell r="C228" t="str">
            <v>1/1a1</v>
          </cell>
          <cell r="D228" t="str">
            <v>bl21271s</v>
          </cell>
          <cell r="E228" t="str">
            <v xml:space="preserve"> Ian Blues</v>
          </cell>
          <cell r="F228" t="str">
            <v>(Current)</v>
          </cell>
          <cell r="G228">
            <v>720</v>
          </cell>
          <cell r="H228">
            <v>700</v>
          </cell>
          <cell r="I228">
            <v>640</v>
          </cell>
          <cell r="J228">
            <v>274</v>
          </cell>
          <cell r="K228">
            <v>39018</v>
          </cell>
          <cell r="L228">
            <v>39386</v>
          </cell>
        </row>
        <row r="229">
          <cell r="A229" t="str">
            <v>saratoga</v>
          </cell>
          <cell r="B229" t="str">
            <v>3028-2</v>
          </cell>
          <cell r="C229" t="str">
            <v>1/1a1</v>
          </cell>
          <cell r="D229" t="str">
            <v>wo30282s</v>
          </cell>
          <cell r="E229" t="str">
            <v xml:space="preserve"> Christina Wofford</v>
          </cell>
          <cell r="F229" t="str">
            <v>(Current)</v>
          </cell>
          <cell r="G229">
            <v>720</v>
          </cell>
          <cell r="H229">
            <v>700</v>
          </cell>
          <cell r="I229">
            <v>640</v>
          </cell>
          <cell r="J229">
            <v>99</v>
          </cell>
          <cell r="K229">
            <v>39018</v>
          </cell>
          <cell r="L229">
            <v>39416</v>
          </cell>
        </row>
        <row r="230">
          <cell r="A230" t="str">
            <v>saratoga</v>
          </cell>
          <cell r="B230" t="str">
            <v>3032-2</v>
          </cell>
          <cell r="C230" t="str">
            <v>1/1a1</v>
          </cell>
          <cell r="D230" t="str">
            <v>bg30322</v>
          </cell>
          <cell r="E230" t="str">
            <v xml:space="preserve"> Boris Geliver</v>
          </cell>
          <cell r="F230" t="str">
            <v>(Current)</v>
          </cell>
          <cell r="G230">
            <v>720</v>
          </cell>
          <cell r="H230">
            <v>700</v>
          </cell>
          <cell r="I230">
            <v>640</v>
          </cell>
          <cell r="J230">
            <v>99</v>
          </cell>
          <cell r="K230">
            <v>39018</v>
          </cell>
          <cell r="L230">
            <v>39202</v>
          </cell>
        </row>
        <row r="231">
          <cell r="A231" t="str">
            <v>saratoga</v>
          </cell>
          <cell r="B231" t="str">
            <v>3044-2</v>
          </cell>
          <cell r="C231" t="str">
            <v>1/1a1</v>
          </cell>
          <cell r="D231" t="str">
            <v>ha30442s</v>
          </cell>
          <cell r="E231" t="str">
            <v xml:space="preserve"> Christine Haglund</v>
          </cell>
          <cell r="F231" t="str">
            <v>(Current)</v>
          </cell>
          <cell r="G231">
            <v>720</v>
          </cell>
          <cell r="H231">
            <v>700</v>
          </cell>
          <cell r="I231">
            <v>650</v>
          </cell>
          <cell r="J231">
            <v>175</v>
          </cell>
          <cell r="K231">
            <v>39018</v>
          </cell>
          <cell r="L231">
            <v>39355</v>
          </cell>
        </row>
        <row r="232">
          <cell r="A232" t="str">
            <v>saratoga</v>
          </cell>
          <cell r="B232" t="str">
            <v>3098-2</v>
          </cell>
          <cell r="C232" t="str">
            <v>1/1a1</v>
          </cell>
          <cell r="D232" t="str">
            <v>sa30982s</v>
          </cell>
          <cell r="E232" t="str">
            <v xml:space="preserve"> Michelle Sabia</v>
          </cell>
          <cell r="F232" t="str">
            <v>(Current)</v>
          </cell>
          <cell r="G232">
            <v>720</v>
          </cell>
          <cell r="H232">
            <v>700</v>
          </cell>
          <cell r="I232">
            <v>615</v>
          </cell>
          <cell r="J232">
            <v>99</v>
          </cell>
          <cell r="K232">
            <v>39018</v>
          </cell>
          <cell r="L232">
            <v>39294</v>
          </cell>
        </row>
        <row r="233">
          <cell r="A233" t="str">
            <v>saratoga</v>
          </cell>
          <cell r="B233" t="str">
            <v>2076-2</v>
          </cell>
          <cell r="C233" t="str">
            <v>2/1b1</v>
          </cell>
          <cell r="D233" t="str">
            <v>li20762s</v>
          </cell>
          <cell r="E233" t="str">
            <v xml:space="preserve"> Richard and Julie Lindley</v>
          </cell>
          <cell r="F233" t="str">
            <v>(Notice)</v>
          </cell>
          <cell r="G233">
            <v>840</v>
          </cell>
          <cell r="H233">
            <v>789</v>
          </cell>
          <cell r="I233">
            <v>750</v>
          </cell>
          <cell r="J233">
            <v>99</v>
          </cell>
          <cell r="K233">
            <v>39018</v>
          </cell>
          <cell r="L233">
            <v>39386</v>
          </cell>
        </row>
        <row r="234">
          <cell r="A234" t="str">
            <v>saratoga</v>
          </cell>
          <cell r="B234" t="str">
            <v>2081-2</v>
          </cell>
          <cell r="C234" t="str">
            <v>1/1a1</v>
          </cell>
          <cell r="D234" t="str">
            <v>ma20812s</v>
          </cell>
          <cell r="E234" t="str">
            <v xml:space="preserve"> Sugeeth Madhukumar</v>
          </cell>
          <cell r="F234" t="str">
            <v>(Current)</v>
          </cell>
          <cell r="G234">
            <v>720</v>
          </cell>
          <cell r="H234">
            <v>700</v>
          </cell>
          <cell r="I234">
            <v>650</v>
          </cell>
          <cell r="J234">
            <v>99</v>
          </cell>
          <cell r="K234">
            <v>39017</v>
          </cell>
          <cell r="L234">
            <v>39202</v>
          </cell>
        </row>
        <row r="235">
          <cell r="A235" t="str">
            <v>saratoga</v>
          </cell>
          <cell r="B235" t="str">
            <v>3088-1</v>
          </cell>
          <cell r="C235" t="str">
            <v>1/1a1</v>
          </cell>
          <cell r="D235" t="str">
            <v>lo30881s</v>
          </cell>
          <cell r="E235" t="str">
            <v xml:space="preserve"> Ted Loitz</v>
          </cell>
          <cell r="F235" t="str">
            <v>(Current)</v>
          </cell>
          <cell r="G235">
            <v>720</v>
          </cell>
          <cell r="H235">
            <v>700</v>
          </cell>
          <cell r="I235">
            <v>640</v>
          </cell>
          <cell r="J235">
            <v>355</v>
          </cell>
          <cell r="K235">
            <v>39017</v>
          </cell>
          <cell r="L235">
            <v>39202</v>
          </cell>
        </row>
        <row r="236">
          <cell r="A236" t="str">
            <v>saratoga</v>
          </cell>
          <cell r="B236" t="str">
            <v>2111-2</v>
          </cell>
          <cell r="C236" t="str">
            <v>2/1b1</v>
          </cell>
          <cell r="D236" t="str">
            <v>ob21112s</v>
          </cell>
          <cell r="E236" t="str">
            <v xml:space="preserve"> Timothy O'Brien</v>
          </cell>
          <cell r="F236" t="str">
            <v>(Current)</v>
          </cell>
          <cell r="G236">
            <v>840</v>
          </cell>
          <cell r="H236">
            <v>789</v>
          </cell>
          <cell r="I236">
            <v>729</v>
          </cell>
          <cell r="J236">
            <v>449</v>
          </cell>
          <cell r="K236">
            <v>39017</v>
          </cell>
          <cell r="L236">
            <v>39386</v>
          </cell>
        </row>
        <row r="237">
          <cell r="A237" t="str">
            <v>saratoga</v>
          </cell>
          <cell r="B237" t="str">
            <v>1003-2</v>
          </cell>
          <cell r="C237" t="str">
            <v>2/2b1</v>
          </cell>
          <cell r="D237" t="str">
            <v>ihs10032</v>
          </cell>
          <cell r="E237" t="str">
            <v>International Housing Soluti</v>
          </cell>
          <cell r="F237" t="str">
            <v>(Current)</v>
          </cell>
          <cell r="G237">
            <v>1006</v>
          </cell>
          <cell r="H237">
            <v>889</v>
          </cell>
          <cell r="I237">
            <v>889</v>
          </cell>
          <cell r="J237">
            <v>0</v>
          </cell>
          <cell r="K237">
            <v>39016</v>
          </cell>
          <cell r="L237">
            <v>39263</v>
          </cell>
        </row>
        <row r="238">
          <cell r="A238" t="str">
            <v>saratoga</v>
          </cell>
          <cell r="B238" t="str">
            <v>1140-2</v>
          </cell>
          <cell r="C238" t="str">
            <v>2/2b1</v>
          </cell>
          <cell r="D238" t="str">
            <v>ihs11402</v>
          </cell>
          <cell r="E238" t="str">
            <v xml:space="preserve"> International Housing Soluti</v>
          </cell>
          <cell r="F238" t="str">
            <v>(Current)</v>
          </cell>
          <cell r="G238">
            <v>1006</v>
          </cell>
          <cell r="H238">
            <v>889</v>
          </cell>
          <cell r="I238">
            <v>889</v>
          </cell>
          <cell r="J238">
            <v>0</v>
          </cell>
          <cell r="K238">
            <v>39016</v>
          </cell>
          <cell r="L238">
            <v>39263</v>
          </cell>
        </row>
        <row r="239">
          <cell r="A239" t="str">
            <v>saratoga</v>
          </cell>
          <cell r="B239" t="str">
            <v>1145-1</v>
          </cell>
          <cell r="C239" t="str">
            <v>2/2b1</v>
          </cell>
          <cell r="D239" t="str">
            <v>ihs11451</v>
          </cell>
          <cell r="E239" t="str">
            <v xml:space="preserve"> International Housing Soluti</v>
          </cell>
          <cell r="F239" t="str">
            <v>(Current)</v>
          </cell>
          <cell r="G239">
            <v>1006</v>
          </cell>
          <cell r="H239">
            <v>889</v>
          </cell>
          <cell r="I239">
            <v>889</v>
          </cell>
          <cell r="J239">
            <v>25</v>
          </cell>
          <cell r="K239">
            <v>39016</v>
          </cell>
          <cell r="L239">
            <v>39263</v>
          </cell>
        </row>
        <row r="240">
          <cell r="A240" t="str">
            <v>saratoga</v>
          </cell>
          <cell r="B240" t="str">
            <v>2009-2</v>
          </cell>
          <cell r="C240" t="str">
            <v>2/2b1</v>
          </cell>
          <cell r="D240" t="str">
            <v>ihs20092</v>
          </cell>
          <cell r="E240" t="str">
            <v xml:space="preserve"> International Housing Soluti</v>
          </cell>
          <cell r="F240" t="str">
            <v>(Current)</v>
          </cell>
          <cell r="G240">
            <v>1006</v>
          </cell>
          <cell r="H240">
            <v>889</v>
          </cell>
          <cell r="I240">
            <v>889</v>
          </cell>
          <cell r="J240">
            <v>0</v>
          </cell>
          <cell r="K240">
            <v>39016</v>
          </cell>
          <cell r="L240">
            <v>39263</v>
          </cell>
        </row>
        <row r="241">
          <cell r="A241" t="str">
            <v>saratoga</v>
          </cell>
          <cell r="B241" t="str">
            <v>2010-2</v>
          </cell>
          <cell r="C241" t="str">
            <v>2/2b1</v>
          </cell>
          <cell r="D241" t="str">
            <v>ihs20102</v>
          </cell>
          <cell r="E241" t="str">
            <v xml:space="preserve"> International Housing Soluti</v>
          </cell>
          <cell r="F241" t="str">
            <v>(Current)</v>
          </cell>
          <cell r="G241">
            <v>1006</v>
          </cell>
          <cell r="H241">
            <v>889</v>
          </cell>
          <cell r="I241">
            <v>889</v>
          </cell>
          <cell r="J241">
            <v>0</v>
          </cell>
          <cell r="K241">
            <v>39016</v>
          </cell>
          <cell r="L241">
            <v>39263</v>
          </cell>
        </row>
        <row r="242">
          <cell r="A242" t="str">
            <v>saratoga</v>
          </cell>
          <cell r="B242" t="str">
            <v>2149-1</v>
          </cell>
          <cell r="C242" t="str">
            <v>2/2b1</v>
          </cell>
          <cell r="D242" t="str">
            <v>ihs21491</v>
          </cell>
          <cell r="E242" t="str">
            <v xml:space="preserve"> International Housing Soluti</v>
          </cell>
          <cell r="F242" t="str">
            <v>(Current)</v>
          </cell>
          <cell r="G242">
            <v>1006</v>
          </cell>
          <cell r="H242">
            <v>889</v>
          </cell>
          <cell r="I242">
            <v>889</v>
          </cell>
          <cell r="J242">
            <v>0</v>
          </cell>
          <cell r="K242">
            <v>39016</v>
          </cell>
          <cell r="L242">
            <v>39263</v>
          </cell>
        </row>
        <row r="243">
          <cell r="A243" t="str">
            <v>saratoga</v>
          </cell>
          <cell r="B243" t="str">
            <v>1153-1</v>
          </cell>
          <cell r="C243" t="str">
            <v>3/2c2</v>
          </cell>
          <cell r="D243" t="str">
            <v>ihs11531</v>
          </cell>
          <cell r="E243" t="str">
            <v xml:space="preserve"> Housing Solutions Internati</v>
          </cell>
          <cell r="F243" t="str">
            <v>(Current)</v>
          </cell>
          <cell r="G243">
            <v>1444</v>
          </cell>
          <cell r="H243">
            <v>1209</v>
          </cell>
          <cell r="I243">
            <v>1209</v>
          </cell>
          <cell r="J243">
            <v>0</v>
          </cell>
          <cell r="K243">
            <v>39016</v>
          </cell>
          <cell r="L243">
            <v>39263</v>
          </cell>
        </row>
        <row r="244">
          <cell r="A244" t="str">
            <v>saratoga</v>
          </cell>
          <cell r="B244" t="str">
            <v>2015-2</v>
          </cell>
          <cell r="C244" t="str">
            <v>3/2c2</v>
          </cell>
          <cell r="D244" t="str">
            <v>ihs20152</v>
          </cell>
          <cell r="E244" t="str">
            <v xml:space="preserve"> International Housing Soluti</v>
          </cell>
          <cell r="F244" t="str">
            <v>(Current)</v>
          </cell>
          <cell r="G244">
            <v>1444</v>
          </cell>
          <cell r="H244">
            <v>1209</v>
          </cell>
          <cell r="I244">
            <v>1209</v>
          </cell>
          <cell r="J244">
            <v>0</v>
          </cell>
          <cell r="K244">
            <v>39016</v>
          </cell>
          <cell r="L244">
            <v>39263</v>
          </cell>
        </row>
        <row r="245">
          <cell r="A245" t="str">
            <v>saratoga</v>
          </cell>
          <cell r="B245" t="str">
            <v>3065-2</v>
          </cell>
          <cell r="C245" t="str">
            <v>2/1b1</v>
          </cell>
          <cell r="D245" t="str">
            <v>su30652s</v>
          </cell>
          <cell r="E245" t="str">
            <v xml:space="preserve"> Luis Suarez</v>
          </cell>
          <cell r="F245" t="str">
            <v>(Current)</v>
          </cell>
          <cell r="G245">
            <v>840</v>
          </cell>
          <cell r="H245">
            <v>789</v>
          </cell>
          <cell r="I245">
            <v>729</v>
          </cell>
          <cell r="J245">
            <v>99</v>
          </cell>
          <cell r="K245">
            <v>39015</v>
          </cell>
          <cell r="L245">
            <v>39202</v>
          </cell>
        </row>
        <row r="246">
          <cell r="A246" t="str">
            <v>saratoga</v>
          </cell>
          <cell r="B246" t="str">
            <v>1048-2</v>
          </cell>
          <cell r="C246" t="str">
            <v>1/1a1</v>
          </cell>
          <cell r="D246" t="str">
            <v>ve10482s</v>
          </cell>
          <cell r="E246" t="str">
            <v>Derrick Veach</v>
          </cell>
          <cell r="F246" t="str">
            <v>(Current)</v>
          </cell>
          <cell r="G246">
            <v>720</v>
          </cell>
          <cell r="H246">
            <v>700</v>
          </cell>
          <cell r="I246">
            <v>640</v>
          </cell>
          <cell r="J246">
            <v>249</v>
          </cell>
          <cell r="K246">
            <v>39011</v>
          </cell>
          <cell r="L246">
            <v>39386</v>
          </cell>
        </row>
        <row r="247">
          <cell r="A247" t="str">
            <v>saratoga</v>
          </cell>
          <cell r="B247" t="str">
            <v>3119-1</v>
          </cell>
          <cell r="C247" t="str">
            <v>1/1a1</v>
          </cell>
          <cell r="D247" t="str">
            <v>ca31191s</v>
          </cell>
          <cell r="E247" t="str">
            <v xml:space="preserve"> Natalie Carew-Jones</v>
          </cell>
          <cell r="F247" t="str">
            <v>(Current)</v>
          </cell>
          <cell r="G247">
            <v>720</v>
          </cell>
          <cell r="H247">
            <v>700</v>
          </cell>
          <cell r="I247">
            <v>640</v>
          </cell>
          <cell r="J247">
            <v>249</v>
          </cell>
          <cell r="K247">
            <v>39011</v>
          </cell>
          <cell r="L247">
            <v>39202</v>
          </cell>
        </row>
        <row r="248">
          <cell r="A248" t="str">
            <v>saratoga</v>
          </cell>
          <cell r="B248" t="str">
            <v>2061-1</v>
          </cell>
          <cell r="C248" t="str">
            <v>2/1b1</v>
          </cell>
          <cell r="D248" t="str">
            <v>sm20611s</v>
          </cell>
          <cell r="E248" t="str">
            <v xml:space="preserve"> Matthew Smith</v>
          </cell>
          <cell r="F248" t="str">
            <v>(Current)</v>
          </cell>
          <cell r="G248">
            <v>840</v>
          </cell>
          <cell r="H248">
            <v>789</v>
          </cell>
          <cell r="I248">
            <v>740</v>
          </cell>
          <cell r="J248">
            <v>99</v>
          </cell>
          <cell r="K248">
            <v>39010</v>
          </cell>
          <cell r="L248">
            <v>39416</v>
          </cell>
        </row>
        <row r="249">
          <cell r="A249" t="str">
            <v>saratoga</v>
          </cell>
          <cell r="B249" t="str">
            <v>3036-1</v>
          </cell>
          <cell r="C249" t="str">
            <v>2/1b1</v>
          </cell>
          <cell r="D249" t="str">
            <v>fe30361s</v>
          </cell>
          <cell r="E249" t="str">
            <v xml:space="preserve"> Barbara Fenner</v>
          </cell>
          <cell r="F249" t="str">
            <v>(Current)</v>
          </cell>
          <cell r="G249">
            <v>840</v>
          </cell>
          <cell r="H249">
            <v>789</v>
          </cell>
          <cell r="I249">
            <v>740</v>
          </cell>
          <cell r="J249">
            <v>99</v>
          </cell>
          <cell r="K249">
            <v>39010</v>
          </cell>
          <cell r="L249">
            <v>39386</v>
          </cell>
        </row>
        <row r="250">
          <cell r="A250" t="str">
            <v>saratoga</v>
          </cell>
          <cell r="B250" t="str">
            <v>1062-2</v>
          </cell>
          <cell r="C250" t="str">
            <v>1/1a1</v>
          </cell>
          <cell r="D250" t="str">
            <v>av10622s</v>
          </cell>
          <cell r="E250" t="str">
            <v>Pradeep Avadhani</v>
          </cell>
          <cell r="F250" t="str">
            <v>(Current)</v>
          </cell>
          <cell r="G250">
            <v>720</v>
          </cell>
          <cell r="H250">
            <v>700</v>
          </cell>
          <cell r="I250">
            <v>650</v>
          </cell>
          <cell r="J250">
            <v>99</v>
          </cell>
          <cell r="K250">
            <v>39009</v>
          </cell>
          <cell r="L250">
            <v>39202</v>
          </cell>
        </row>
        <row r="251">
          <cell r="A251" t="str">
            <v>saratoga</v>
          </cell>
          <cell r="B251" t="str">
            <v>3080-2</v>
          </cell>
          <cell r="C251" t="str">
            <v>2/1b1</v>
          </cell>
          <cell r="D251" t="str">
            <v>br30802s</v>
          </cell>
          <cell r="E251" t="str">
            <v xml:space="preserve"> Leah Brown</v>
          </cell>
          <cell r="F251" t="str">
            <v>(Eviction)</v>
          </cell>
          <cell r="G251">
            <v>840</v>
          </cell>
          <cell r="H251">
            <v>789</v>
          </cell>
          <cell r="I251">
            <v>729</v>
          </cell>
          <cell r="J251">
            <v>449</v>
          </cell>
          <cell r="K251">
            <v>39009</v>
          </cell>
          <cell r="L251">
            <v>39386</v>
          </cell>
        </row>
        <row r="252">
          <cell r="A252" t="str">
            <v>saratoga</v>
          </cell>
          <cell r="B252" t="str">
            <v>2085-2</v>
          </cell>
          <cell r="C252" t="str">
            <v>1/1a1</v>
          </cell>
          <cell r="D252" t="str">
            <v>me20852s</v>
          </cell>
          <cell r="E252" t="str">
            <v xml:space="preserve"> Jose Meza</v>
          </cell>
          <cell r="F252" t="str">
            <v>(Current)</v>
          </cell>
          <cell r="G252">
            <v>720</v>
          </cell>
          <cell r="H252">
            <v>700</v>
          </cell>
          <cell r="I252">
            <v>640</v>
          </cell>
          <cell r="J252">
            <v>99</v>
          </cell>
          <cell r="K252">
            <v>39008</v>
          </cell>
          <cell r="L252">
            <v>39202</v>
          </cell>
        </row>
        <row r="253">
          <cell r="A253" t="str">
            <v>saratoga</v>
          </cell>
          <cell r="B253" t="str">
            <v>3026-2</v>
          </cell>
          <cell r="C253" t="str">
            <v>1/1a1</v>
          </cell>
          <cell r="D253" t="str">
            <v>sg30262s</v>
          </cell>
          <cell r="E253" t="str">
            <v xml:space="preserve"> Steven Gribbins</v>
          </cell>
          <cell r="F253" t="str">
            <v>(Current)</v>
          </cell>
          <cell r="G253">
            <v>720</v>
          </cell>
          <cell r="H253">
            <v>700</v>
          </cell>
          <cell r="I253">
            <v>640</v>
          </cell>
          <cell r="J253">
            <v>99</v>
          </cell>
          <cell r="K253">
            <v>39008</v>
          </cell>
          <cell r="L253">
            <v>39355</v>
          </cell>
        </row>
        <row r="254">
          <cell r="A254" t="str">
            <v>saratoga</v>
          </cell>
          <cell r="B254" t="str">
            <v>2129-1</v>
          </cell>
          <cell r="C254" t="str">
            <v>1/1a1</v>
          </cell>
          <cell r="D254" t="str">
            <v>mh21291s</v>
          </cell>
          <cell r="E254" t="str">
            <v xml:space="preserve"> Maria Hernandez</v>
          </cell>
          <cell r="F254" t="str">
            <v>(Current)</v>
          </cell>
          <cell r="G254">
            <v>720</v>
          </cell>
          <cell r="H254">
            <v>700</v>
          </cell>
          <cell r="I254">
            <v>640</v>
          </cell>
          <cell r="J254">
            <v>99</v>
          </cell>
          <cell r="K254">
            <v>39007</v>
          </cell>
          <cell r="L254">
            <v>39172</v>
          </cell>
        </row>
        <row r="255">
          <cell r="A255" t="str">
            <v>saratoga</v>
          </cell>
          <cell r="B255" t="str">
            <v>3100-1</v>
          </cell>
          <cell r="C255" t="str">
            <v>1/1a1</v>
          </cell>
          <cell r="D255" t="str">
            <v>de31001s</v>
          </cell>
          <cell r="E255" t="str">
            <v xml:space="preserve"> Braulio Delgado</v>
          </cell>
          <cell r="F255" t="str">
            <v>(Current)</v>
          </cell>
          <cell r="G255">
            <v>720</v>
          </cell>
          <cell r="H255">
            <v>700</v>
          </cell>
          <cell r="I255">
            <v>640</v>
          </cell>
          <cell r="J255">
            <v>99</v>
          </cell>
          <cell r="K255">
            <v>39006</v>
          </cell>
          <cell r="L255">
            <v>39202</v>
          </cell>
        </row>
        <row r="256">
          <cell r="A256" t="str">
            <v>saratoga</v>
          </cell>
          <cell r="B256" t="str">
            <v>2065-1</v>
          </cell>
          <cell r="C256" t="str">
            <v>1/1a1</v>
          </cell>
          <cell r="D256" t="str">
            <v>mi20651</v>
          </cell>
          <cell r="E256" t="str">
            <v xml:space="preserve"> Michael Irwin</v>
          </cell>
          <cell r="F256" t="str">
            <v>(Current)</v>
          </cell>
          <cell r="G256">
            <v>720</v>
          </cell>
          <cell r="H256">
            <v>700</v>
          </cell>
          <cell r="I256">
            <v>640</v>
          </cell>
          <cell r="J256">
            <v>99</v>
          </cell>
          <cell r="K256">
            <v>39005</v>
          </cell>
          <cell r="L256">
            <v>39202</v>
          </cell>
        </row>
        <row r="257">
          <cell r="A257" t="str">
            <v>saratoga</v>
          </cell>
          <cell r="B257" t="str">
            <v>2102-2</v>
          </cell>
          <cell r="C257" t="str">
            <v>1/1a1</v>
          </cell>
          <cell r="D257" t="str">
            <v>gr21022s</v>
          </cell>
          <cell r="E257" t="str">
            <v xml:space="preserve"> Laura Green</v>
          </cell>
          <cell r="F257" t="str">
            <v>(Current)</v>
          </cell>
          <cell r="G257">
            <v>720</v>
          </cell>
          <cell r="H257">
            <v>700</v>
          </cell>
          <cell r="I257">
            <v>640</v>
          </cell>
          <cell r="J257">
            <v>99</v>
          </cell>
          <cell r="K257">
            <v>39004</v>
          </cell>
          <cell r="L257">
            <v>39202</v>
          </cell>
        </row>
        <row r="258">
          <cell r="A258" t="str">
            <v>saratoga</v>
          </cell>
          <cell r="B258" t="str">
            <v>2077-2</v>
          </cell>
          <cell r="C258" t="str">
            <v>2/1b1</v>
          </cell>
          <cell r="D258" t="str">
            <v>ph20772s</v>
          </cell>
          <cell r="E258" t="str">
            <v xml:space="preserve"> Robert Phillips</v>
          </cell>
          <cell r="F258" t="str">
            <v>(Current)</v>
          </cell>
          <cell r="G258">
            <v>840</v>
          </cell>
          <cell r="H258">
            <v>789</v>
          </cell>
          <cell r="I258">
            <v>799</v>
          </cell>
          <cell r="J258">
            <v>99</v>
          </cell>
          <cell r="K258">
            <v>39002</v>
          </cell>
          <cell r="L258">
            <v>39141</v>
          </cell>
        </row>
        <row r="259">
          <cell r="A259" t="str">
            <v>saratoga</v>
          </cell>
          <cell r="B259" t="str">
            <v>1009-1</v>
          </cell>
          <cell r="C259" t="str">
            <v>2/2b1</v>
          </cell>
          <cell r="D259" t="str">
            <v>ihs10091</v>
          </cell>
          <cell r="E259" t="str">
            <v>International Housing Soluti</v>
          </cell>
          <cell r="F259" t="str">
            <v>(Current)</v>
          </cell>
          <cell r="G259">
            <v>1006</v>
          </cell>
          <cell r="H259">
            <v>889</v>
          </cell>
          <cell r="I259">
            <v>889</v>
          </cell>
          <cell r="J259">
            <v>0</v>
          </cell>
          <cell r="K259">
            <v>39000</v>
          </cell>
          <cell r="L259">
            <v>39263</v>
          </cell>
        </row>
        <row r="260">
          <cell r="A260" t="str">
            <v>saratoga</v>
          </cell>
          <cell r="B260" t="str">
            <v>1131-2</v>
          </cell>
          <cell r="C260" t="str">
            <v>2/2b1</v>
          </cell>
          <cell r="D260" t="str">
            <v>ihs11312</v>
          </cell>
          <cell r="E260" t="str">
            <v>International Housing Soluti</v>
          </cell>
          <cell r="F260" t="str">
            <v>(Current)</v>
          </cell>
          <cell r="G260">
            <v>1006</v>
          </cell>
          <cell r="H260">
            <v>889</v>
          </cell>
          <cell r="I260">
            <v>889</v>
          </cell>
          <cell r="J260">
            <v>0</v>
          </cell>
          <cell r="K260">
            <v>39000</v>
          </cell>
          <cell r="L260">
            <v>39263</v>
          </cell>
        </row>
        <row r="261">
          <cell r="A261" t="str">
            <v>saratoga</v>
          </cell>
          <cell r="B261" t="str">
            <v>2155-1</v>
          </cell>
          <cell r="C261" t="str">
            <v>2/2b1</v>
          </cell>
          <cell r="D261" t="str">
            <v>ihs21551</v>
          </cell>
          <cell r="E261" t="str">
            <v xml:space="preserve"> International Housing Soluti</v>
          </cell>
          <cell r="F261" t="str">
            <v>(Current)</v>
          </cell>
          <cell r="G261">
            <v>1006</v>
          </cell>
          <cell r="H261">
            <v>889</v>
          </cell>
          <cell r="I261">
            <v>889</v>
          </cell>
          <cell r="J261">
            <v>0</v>
          </cell>
          <cell r="K261">
            <v>39000</v>
          </cell>
          <cell r="L261">
            <v>39263</v>
          </cell>
        </row>
        <row r="262">
          <cell r="A262" t="str">
            <v>saratoga</v>
          </cell>
          <cell r="B262" t="str">
            <v>2155-2</v>
          </cell>
          <cell r="C262" t="str">
            <v>2/2b1</v>
          </cell>
          <cell r="D262" t="str">
            <v>ihs21552</v>
          </cell>
          <cell r="E262" t="str">
            <v xml:space="preserve"> International Housing Soluti</v>
          </cell>
          <cell r="F262" t="str">
            <v>(Current)</v>
          </cell>
          <cell r="G262">
            <v>1006</v>
          </cell>
          <cell r="H262">
            <v>889</v>
          </cell>
          <cell r="I262">
            <v>889</v>
          </cell>
          <cell r="J262">
            <v>0</v>
          </cell>
          <cell r="K262">
            <v>39000</v>
          </cell>
          <cell r="L262">
            <v>39263</v>
          </cell>
        </row>
        <row r="263">
          <cell r="A263" t="str">
            <v>saratoga</v>
          </cell>
          <cell r="B263" t="str">
            <v>2161-1</v>
          </cell>
          <cell r="C263" t="str">
            <v>2/2b1</v>
          </cell>
          <cell r="D263" t="str">
            <v>ihs21611</v>
          </cell>
          <cell r="E263" t="str">
            <v xml:space="preserve"> International Housing Soluti</v>
          </cell>
          <cell r="F263" t="str">
            <v>(Current)</v>
          </cell>
          <cell r="G263">
            <v>1006</v>
          </cell>
          <cell r="H263">
            <v>889</v>
          </cell>
          <cell r="I263">
            <v>889</v>
          </cell>
          <cell r="J263">
            <v>0</v>
          </cell>
          <cell r="K263">
            <v>39000</v>
          </cell>
          <cell r="L263">
            <v>39263</v>
          </cell>
        </row>
        <row r="264">
          <cell r="A264" t="str">
            <v>saratoga</v>
          </cell>
          <cell r="B264" t="str">
            <v>2165-2</v>
          </cell>
          <cell r="C264" t="str">
            <v>2/2b1</v>
          </cell>
          <cell r="D264" t="str">
            <v>ihs21652</v>
          </cell>
          <cell r="E264" t="str">
            <v xml:space="preserve"> International Housing Soluti</v>
          </cell>
          <cell r="F264" t="str">
            <v>(Current)</v>
          </cell>
          <cell r="G264">
            <v>1006</v>
          </cell>
          <cell r="H264">
            <v>889</v>
          </cell>
          <cell r="I264">
            <v>889</v>
          </cell>
          <cell r="J264">
            <v>0</v>
          </cell>
          <cell r="K264">
            <v>39000</v>
          </cell>
          <cell r="L264">
            <v>39263</v>
          </cell>
        </row>
        <row r="265">
          <cell r="A265" t="str">
            <v>saratoga</v>
          </cell>
          <cell r="B265" t="str">
            <v>2166-2</v>
          </cell>
          <cell r="C265" t="str">
            <v>2/2b1</v>
          </cell>
          <cell r="D265" t="str">
            <v>ihs21662</v>
          </cell>
          <cell r="E265" t="str">
            <v xml:space="preserve"> International Housing Soluti</v>
          </cell>
          <cell r="F265" t="str">
            <v>(Current)</v>
          </cell>
          <cell r="G265">
            <v>1006</v>
          </cell>
          <cell r="H265">
            <v>889</v>
          </cell>
          <cell r="I265">
            <v>889</v>
          </cell>
          <cell r="J265">
            <v>0</v>
          </cell>
          <cell r="K265">
            <v>39000</v>
          </cell>
          <cell r="L265">
            <v>39263</v>
          </cell>
        </row>
        <row r="266">
          <cell r="A266" t="str">
            <v>saratoga</v>
          </cell>
          <cell r="B266" t="str">
            <v>3086-1</v>
          </cell>
          <cell r="C266" t="str">
            <v>1/1a1</v>
          </cell>
          <cell r="D266" t="str">
            <v>af30861s</v>
          </cell>
          <cell r="E266" t="str">
            <v xml:space="preserve"> Andrew Fredericks</v>
          </cell>
          <cell r="F266" t="str">
            <v>(Current)</v>
          </cell>
          <cell r="G266">
            <v>720</v>
          </cell>
          <cell r="H266">
            <v>700</v>
          </cell>
          <cell r="I266">
            <v>640</v>
          </cell>
          <cell r="J266">
            <v>99</v>
          </cell>
          <cell r="K266">
            <v>38999</v>
          </cell>
          <cell r="L266">
            <v>39538</v>
          </cell>
        </row>
        <row r="267">
          <cell r="A267" t="str">
            <v>saratoga</v>
          </cell>
          <cell r="B267" t="str">
            <v>2051-2</v>
          </cell>
          <cell r="C267" t="str">
            <v>1/1a1</v>
          </cell>
          <cell r="D267" t="str">
            <v>bi20512s</v>
          </cell>
          <cell r="E267" t="str">
            <v xml:space="preserve"> Star Bisker*</v>
          </cell>
          <cell r="F267" t="str">
            <v>(Current)</v>
          </cell>
          <cell r="G267">
            <v>720</v>
          </cell>
          <cell r="H267">
            <v>700</v>
          </cell>
          <cell r="I267">
            <v>690</v>
          </cell>
          <cell r="J267">
            <v>0</v>
          </cell>
          <cell r="K267">
            <v>38997</v>
          </cell>
          <cell r="L267">
            <v>39202</v>
          </cell>
        </row>
        <row r="268">
          <cell r="A268" t="str">
            <v>saratoga</v>
          </cell>
          <cell r="B268" t="str">
            <v>1077-2</v>
          </cell>
          <cell r="C268" t="str">
            <v>2/1b1</v>
          </cell>
          <cell r="D268" t="str">
            <v>da10772s</v>
          </cell>
          <cell r="E268" t="str">
            <v>William Danyluk</v>
          </cell>
          <cell r="F268" t="str">
            <v>(Current)</v>
          </cell>
          <cell r="G268">
            <v>840</v>
          </cell>
          <cell r="H268">
            <v>789</v>
          </cell>
          <cell r="I268">
            <v>789</v>
          </cell>
          <cell r="J268">
            <v>249</v>
          </cell>
          <cell r="K268">
            <v>38997</v>
          </cell>
          <cell r="L268">
            <v>39233</v>
          </cell>
        </row>
        <row r="269">
          <cell r="A269" t="str">
            <v>saratoga</v>
          </cell>
          <cell r="B269" t="str">
            <v>2072-2</v>
          </cell>
          <cell r="C269" t="str">
            <v>2/1b1</v>
          </cell>
          <cell r="D269" t="str">
            <v>zi20722s</v>
          </cell>
          <cell r="E269" t="str">
            <v xml:space="preserve"> Annette Ziemer</v>
          </cell>
          <cell r="F269" t="str">
            <v>(Current)</v>
          </cell>
          <cell r="G269">
            <v>840</v>
          </cell>
          <cell r="H269">
            <v>789</v>
          </cell>
          <cell r="I269">
            <v>740</v>
          </cell>
          <cell r="J269">
            <v>175</v>
          </cell>
          <cell r="K269">
            <v>38997</v>
          </cell>
          <cell r="L269">
            <v>39202</v>
          </cell>
        </row>
        <row r="270">
          <cell r="A270" t="str">
            <v>saratoga</v>
          </cell>
          <cell r="B270" t="str">
            <v>2029-2</v>
          </cell>
          <cell r="C270" t="str">
            <v>1/1a1</v>
          </cell>
          <cell r="D270" t="str">
            <v>ca20292s</v>
          </cell>
          <cell r="E270" t="str">
            <v xml:space="preserve"> Dexter Carbonell</v>
          </cell>
          <cell r="F270" t="str">
            <v>(Current)</v>
          </cell>
          <cell r="G270">
            <v>720</v>
          </cell>
          <cell r="H270">
            <v>700</v>
          </cell>
          <cell r="I270">
            <v>640</v>
          </cell>
          <cell r="J270">
            <v>99</v>
          </cell>
          <cell r="K270">
            <v>38996</v>
          </cell>
          <cell r="L270">
            <v>39416</v>
          </cell>
        </row>
        <row r="271">
          <cell r="A271" t="str">
            <v>saratoga</v>
          </cell>
          <cell r="B271" t="str">
            <v>2026-2</v>
          </cell>
          <cell r="C271" t="str">
            <v>1/1a1</v>
          </cell>
          <cell r="D271" t="str">
            <v>ke20262s</v>
          </cell>
          <cell r="E271" t="str">
            <v xml:space="preserve"> Michael Kennedy</v>
          </cell>
          <cell r="F271" t="str">
            <v>(Current)</v>
          </cell>
          <cell r="G271">
            <v>720</v>
          </cell>
          <cell r="H271">
            <v>700</v>
          </cell>
          <cell r="I271">
            <v>710</v>
          </cell>
          <cell r="J271">
            <v>99</v>
          </cell>
          <cell r="K271">
            <v>38995</v>
          </cell>
          <cell r="L271">
            <v>39447</v>
          </cell>
        </row>
        <row r="272">
          <cell r="A272" t="str">
            <v>saratoga</v>
          </cell>
          <cell r="B272" t="str">
            <v>2061-2</v>
          </cell>
          <cell r="C272" t="str">
            <v>1/1a1</v>
          </cell>
          <cell r="D272" t="str">
            <v>ba20612</v>
          </cell>
          <cell r="E272" t="str">
            <v xml:space="preserve"> James Barnett</v>
          </cell>
          <cell r="F272" t="str">
            <v>(Current)</v>
          </cell>
          <cell r="G272">
            <v>720</v>
          </cell>
          <cell r="H272">
            <v>700</v>
          </cell>
          <cell r="I272">
            <v>640</v>
          </cell>
          <cell r="J272">
            <v>99</v>
          </cell>
          <cell r="K272">
            <v>38995</v>
          </cell>
          <cell r="L272">
            <v>39172</v>
          </cell>
        </row>
        <row r="273">
          <cell r="A273" t="str">
            <v>saratoga</v>
          </cell>
          <cell r="B273" t="str">
            <v>2079-1</v>
          </cell>
          <cell r="C273" t="str">
            <v>1/1a1</v>
          </cell>
          <cell r="D273" t="str">
            <v>dt20791s</v>
          </cell>
          <cell r="E273" t="str">
            <v xml:space="preserve"> Devon Thompson</v>
          </cell>
          <cell r="F273" t="str">
            <v>(Current)</v>
          </cell>
          <cell r="G273">
            <v>720</v>
          </cell>
          <cell r="H273">
            <v>700</v>
          </cell>
          <cell r="I273">
            <v>640</v>
          </cell>
          <cell r="J273">
            <v>99</v>
          </cell>
          <cell r="K273">
            <v>38995</v>
          </cell>
          <cell r="L273">
            <v>39355</v>
          </cell>
        </row>
        <row r="274">
          <cell r="A274" t="str">
            <v>saratoga</v>
          </cell>
          <cell r="B274" t="str">
            <v>2044-2</v>
          </cell>
          <cell r="C274" t="str">
            <v>1/1a1</v>
          </cell>
          <cell r="D274" t="str">
            <v>do20442s</v>
          </cell>
          <cell r="E274" t="str">
            <v xml:space="preserve"> Emillie Dombrowski</v>
          </cell>
          <cell r="F274" t="str">
            <v>(Current)</v>
          </cell>
          <cell r="G274">
            <v>720</v>
          </cell>
          <cell r="H274">
            <v>700</v>
          </cell>
          <cell r="I274">
            <v>640</v>
          </cell>
          <cell r="J274">
            <v>175</v>
          </cell>
          <cell r="K274">
            <v>38994</v>
          </cell>
          <cell r="L274">
            <v>39386</v>
          </cell>
        </row>
        <row r="275">
          <cell r="A275" t="str">
            <v>saratoga</v>
          </cell>
          <cell r="B275" t="str">
            <v>2049-2</v>
          </cell>
          <cell r="C275" t="str">
            <v>1/1a1</v>
          </cell>
          <cell r="D275" t="str">
            <v>oc20492s</v>
          </cell>
          <cell r="E275" t="str">
            <v xml:space="preserve"> Gabriel Ocampo</v>
          </cell>
          <cell r="F275" t="str">
            <v>(Current)</v>
          </cell>
          <cell r="G275">
            <v>720</v>
          </cell>
          <cell r="H275">
            <v>700</v>
          </cell>
          <cell r="I275">
            <v>640</v>
          </cell>
          <cell r="J275">
            <v>99</v>
          </cell>
          <cell r="K275">
            <v>38994</v>
          </cell>
          <cell r="L275">
            <v>39355</v>
          </cell>
        </row>
        <row r="276">
          <cell r="A276" t="str">
            <v>saratoga</v>
          </cell>
          <cell r="B276" t="str">
            <v>2121-2</v>
          </cell>
          <cell r="C276" t="str">
            <v>2/2b1</v>
          </cell>
          <cell r="D276" t="str">
            <v>da21212s</v>
          </cell>
          <cell r="E276" t="str">
            <v xml:space="preserve"> Ryan Davenport</v>
          </cell>
          <cell r="F276" t="str">
            <v>(Current)</v>
          </cell>
          <cell r="G276">
            <v>1006</v>
          </cell>
          <cell r="H276">
            <v>889</v>
          </cell>
          <cell r="I276">
            <v>889</v>
          </cell>
          <cell r="J276">
            <v>99</v>
          </cell>
          <cell r="K276">
            <v>38994</v>
          </cell>
          <cell r="L276">
            <v>39355</v>
          </cell>
        </row>
        <row r="277">
          <cell r="A277" t="str">
            <v>saratoga</v>
          </cell>
          <cell r="B277" t="str">
            <v>2088-2</v>
          </cell>
          <cell r="C277" t="str">
            <v>1/1a1</v>
          </cell>
          <cell r="D277" t="str">
            <v>co20882s</v>
          </cell>
          <cell r="E277" t="str">
            <v xml:space="preserve"> Michael Counts</v>
          </cell>
          <cell r="F277" t="str">
            <v>(Current)</v>
          </cell>
          <cell r="G277">
            <v>720</v>
          </cell>
          <cell r="H277">
            <v>700</v>
          </cell>
          <cell r="I277">
            <v>640</v>
          </cell>
          <cell r="J277">
            <v>99</v>
          </cell>
          <cell r="K277">
            <v>38993</v>
          </cell>
          <cell r="L277">
            <v>39355</v>
          </cell>
        </row>
        <row r="278">
          <cell r="A278" t="str">
            <v>saratoga</v>
          </cell>
          <cell r="B278" t="str">
            <v>2071-2</v>
          </cell>
          <cell r="C278" t="str">
            <v>2/1b1</v>
          </cell>
          <cell r="D278" t="str">
            <v>mc20712s</v>
          </cell>
          <cell r="E278" t="str">
            <v xml:space="preserve"> Stephen McCray</v>
          </cell>
          <cell r="F278" t="str">
            <v>(Current)</v>
          </cell>
          <cell r="G278">
            <v>840</v>
          </cell>
          <cell r="H278">
            <v>789</v>
          </cell>
          <cell r="I278">
            <v>789</v>
          </cell>
          <cell r="J278">
            <v>99</v>
          </cell>
          <cell r="K278">
            <v>38993</v>
          </cell>
          <cell r="L278">
            <v>39263</v>
          </cell>
        </row>
        <row r="279">
          <cell r="A279" t="str">
            <v>saratoga</v>
          </cell>
          <cell r="B279" t="str">
            <v>2037-2</v>
          </cell>
          <cell r="C279" t="str">
            <v>1/1a1</v>
          </cell>
          <cell r="D279" t="str">
            <v>bi20372</v>
          </cell>
          <cell r="E279" t="str">
            <v xml:space="preserve"> Linda Bigler</v>
          </cell>
          <cell r="F279" t="str">
            <v>(Current)</v>
          </cell>
          <cell r="G279">
            <v>720</v>
          </cell>
          <cell r="H279">
            <v>700</v>
          </cell>
          <cell r="I279">
            <v>640</v>
          </cell>
          <cell r="J279">
            <v>99</v>
          </cell>
          <cell r="K279">
            <v>38991</v>
          </cell>
          <cell r="L279">
            <v>39355</v>
          </cell>
        </row>
        <row r="280">
          <cell r="A280" t="str">
            <v>saratoga</v>
          </cell>
          <cell r="B280" t="str">
            <v>2055-2</v>
          </cell>
          <cell r="C280" t="str">
            <v>1/1a1</v>
          </cell>
          <cell r="D280" t="str">
            <v>ho20552s</v>
          </cell>
          <cell r="E280" t="str">
            <v xml:space="preserve"> Heather Hoffman</v>
          </cell>
          <cell r="F280" t="str">
            <v>(Current)</v>
          </cell>
          <cell r="G280">
            <v>720</v>
          </cell>
          <cell r="H280">
            <v>700</v>
          </cell>
          <cell r="I280">
            <v>665</v>
          </cell>
          <cell r="J280">
            <v>99</v>
          </cell>
          <cell r="K280">
            <v>38991</v>
          </cell>
          <cell r="L280">
            <v>39355</v>
          </cell>
        </row>
        <row r="281">
          <cell r="A281" t="str">
            <v>saratoga</v>
          </cell>
          <cell r="B281" t="str">
            <v>2128-1</v>
          </cell>
          <cell r="C281" t="str">
            <v>1/1a1</v>
          </cell>
          <cell r="D281" t="str">
            <v>jb21281</v>
          </cell>
          <cell r="E281" t="str">
            <v xml:space="preserve"> Janet Brannan</v>
          </cell>
          <cell r="F281" t="str">
            <v>(Notice)</v>
          </cell>
          <cell r="G281">
            <v>720</v>
          </cell>
          <cell r="H281">
            <v>700</v>
          </cell>
          <cell r="I281">
            <v>665</v>
          </cell>
          <cell r="J281">
            <v>99</v>
          </cell>
          <cell r="K281">
            <v>38991</v>
          </cell>
          <cell r="L281">
            <v>39172</v>
          </cell>
        </row>
        <row r="282">
          <cell r="A282" t="str">
            <v>saratoga</v>
          </cell>
          <cell r="B282" t="str">
            <v>3083-1</v>
          </cell>
          <cell r="C282" t="str">
            <v>1/1a1</v>
          </cell>
          <cell r="D282" t="str">
            <v>ch30831</v>
          </cell>
          <cell r="E282" t="str">
            <v xml:space="preserve"> Joseph Charles</v>
          </cell>
          <cell r="F282" t="str">
            <v>(Current)</v>
          </cell>
          <cell r="G282">
            <v>720</v>
          </cell>
          <cell r="H282">
            <v>700</v>
          </cell>
          <cell r="I282">
            <v>665</v>
          </cell>
          <cell r="J282">
            <v>124</v>
          </cell>
          <cell r="K282">
            <v>38991</v>
          </cell>
          <cell r="L282">
            <v>39172</v>
          </cell>
        </row>
        <row r="283">
          <cell r="A283" t="str">
            <v>saratoga</v>
          </cell>
          <cell r="B283" t="str">
            <v>3087-1</v>
          </cell>
          <cell r="C283" t="str">
            <v>1/1a1</v>
          </cell>
          <cell r="D283" t="str">
            <v>go30871s</v>
          </cell>
          <cell r="E283" t="str">
            <v xml:space="preserve"> Efren Gomez</v>
          </cell>
          <cell r="F283" t="str">
            <v>(Current)</v>
          </cell>
          <cell r="G283">
            <v>720</v>
          </cell>
          <cell r="H283">
            <v>700</v>
          </cell>
          <cell r="I283">
            <v>640</v>
          </cell>
          <cell r="J283">
            <v>99</v>
          </cell>
          <cell r="K283">
            <v>38991</v>
          </cell>
          <cell r="L283">
            <v>39355</v>
          </cell>
        </row>
        <row r="284">
          <cell r="A284" t="str">
            <v>saratoga</v>
          </cell>
          <cell r="B284" t="str">
            <v>1071-2</v>
          </cell>
          <cell r="C284" t="str">
            <v>2/1b1</v>
          </cell>
          <cell r="D284" t="str">
            <v>bu10712s</v>
          </cell>
          <cell r="E284" t="str">
            <v>Jeannie Burroughs</v>
          </cell>
          <cell r="F284" t="str">
            <v>(Current)</v>
          </cell>
          <cell r="G284">
            <v>840</v>
          </cell>
          <cell r="H284">
            <v>789</v>
          </cell>
          <cell r="I284">
            <v>789</v>
          </cell>
          <cell r="J284">
            <v>124</v>
          </cell>
          <cell r="K284">
            <v>38991</v>
          </cell>
          <cell r="L284">
            <v>39355</v>
          </cell>
        </row>
        <row r="285">
          <cell r="A285" t="str">
            <v>saratoga</v>
          </cell>
          <cell r="B285" t="str">
            <v>3062-1</v>
          </cell>
          <cell r="C285" t="str">
            <v>2/1b1</v>
          </cell>
          <cell r="D285" t="str">
            <v>Ro30621S</v>
          </cell>
          <cell r="E285" t="str">
            <v xml:space="preserve"> Jordan Rosenbaum</v>
          </cell>
          <cell r="F285" t="str">
            <v>(Current)</v>
          </cell>
          <cell r="G285">
            <v>840</v>
          </cell>
          <cell r="H285">
            <v>789</v>
          </cell>
          <cell r="I285">
            <v>740</v>
          </cell>
          <cell r="J285">
            <v>249</v>
          </cell>
          <cell r="K285">
            <v>38991</v>
          </cell>
          <cell r="L285">
            <v>39172</v>
          </cell>
        </row>
        <row r="286">
          <cell r="A286" t="str">
            <v>saratoga</v>
          </cell>
          <cell r="B286" t="str">
            <v>1136-2</v>
          </cell>
          <cell r="C286" t="str">
            <v>2/2b1</v>
          </cell>
          <cell r="D286" t="str">
            <v>ru11362s</v>
          </cell>
          <cell r="E286" t="str">
            <v xml:space="preserve"> Ron Rucker</v>
          </cell>
          <cell r="F286" t="str">
            <v>(Current)</v>
          </cell>
          <cell r="G286">
            <v>1006</v>
          </cell>
          <cell r="H286">
            <v>889</v>
          </cell>
          <cell r="I286">
            <v>889</v>
          </cell>
          <cell r="J286">
            <v>150</v>
          </cell>
          <cell r="K286">
            <v>38991</v>
          </cell>
          <cell r="L286">
            <v>39355</v>
          </cell>
        </row>
        <row r="287">
          <cell r="A287" t="str">
            <v>saratoga</v>
          </cell>
          <cell r="B287" t="str">
            <v>1045-2</v>
          </cell>
          <cell r="C287" t="str">
            <v>1/1a1</v>
          </cell>
          <cell r="D287" t="str">
            <v>bi10452s</v>
          </cell>
          <cell r="E287" t="str">
            <v>Joseph Bienkowski</v>
          </cell>
          <cell r="F287" t="str">
            <v>(Current)</v>
          </cell>
          <cell r="G287">
            <v>720</v>
          </cell>
          <cell r="H287">
            <v>700</v>
          </cell>
          <cell r="I287">
            <v>665</v>
          </cell>
          <cell r="J287">
            <v>355</v>
          </cell>
          <cell r="K287">
            <v>38990</v>
          </cell>
          <cell r="L287">
            <v>39355</v>
          </cell>
        </row>
        <row r="288">
          <cell r="A288" t="str">
            <v>saratoga</v>
          </cell>
          <cell r="B288" t="str">
            <v>1059-2</v>
          </cell>
          <cell r="C288" t="str">
            <v>1/1a1</v>
          </cell>
          <cell r="D288" t="str">
            <v>du10592</v>
          </cell>
          <cell r="E288" t="str">
            <v>Veronica Duran</v>
          </cell>
          <cell r="F288" t="str">
            <v>(Current)</v>
          </cell>
          <cell r="G288">
            <v>720</v>
          </cell>
          <cell r="H288">
            <v>700</v>
          </cell>
          <cell r="I288">
            <v>700</v>
          </cell>
          <cell r="J288">
            <v>99</v>
          </cell>
          <cell r="K288">
            <v>38990</v>
          </cell>
          <cell r="L288">
            <v>39386</v>
          </cell>
        </row>
        <row r="289">
          <cell r="A289" t="str">
            <v>saratoga</v>
          </cell>
          <cell r="B289" t="str">
            <v>1096-1</v>
          </cell>
          <cell r="C289" t="str">
            <v>1/1a1</v>
          </cell>
          <cell r="D289" t="str">
            <v>Ri10961S</v>
          </cell>
          <cell r="E289" t="str">
            <v>Steve Ringera</v>
          </cell>
          <cell r="F289" t="str">
            <v>(Current)</v>
          </cell>
          <cell r="G289">
            <v>720</v>
          </cell>
          <cell r="H289">
            <v>700</v>
          </cell>
          <cell r="I289">
            <v>700</v>
          </cell>
          <cell r="J289">
            <v>99</v>
          </cell>
          <cell r="K289">
            <v>38990</v>
          </cell>
          <cell r="L289">
            <v>39172</v>
          </cell>
        </row>
        <row r="290">
          <cell r="A290" t="str">
            <v>saratoga</v>
          </cell>
          <cell r="B290" t="str">
            <v>2056-2</v>
          </cell>
          <cell r="C290" t="str">
            <v>1/1a1</v>
          </cell>
          <cell r="D290" t="str">
            <v>ar20562</v>
          </cell>
          <cell r="E290" t="str">
            <v xml:space="preserve"> Lauren Armstrong</v>
          </cell>
          <cell r="F290" t="str">
            <v>(Current)</v>
          </cell>
          <cell r="G290">
            <v>720</v>
          </cell>
          <cell r="H290">
            <v>700</v>
          </cell>
          <cell r="I290">
            <v>640</v>
          </cell>
          <cell r="J290">
            <v>249</v>
          </cell>
          <cell r="K290">
            <v>38990</v>
          </cell>
          <cell r="L290">
            <v>39202</v>
          </cell>
        </row>
        <row r="291">
          <cell r="A291" t="str">
            <v>saratoga</v>
          </cell>
          <cell r="B291" t="str">
            <v>2059-2</v>
          </cell>
          <cell r="C291" t="str">
            <v>1/1a1</v>
          </cell>
          <cell r="D291" t="str">
            <v>ki20592s</v>
          </cell>
          <cell r="E291" t="str">
            <v xml:space="preserve"> Fairbi King</v>
          </cell>
          <cell r="F291" t="str">
            <v>(Current)</v>
          </cell>
          <cell r="G291">
            <v>720</v>
          </cell>
          <cell r="H291">
            <v>700</v>
          </cell>
          <cell r="I291">
            <v>640</v>
          </cell>
          <cell r="J291">
            <v>249</v>
          </cell>
          <cell r="K291">
            <v>38990</v>
          </cell>
          <cell r="L291">
            <v>39355</v>
          </cell>
        </row>
        <row r="292">
          <cell r="A292" t="str">
            <v>saratoga</v>
          </cell>
          <cell r="B292" t="str">
            <v>2068-1</v>
          </cell>
          <cell r="C292" t="str">
            <v>1/1a1</v>
          </cell>
          <cell r="D292" t="str">
            <v>An20681S</v>
          </cell>
          <cell r="E292" t="str">
            <v xml:space="preserve"> Katya Antoniano</v>
          </cell>
          <cell r="F292" t="str">
            <v>(Current)</v>
          </cell>
          <cell r="G292">
            <v>720</v>
          </cell>
          <cell r="H292">
            <v>700</v>
          </cell>
          <cell r="I292">
            <v>665</v>
          </cell>
          <cell r="J292">
            <v>124</v>
          </cell>
          <cell r="K292">
            <v>38990</v>
          </cell>
          <cell r="L292">
            <v>39538</v>
          </cell>
        </row>
        <row r="293">
          <cell r="A293" t="str">
            <v>saratoga</v>
          </cell>
          <cell r="B293" t="str">
            <v>2106-1</v>
          </cell>
          <cell r="C293" t="str">
            <v>1/1a1</v>
          </cell>
          <cell r="D293" t="str">
            <v>am21061</v>
          </cell>
          <cell r="E293" t="str">
            <v xml:space="preserve"> Emily Ambrosino</v>
          </cell>
          <cell r="F293" t="str">
            <v>(Current)</v>
          </cell>
          <cell r="G293">
            <v>720</v>
          </cell>
          <cell r="H293">
            <v>700</v>
          </cell>
          <cell r="I293">
            <v>640</v>
          </cell>
          <cell r="J293">
            <v>99</v>
          </cell>
          <cell r="K293">
            <v>38990</v>
          </cell>
          <cell r="L293">
            <v>39355</v>
          </cell>
        </row>
        <row r="294">
          <cell r="A294" t="str">
            <v>saratoga</v>
          </cell>
          <cell r="B294" t="str">
            <v>3043-2</v>
          </cell>
          <cell r="C294" t="str">
            <v>1/1a1</v>
          </cell>
          <cell r="D294" t="str">
            <v>by30432s</v>
          </cell>
          <cell r="E294" t="str">
            <v xml:space="preserve"> Bernadette Yarbrough</v>
          </cell>
          <cell r="F294" t="str">
            <v>(Current)</v>
          </cell>
          <cell r="G294">
            <v>720</v>
          </cell>
          <cell r="H294">
            <v>700</v>
          </cell>
          <cell r="I294">
            <v>665</v>
          </cell>
          <cell r="J294">
            <v>99</v>
          </cell>
          <cell r="K294">
            <v>38990</v>
          </cell>
          <cell r="L294">
            <v>39386</v>
          </cell>
        </row>
        <row r="295">
          <cell r="A295" t="str">
            <v>saratoga</v>
          </cell>
          <cell r="B295" t="str">
            <v>3053-2</v>
          </cell>
          <cell r="C295" t="str">
            <v>1/1a1</v>
          </cell>
          <cell r="D295" t="str">
            <v>le30532s</v>
          </cell>
          <cell r="E295" t="str">
            <v xml:space="preserve"> Pamela Lefray</v>
          </cell>
          <cell r="F295" t="str">
            <v>(Notice)</v>
          </cell>
          <cell r="G295">
            <v>720</v>
          </cell>
          <cell r="H295">
            <v>700</v>
          </cell>
          <cell r="I295">
            <v>640</v>
          </cell>
          <cell r="J295">
            <v>99</v>
          </cell>
          <cell r="K295">
            <v>38990</v>
          </cell>
          <cell r="L295">
            <v>39355</v>
          </cell>
        </row>
        <row r="296">
          <cell r="A296" t="str">
            <v>saratoga</v>
          </cell>
          <cell r="B296" t="str">
            <v>3101-1</v>
          </cell>
          <cell r="C296" t="str">
            <v>1/1a1</v>
          </cell>
          <cell r="D296" t="str">
            <v>ho31011s</v>
          </cell>
          <cell r="E296" t="str">
            <v xml:space="preserve"> Janice Howser</v>
          </cell>
          <cell r="F296" t="str">
            <v>(Current)</v>
          </cell>
          <cell r="G296">
            <v>720</v>
          </cell>
          <cell r="H296">
            <v>700</v>
          </cell>
          <cell r="I296">
            <v>640</v>
          </cell>
          <cell r="J296">
            <v>99</v>
          </cell>
          <cell r="K296">
            <v>38990</v>
          </cell>
          <cell r="L296">
            <v>39355</v>
          </cell>
        </row>
        <row r="297">
          <cell r="A297" t="str">
            <v>saratoga</v>
          </cell>
          <cell r="B297" t="str">
            <v>3129-1</v>
          </cell>
          <cell r="C297" t="str">
            <v>1/1a1</v>
          </cell>
          <cell r="D297" t="str">
            <v>mo31291s</v>
          </cell>
          <cell r="E297" t="str">
            <v xml:space="preserve"> Tommy Moore</v>
          </cell>
          <cell r="F297" t="str">
            <v>(Current)</v>
          </cell>
          <cell r="G297">
            <v>720</v>
          </cell>
          <cell r="H297">
            <v>700</v>
          </cell>
          <cell r="I297">
            <v>665</v>
          </cell>
          <cell r="J297">
            <v>99</v>
          </cell>
          <cell r="K297">
            <v>38990</v>
          </cell>
          <cell r="L297">
            <v>39386</v>
          </cell>
        </row>
        <row r="298">
          <cell r="A298" t="str">
            <v>saratoga</v>
          </cell>
          <cell r="B298" t="str">
            <v>1111-2</v>
          </cell>
          <cell r="C298" t="str">
            <v>2/1b1</v>
          </cell>
          <cell r="D298" t="str">
            <v>ze11112s</v>
          </cell>
          <cell r="E298" t="str">
            <v>Angela Zehring</v>
          </cell>
          <cell r="F298" t="str">
            <v>(Current)</v>
          </cell>
          <cell r="G298">
            <v>840</v>
          </cell>
          <cell r="H298">
            <v>789</v>
          </cell>
          <cell r="I298">
            <v>789</v>
          </cell>
          <cell r="J298">
            <v>99</v>
          </cell>
          <cell r="K298">
            <v>38990</v>
          </cell>
          <cell r="L298">
            <v>39386</v>
          </cell>
        </row>
        <row r="299">
          <cell r="A299" t="str">
            <v>saratoga</v>
          </cell>
          <cell r="B299" t="str">
            <v>2132-1</v>
          </cell>
          <cell r="C299" t="str">
            <v>2/1b1</v>
          </cell>
          <cell r="D299" t="str">
            <v>do21321s</v>
          </cell>
          <cell r="E299" t="str">
            <v xml:space="preserve"> Justin Dowie</v>
          </cell>
          <cell r="F299" t="str">
            <v>(Notice)</v>
          </cell>
          <cell r="G299">
            <v>840</v>
          </cell>
          <cell r="H299">
            <v>789</v>
          </cell>
          <cell r="I299">
            <v>740</v>
          </cell>
          <cell r="J299">
            <v>150</v>
          </cell>
          <cell r="K299">
            <v>38990</v>
          </cell>
          <cell r="L299">
            <v>39141</v>
          </cell>
        </row>
        <row r="300">
          <cell r="A300" t="str">
            <v>saratoga</v>
          </cell>
          <cell r="B300" t="str">
            <v>3046-1</v>
          </cell>
          <cell r="C300" t="str">
            <v>2/1b1</v>
          </cell>
          <cell r="D300" t="str">
            <v>mc30461s</v>
          </cell>
          <cell r="E300" t="str">
            <v xml:space="preserve"> Dennis McDavid</v>
          </cell>
          <cell r="F300" t="str">
            <v>(Current)</v>
          </cell>
          <cell r="G300">
            <v>840</v>
          </cell>
          <cell r="H300">
            <v>789</v>
          </cell>
          <cell r="I300">
            <v>740</v>
          </cell>
          <cell r="J300">
            <v>124</v>
          </cell>
          <cell r="K300">
            <v>38990</v>
          </cell>
          <cell r="L300">
            <v>39386</v>
          </cell>
        </row>
        <row r="301">
          <cell r="A301" t="str">
            <v>saratoga</v>
          </cell>
          <cell r="B301" t="str">
            <v>3092-2</v>
          </cell>
          <cell r="C301" t="str">
            <v>2/1b1</v>
          </cell>
          <cell r="D301" t="str">
            <v>ve30922s</v>
          </cell>
          <cell r="E301" t="str">
            <v xml:space="preserve"> Amber Verbugt</v>
          </cell>
          <cell r="F301" t="str">
            <v>(Current)</v>
          </cell>
          <cell r="G301">
            <v>840</v>
          </cell>
          <cell r="H301">
            <v>789</v>
          </cell>
          <cell r="I301">
            <v>740</v>
          </cell>
          <cell r="J301">
            <v>99</v>
          </cell>
          <cell r="K301">
            <v>38990</v>
          </cell>
          <cell r="L301">
            <v>39263</v>
          </cell>
        </row>
        <row r="302">
          <cell r="A302" t="str">
            <v>saratoga</v>
          </cell>
          <cell r="B302" t="str">
            <v>3134-1</v>
          </cell>
          <cell r="C302" t="str">
            <v>2/1b1</v>
          </cell>
          <cell r="D302" t="str">
            <v>js31341</v>
          </cell>
          <cell r="E302" t="str">
            <v xml:space="preserve"> Jarrod Shipley</v>
          </cell>
          <cell r="F302" t="str">
            <v>(Notice)</v>
          </cell>
          <cell r="G302">
            <v>840</v>
          </cell>
          <cell r="H302">
            <v>789</v>
          </cell>
          <cell r="I302">
            <v>740</v>
          </cell>
          <cell r="J302">
            <v>124</v>
          </cell>
          <cell r="K302">
            <v>38990</v>
          </cell>
          <cell r="L302">
            <v>39172</v>
          </cell>
        </row>
        <row r="303">
          <cell r="A303" t="str">
            <v>saratoga</v>
          </cell>
          <cell r="B303" t="str">
            <v>2015-1</v>
          </cell>
          <cell r="C303" t="str">
            <v>2/2b1</v>
          </cell>
          <cell r="D303" t="str">
            <v>ihs20151</v>
          </cell>
          <cell r="E303" t="str">
            <v xml:space="preserve"> International Housing Soluti</v>
          </cell>
          <cell r="F303" t="str">
            <v>(Current)</v>
          </cell>
          <cell r="G303">
            <v>1006</v>
          </cell>
          <cell r="H303">
            <v>889</v>
          </cell>
          <cell r="I303">
            <v>889</v>
          </cell>
          <cell r="J303">
            <v>0</v>
          </cell>
          <cell r="K303">
            <v>38990</v>
          </cell>
          <cell r="L303">
            <v>39294</v>
          </cell>
        </row>
        <row r="304">
          <cell r="A304" t="str">
            <v>saratoga</v>
          </cell>
          <cell r="B304" t="str">
            <v>1081-2</v>
          </cell>
          <cell r="C304" t="str">
            <v>1/1a1</v>
          </cell>
          <cell r="D304" t="str">
            <v>ag10812</v>
          </cell>
          <cell r="E304" t="str">
            <v>Sharon Agersea</v>
          </cell>
          <cell r="F304" t="str">
            <v>(Current)</v>
          </cell>
          <cell r="G304">
            <v>720</v>
          </cell>
          <cell r="H304">
            <v>700</v>
          </cell>
          <cell r="I304">
            <v>665</v>
          </cell>
          <cell r="J304">
            <v>99</v>
          </cell>
          <cell r="K304">
            <v>38989</v>
          </cell>
          <cell r="L304">
            <v>39263</v>
          </cell>
        </row>
        <row r="305">
          <cell r="A305" t="str">
            <v>saratoga</v>
          </cell>
          <cell r="B305" t="str">
            <v>1144-2</v>
          </cell>
          <cell r="C305" t="str">
            <v>2/2b1</v>
          </cell>
          <cell r="D305" t="str">
            <v>pa11442s</v>
          </cell>
          <cell r="E305" t="str">
            <v xml:space="preserve"> Cheryl Paine</v>
          </cell>
          <cell r="F305" t="str">
            <v>(Notice)</v>
          </cell>
          <cell r="G305">
            <v>1006</v>
          </cell>
          <cell r="H305">
            <v>889</v>
          </cell>
          <cell r="I305">
            <v>889</v>
          </cell>
          <cell r="J305">
            <v>99</v>
          </cell>
          <cell r="K305">
            <v>38989</v>
          </cell>
          <cell r="L305">
            <v>39202</v>
          </cell>
        </row>
        <row r="306">
          <cell r="A306" t="str">
            <v>saratoga</v>
          </cell>
          <cell r="B306" t="str">
            <v>2017-1</v>
          </cell>
          <cell r="C306" t="str">
            <v>2/2b1</v>
          </cell>
          <cell r="D306" t="str">
            <v>Th20171S</v>
          </cell>
          <cell r="E306" t="str">
            <v xml:space="preserve"> Carolyn Thomas</v>
          </cell>
          <cell r="F306" t="str">
            <v>(Current)</v>
          </cell>
          <cell r="G306">
            <v>1006</v>
          </cell>
          <cell r="H306">
            <v>889</v>
          </cell>
          <cell r="I306">
            <v>889</v>
          </cell>
          <cell r="J306">
            <v>249</v>
          </cell>
          <cell r="K306">
            <v>38989</v>
          </cell>
          <cell r="L306">
            <v>39386</v>
          </cell>
        </row>
        <row r="307">
          <cell r="A307" t="str">
            <v>saratoga</v>
          </cell>
          <cell r="B307" t="str">
            <v>1128-1</v>
          </cell>
          <cell r="C307" t="str">
            <v>1/1a1</v>
          </cell>
          <cell r="D307" t="str">
            <v>da11281s</v>
          </cell>
          <cell r="E307" t="str">
            <v>Diana Davis</v>
          </cell>
          <cell r="F307" t="str">
            <v>(Notice)</v>
          </cell>
          <cell r="G307">
            <v>720</v>
          </cell>
          <cell r="H307">
            <v>700</v>
          </cell>
          <cell r="I307">
            <v>665</v>
          </cell>
          <cell r="J307">
            <v>99</v>
          </cell>
          <cell r="K307">
            <v>38988</v>
          </cell>
          <cell r="L307">
            <v>39172</v>
          </cell>
        </row>
        <row r="308">
          <cell r="A308" t="str">
            <v>saratoga</v>
          </cell>
          <cell r="B308" t="str">
            <v>2025-2</v>
          </cell>
          <cell r="C308" t="str">
            <v>1/1a1</v>
          </cell>
          <cell r="D308" t="str">
            <v>to20252s</v>
          </cell>
          <cell r="E308" t="str">
            <v xml:space="preserve"> Katherine Tobkin</v>
          </cell>
          <cell r="F308" t="str">
            <v>(Current)</v>
          </cell>
          <cell r="G308">
            <v>720</v>
          </cell>
          <cell r="H308">
            <v>700</v>
          </cell>
          <cell r="I308">
            <v>640</v>
          </cell>
          <cell r="J308">
            <v>124</v>
          </cell>
          <cell r="K308">
            <v>38988</v>
          </cell>
          <cell r="L308">
            <v>39355</v>
          </cell>
        </row>
        <row r="309">
          <cell r="A309" t="str">
            <v>saratoga</v>
          </cell>
          <cell r="B309" t="str">
            <v>2063-2</v>
          </cell>
          <cell r="C309" t="str">
            <v>1/1a1</v>
          </cell>
          <cell r="D309" t="str">
            <v>ln20632</v>
          </cell>
          <cell r="E309" t="str">
            <v xml:space="preserve"> Lauren Nemecek</v>
          </cell>
          <cell r="F309" t="str">
            <v>(Current)</v>
          </cell>
          <cell r="G309">
            <v>720</v>
          </cell>
          <cell r="H309">
            <v>700</v>
          </cell>
          <cell r="I309">
            <v>640</v>
          </cell>
          <cell r="J309">
            <v>99</v>
          </cell>
          <cell r="K309">
            <v>38988</v>
          </cell>
          <cell r="L309">
            <v>39355</v>
          </cell>
        </row>
        <row r="310">
          <cell r="A310" t="str">
            <v>saratoga</v>
          </cell>
          <cell r="B310" t="str">
            <v>2064-2</v>
          </cell>
          <cell r="C310" t="str">
            <v>1/1a1</v>
          </cell>
          <cell r="D310" t="str">
            <v>tr20642s</v>
          </cell>
          <cell r="E310" t="str">
            <v xml:space="preserve"> Bartosz Trebski</v>
          </cell>
          <cell r="F310" t="str">
            <v>(Notice)</v>
          </cell>
          <cell r="G310">
            <v>720</v>
          </cell>
          <cell r="H310">
            <v>700</v>
          </cell>
          <cell r="I310">
            <v>640</v>
          </cell>
          <cell r="J310">
            <v>99</v>
          </cell>
          <cell r="K310">
            <v>38988</v>
          </cell>
          <cell r="L310">
            <v>39172</v>
          </cell>
        </row>
        <row r="311">
          <cell r="A311" t="str">
            <v>saratoga</v>
          </cell>
          <cell r="B311" t="str">
            <v>2078-2</v>
          </cell>
          <cell r="C311" t="str">
            <v>2/1b1</v>
          </cell>
          <cell r="D311" t="str">
            <v>vk20782</v>
          </cell>
          <cell r="E311" t="str">
            <v xml:space="preserve"> Vijayaraghavan Kottappan</v>
          </cell>
          <cell r="F311" t="str">
            <v>(Notice)</v>
          </cell>
          <cell r="G311">
            <v>840</v>
          </cell>
          <cell r="H311">
            <v>789</v>
          </cell>
          <cell r="I311">
            <v>740</v>
          </cell>
          <cell r="J311">
            <v>99</v>
          </cell>
          <cell r="K311">
            <v>38988</v>
          </cell>
          <cell r="L311">
            <v>39172</v>
          </cell>
        </row>
        <row r="312">
          <cell r="A312" t="str">
            <v>saratoga</v>
          </cell>
          <cell r="B312" t="str">
            <v>3077-2</v>
          </cell>
          <cell r="C312" t="str">
            <v>2/1b1</v>
          </cell>
          <cell r="D312" t="str">
            <v>ro30772</v>
          </cell>
          <cell r="E312" t="str">
            <v xml:space="preserve"> Aaron Rosteck</v>
          </cell>
          <cell r="F312" t="str">
            <v>(Current)</v>
          </cell>
          <cell r="G312">
            <v>840</v>
          </cell>
          <cell r="H312">
            <v>789</v>
          </cell>
          <cell r="I312">
            <v>717.8</v>
          </cell>
          <cell r="J312">
            <v>99</v>
          </cell>
          <cell r="K312">
            <v>38987</v>
          </cell>
          <cell r="L312">
            <v>39233</v>
          </cell>
        </row>
        <row r="313">
          <cell r="A313" t="str">
            <v>saratoga</v>
          </cell>
          <cell r="B313" t="str">
            <v>2160-1</v>
          </cell>
          <cell r="C313" t="str">
            <v>2/2b1</v>
          </cell>
          <cell r="D313" t="str">
            <v>js21601</v>
          </cell>
          <cell r="E313" t="str">
            <v xml:space="preserve"> Jean Ferreira</v>
          </cell>
          <cell r="F313" t="str">
            <v>(Notice)</v>
          </cell>
          <cell r="G313">
            <v>1006</v>
          </cell>
          <cell r="H313">
            <v>889</v>
          </cell>
          <cell r="I313">
            <v>889</v>
          </cell>
          <cell r="J313">
            <v>150</v>
          </cell>
          <cell r="K313">
            <v>38986</v>
          </cell>
          <cell r="L313">
            <v>39325</v>
          </cell>
        </row>
        <row r="314">
          <cell r="A314" t="str">
            <v>saratoga</v>
          </cell>
          <cell r="B314" t="str">
            <v>2082-1</v>
          </cell>
          <cell r="C314" t="str">
            <v>1/1a1</v>
          </cell>
          <cell r="D314" t="str">
            <v>ba20821s</v>
          </cell>
          <cell r="E314" t="str">
            <v xml:space="preserve"> Aaron Baker</v>
          </cell>
          <cell r="F314" t="str">
            <v>(Current)</v>
          </cell>
          <cell r="G314">
            <v>720</v>
          </cell>
          <cell r="H314">
            <v>700</v>
          </cell>
          <cell r="I314">
            <v>665</v>
          </cell>
          <cell r="J314">
            <v>99</v>
          </cell>
          <cell r="K314">
            <v>38983</v>
          </cell>
          <cell r="L314">
            <v>39355</v>
          </cell>
        </row>
        <row r="315">
          <cell r="A315" t="str">
            <v>saratoga</v>
          </cell>
          <cell r="B315" t="str">
            <v>2133-1</v>
          </cell>
          <cell r="C315" t="str">
            <v>2/1b1</v>
          </cell>
          <cell r="D315" t="str">
            <v>va21331</v>
          </cell>
          <cell r="E315" t="str">
            <v xml:space="preserve"> Javier Valencia</v>
          </cell>
          <cell r="F315" t="str">
            <v>(Current)</v>
          </cell>
          <cell r="G315">
            <v>840</v>
          </cell>
          <cell r="H315">
            <v>789</v>
          </cell>
          <cell r="I315">
            <v>740</v>
          </cell>
          <cell r="J315">
            <v>99</v>
          </cell>
          <cell r="K315">
            <v>38983</v>
          </cell>
          <cell r="L315">
            <v>39355</v>
          </cell>
        </row>
        <row r="316">
          <cell r="A316" t="str">
            <v>saratoga</v>
          </cell>
          <cell r="B316" t="str">
            <v>3059-1</v>
          </cell>
          <cell r="C316" t="str">
            <v>2/1b1</v>
          </cell>
          <cell r="D316" t="str">
            <v>ro30591s</v>
          </cell>
          <cell r="E316" t="str">
            <v xml:space="preserve"> Heather Rogers</v>
          </cell>
          <cell r="F316" t="str">
            <v>(Current)</v>
          </cell>
          <cell r="G316">
            <v>840</v>
          </cell>
          <cell r="H316">
            <v>789</v>
          </cell>
          <cell r="I316">
            <v>740</v>
          </cell>
          <cell r="J316">
            <v>249</v>
          </cell>
          <cell r="K316">
            <v>38983</v>
          </cell>
          <cell r="L316">
            <v>39386</v>
          </cell>
        </row>
        <row r="317">
          <cell r="A317" t="str">
            <v>saratoga</v>
          </cell>
          <cell r="B317" t="str">
            <v>3061-1</v>
          </cell>
          <cell r="C317" t="str">
            <v>2/1b1</v>
          </cell>
          <cell r="D317" t="str">
            <v>gr30611s</v>
          </cell>
          <cell r="E317" t="str">
            <v xml:space="preserve"> Jacqueline Grimsley</v>
          </cell>
          <cell r="F317" t="str">
            <v>(Current)</v>
          </cell>
          <cell r="G317">
            <v>840</v>
          </cell>
          <cell r="H317">
            <v>789</v>
          </cell>
          <cell r="I317">
            <v>740</v>
          </cell>
          <cell r="J317">
            <v>124</v>
          </cell>
          <cell r="K317">
            <v>38983</v>
          </cell>
          <cell r="L317">
            <v>39386</v>
          </cell>
        </row>
        <row r="318">
          <cell r="A318" t="str">
            <v>saratoga</v>
          </cell>
          <cell r="B318" t="str">
            <v>1030-1</v>
          </cell>
          <cell r="C318" t="str">
            <v>2/2b1</v>
          </cell>
          <cell r="D318" t="str">
            <v>mc10301s</v>
          </cell>
          <cell r="E318" t="str">
            <v>Ashley McCord</v>
          </cell>
          <cell r="F318" t="str">
            <v>(Notice)</v>
          </cell>
          <cell r="G318">
            <v>1006</v>
          </cell>
          <cell r="H318">
            <v>889</v>
          </cell>
          <cell r="I318">
            <v>889</v>
          </cell>
          <cell r="J318">
            <v>99</v>
          </cell>
          <cell r="K318">
            <v>38983</v>
          </cell>
          <cell r="L318">
            <v>39172</v>
          </cell>
        </row>
        <row r="319">
          <cell r="A319" t="str">
            <v>saratoga</v>
          </cell>
          <cell r="B319" t="str">
            <v>2076-1</v>
          </cell>
          <cell r="C319" t="str">
            <v>1/1a1</v>
          </cell>
          <cell r="D319" t="str">
            <v>ch20761s</v>
          </cell>
          <cell r="E319" t="str">
            <v xml:space="preserve"> Melissa Chacon</v>
          </cell>
          <cell r="F319" t="str">
            <v>(Notice)</v>
          </cell>
          <cell r="G319">
            <v>720</v>
          </cell>
          <cell r="H319">
            <v>700</v>
          </cell>
          <cell r="I319">
            <v>665</v>
          </cell>
          <cell r="J319">
            <v>99</v>
          </cell>
          <cell r="K319">
            <v>38982</v>
          </cell>
          <cell r="L319">
            <v>39172</v>
          </cell>
        </row>
        <row r="320">
          <cell r="A320" t="str">
            <v>saratoga</v>
          </cell>
          <cell r="B320" t="str">
            <v>2078-1</v>
          </cell>
          <cell r="C320" t="str">
            <v>1/1a1</v>
          </cell>
          <cell r="D320" t="str">
            <v>Ra20781S</v>
          </cell>
          <cell r="E320" t="str">
            <v xml:space="preserve"> Lori Rapacki</v>
          </cell>
          <cell r="F320" t="str">
            <v>(Current)</v>
          </cell>
          <cell r="G320">
            <v>720</v>
          </cell>
          <cell r="H320">
            <v>700</v>
          </cell>
          <cell r="I320">
            <v>665</v>
          </cell>
          <cell r="J320">
            <v>99</v>
          </cell>
          <cell r="K320">
            <v>38982</v>
          </cell>
          <cell r="L320">
            <v>39263</v>
          </cell>
        </row>
        <row r="321">
          <cell r="A321" t="str">
            <v>saratoga</v>
          </cell>
          <cell r="B321" t="str">
            <v>2098-1</v>
          </cell>
          <cell r="C321" t="str">
            <v>1/1a1</v>
          </cell>
          <cell r="D321" t="str">
            <v>mc20981s</v>
          </cell>
          <cell r="E321" t="str">
            <v xml:space="preserve"> Joseph Mcauley</v>
          </cell>
          <cell r="F321" t="str">
            <v>(Current)</v>
          </cell>
          <cell r="G321">
            <v>720</v>
          </cell>
          <cell r="H321">
            <v>700</v>
          </cell>
          <cell r="I321">
            <v>640</v>
          </cell>
          <cell r="J321">
            <v>99</v>
          </cell>
          <cell r="K321">
            <v>38982</v>
          </cell>
          <cell r="L321">
            <v>39263</v>
          </cell>
        </row>
        <row r="322">
          <cell r="A322" t="str">
            <v>saratoga</v>
          </cell>
          <cell r="B322" t="str">
            <v>1132-1</v>
          </cell>
          <cell r="C322" t="str">
            <v>2/1b1</v>
          </cell>
          <cell r="D322" t="str">
            <v>br11321s</v>
          </cell>
          <cell r="E322" t="str">
            <v>Robert Brothers</v>
          </cell>
          <cell r="F322" t="str">
            <v>(Current)</v>
          </cell>
          <cell r="G322">
            <v>840</v>
          </cell>
          <cell r="H322">
            <v>789</v>
          </cell>
          <cell r="I322">
            <v>789</v>
          </cell>
          <cell r="J322">
            <v>0</v>
          </cell>
          <cell r="K322">
            <v>38982</v>
          </cell>
          <cell r="L322">
            <v>39294</v>
          </cell>
        </row>
        <row r="323">
          <cell r="A323" t="str">
            <v>saratoga</v>
          </cell>
          <cell r="B323" t="str">
            <v>3106-2</v>
          </cell>
          <cell r="C323" t="str">
            <v>2/1b1</v>
          </cell>
          <cell r="D323" t="str">
            <v>lo31062s</v>
          </cell>
          <cell r="E323" t="str">
            <v xml:space="preserve"> Benjamin Loredo</v>
          </cell>
          <cell r="F323" t="str">
            <v>(Current)</v>
          </cell>
          <cell r="G323">
            <v>840</v>
          </cell>
          <cell r="H323">
            <v>789</v>
          </cell>
          <cell r="I323">
            <v>740</v>
          </cell>
          <cell r="J323">
            <v>99</v>
          </cell>
          <cell r="K323">
            <v>38980</v>
          </cell>
          <cell r="L323">
            <v>39355</v>
          </cell>
        </row>
        <row r="324">
          <cell r="A324" t="str">
            <v>saratoga</v>
          </cell>
          <cell r="B324" t="str">
            <v>2002-1</v>
          </cell>
          <cell r="C324" t="str">
            <v>2/2b1</v>
          </cell>
          <cell r="D324" t="str">
            <v>mc20021</v>
          </cell>
          <cell r="E324" t="str">
            <v xml:space="preserve"> Master's Commission USA</v>
          </cell>
          <cell r="F324" t="str">
            <v>(Current)</v>
          </cell>
          <cell r="G324">
            <v>1006</v>
          </cell>
          <cell r="H324">
            <v>889</v>
          </cell>
          <cell r="I324">
            <v>841.67</v>
          </cell>
          <cell r="J324">
            <v>899</v>
          </cell>
          <cell r="K324">
            <v>38980</v>
          </cell>
          <cell r="L324">
            <v>39233</v>
          </cell>
        </row>
        <row r="325">
          <cell r="A325" t="str">
            <v>saratoga</v>
          </cell>
          <cell r="B325" t="str">
            <v>2011-2</v>
          </cell>
          <cell r="C325" t="str">
            <v>2/2b1</v>
          </cell>
          <cell r="D325" t="str">
            <v>mc20112</v>
          </cell>
          <cell r="E325" t="str">
            <v xml:space="preserve"> Master's Commission USA</v>
          </cell>
          <cell r="F325" t="str">
            <v>(Current)</v>
          </cell>
          <cell r="G325">
            <v>1006</v>
          </cell>
          <cell r="H325">
            <v>889</v>
          </cell>
          <cell r="I325">
            <v>841.67</v>
          </cell>
          <cell r="J325">
            <v>899</v>
          </cell>
          <cell r="K325">
            <v>38980</v>
          </cell>
          <cell r="L325">
            <v>39233</v>
          </cell>
        </row>
        <row r="326">
          <cell r="A326" t="str">
            <v>saratoga</v>
          </cell>
          <cell r="B326" t="str">
            <v>2020-1</v>
          </cell>
          <cell r="C326" t="str">
            <v>2/2b1</v>
          </cell>
          <cell r="D326" t="str">
            <v>mc20201</v>
          </cell>
          <cell r="E326" t="str">
            <v xml:space="preserve"> Master's Commission USA</v>
          </cell>
          <cell r="F326" t="str">
            <v>(Current)</v>
          </cell>
          <cell r="G326">
            <v>1006</v>
          </cell>
          <cell r="H326">
            <v>889</v>
          </cell>
          <cell r="I326">
            <v>841.67</v>
          </cell>
          <cell r="J326">
            <v>899</v>
          </cell>
          <cell r="K326">
            <v>38980</v>
          </cell>
          <cell r="L326">
            <v>39233</v>
          </cell>
        </row>
        <row r="327">
          <cell r="A327" t="str">
            <v>saratoga</v>
          </cell>
          <cell r="B327" t="str">
            <v>2095-1</v>
          </cell>
          <cell r="C327" t="str">
            <v>1/1a1</v>
          </cell>
          <cell r="D327" t="str">
            <v>jk20951</v>
          </cell>
          <cell r="E327" t="str">
            <v xml:space="preserve"> Jessica Kruse</v>
          </cell>
          <cell r="F327" t="str">
            <v>(Current)</v>
          </cell>
          <cell r="G327">
            <v>720</v>
          </cell>
          <cell r="H327">
            <v>700</v>
          </cell>
          <cell r="I327">
            <v>665</v>
          </cell>
          <cell r="J327">
            <v>200</v>
          </cell>
          <cell r="K327">
            <v>38979</v>
          </cell>
          <cell r="L327">
            <v>39202</v>
          </cell>
        </row>
        <row r="328">
          <cell r="A328" t="str">
            <v>saratoga</v>
          </cell>
          <cell r="B328" t="str">
            <v>2052-2</v>
          </cell>
          <cell r="C328" t="str">
            <v>1/1a1</v>
          </cell>
          <cell r="D328" t="str">
            <v>mo20522s</v>
          </cell>
          <cell r="E328" t="str">
            <v xml:space="preserve"> Kouther Mohammed</v>
          </cell>
          <cell r="F328" t="str">
            <v>(Current)</v>
          </cell>
          <cell r="G328">
            <v>720</v>
          </cell>
          <cell r="H328">
            <v>700</v>
          </cell>
          <cell r="I328">
            <v>665</v>
          </cell>
          <cell r="J328">
            <v>99</v>
          </cell>
          <cell r="K328">
            <v>38977</v>
          </cell>
          <cell r="L328">
            <v>39325</v>
          </cell>
        </row>
        <row r="329">
          <cell r="A329" t="str">
            <v>saratoga</v>
          </cell>
          <cell r="B329" t="str">
            <v>3091-2</v>
          </cell>
          <cell r="C329" t="str">
            <v>2/1b1</v>
          </cell>
          <cell r="D329" t="str">
            <v>wi30912s</v>
          </cell>
          <cell r="E329" t="str">
            <v xml:space="preserve"> Casey Winterrowd</v>
          </cell>
          <cell r="F329" t="str">
            <v>(Current)</v>
          </cell>
          <cell r="G329">
            <v>840</v>
          </cell>
          <cell r="H329">
            <v>789</v>
          </cell>
          <cell r="I329">
            <v>740</v>
          </cell>
          <cell r="J329">
            <v>562.5</v>
          </cell>
          <cell r="K329">
            <v>38976</v>
          </cell>
          <cell r="L329">
            <v>39263</v>
          </cell>
        </row>
        <row r="330">
          <cell r="A330" t="str">
            <v>saratoga</v>
          </cell>
          <cell r="B330" t="str">
            <v>2053-2</v>
          </cell>
          <cell r="C330" t="str">
            <v>1/1a1</v>
          </cell>
          <cell r="D330" t="str">
            <v>qu20532s</v>
          </cell>
          <cell r="E330" t="str">
            <v xml:space="preserve"> Adrian Quintana</v>
          </cell>
          <cell r="F330" t="str">
            <v>(Current)</v>
          </cell>
          <cell r="G330">
            <v>720</v>
          </cell>
          <cell r="H330">
            <v>700</v>
          </cell>
          <cell r="I330">
            <v>665</v>
          </cell>
          <cell r="J330">
            <v>380</v>
          </cell>
          <cell r="K330">
            <v>38975</v>
          </cell>
          <cell r="L330">
            <v>39263</v>
          </cell>
        </row>
        <row r="331">
          <cell r="A331" t="str">
            <v>saratoga</v>
          </cell>
          <cell r="B331" t="str">
            <v>1013-2</v>
          </cell>
          <cell r="C331" t="str">
            <v>2/2b1</v>
          </cell>
          <cell r="D331" t="str">
            <v>Fi10132S</v>
          </cell>
          <cell r="E331" t="str">
            <v>Phoenix First Assembly</v>
          </cell>
          <cell r="F331" t="str">
            <v>(Current)</v>
          </cell>
          <cell r="G331">
            <v>1006</v>
          </cell>
          <cell r="H331">
            <v>889</v>
          </cell>
          <cell r="I331">
            <v>841.67</v>
          </cell>
          <cell r="J331">
            <v>899</v>
          </cell>
          <cell r="K331">
            <v>38975</v>
          </cell>
          <cell r="L331">
            <v>39233</v>
          </cell>
        </row>
        <row r="332">
          <cell r="A332" t="str">
            <v>saratoga</v>
          </cell>
          <cell r="B332" t="str">
            <v>1014-2</v>
          </cell>
          <cell r="C332" t="str">
            <v>2/2b1</v>
          </cell>
          <cell r="D332" t="str">
            <v>Fi10142S</v>
          </cell>
          <cell r="E332" t="str">
            <v>Phoenix First Assembly</v>
          </cell>
          <cell r="F332" t="str">
            <v>(Current)</v>
          </cell>
          <cell r="G332">
            <v>1006</v>
          </cell>
          <cell r="H332">
            <v>889</v>
          </cell>
          <cell r="I332">
            <v>841.67</v>
          </cell>
          <cell r="J332">
            <v>25</v>
          </cell>
          <cell r="K332">
            <v>38975</v>
          </cell>
          <cell r="L332">
            <v>39233</v>
          </cell>
        </row>
        <row r="333">
          <cell r="A333" t="str">
            <v>saratoga</v>
          </cell>
          <cell r="B333" t="str">
            <v>1128-2</v>
          </cell>
          <cell r="C333" t="str">
            <v>2/2b1</v>
          </cell>
          <cell r="D333" t="str">
            <v>ko11282s</v>
          </cell>
          <cell r="E333" t="str">
            <v>Robert Koller</v>
          </cell>
          <cell r="F333" t="str">
            <v>(Current)</v>
          </cell>
          <cell r="G333">
            <v>1006</v>
          </cell>
          <cell r="H333">
            <v>889</v>
          </cell>
          <cell r="I333">
            <v>889</v>
          </cell>
          <cell r="J333">
            <v>274</v>
          </cell>
          <cell r="K333">
            <v>38975</v>
          </cell>
          <cell r="L333">
            <v>39355</v>
          </cell>
        </row>
        <row r="334">
          <cell r="A334" t="str">
            <v>saratoga</v>
          </cell>
          <cell r="B334" t="str">
            <v>2004-1</v>
          </cell>
          <cell r="C334" t="str">
            <v>2/2b1</v>
          </cell>
          <cell r="D334" t="str">
            <v>mc20041</v>
          </cell>
          <cell r="E334" t="str">
            <v xml:space="preserve"> Master's Commission USA</v>
          </cell>
          <cell r="F334" t="str">
            <v>(Current)</v>
          </cell>
          <cell r="G334">
            <v>1006</v>
          </cell>
          <cell r="H334">
            <v>889</v>
          </cell>
          <cell r="I334">
            <v>889</v>
          </cell>
          <cell r="J334">
            <v>899</v>
          </cell>
          <cell r="K334">
            <v>38975</v>
          </cell>
          <cell r="L334">
            <v>39233</v>
          </cell>
        </row>
        <row r="335">
          <cell r="A335" t="str">
            <v>saratoga</v>
          </cell>
          <cell r="B335" t="str">
            <v>2141-1</v>
          </cell>
          <cell r="C335" t="str">
            <v>2/2b1</v>
          </cell>
          <cell r="D335" t="str">
            <v>mc21411</v>
          </cell>
          <cell r="E335" t="str">
            <v xml:space="preserve"> Master's Commission USA</v>
          </cell>
          <cell r="F335" t="str">
            <v>(Current)</v>
          </cell>
          <cell r="G335">
            <v>1006</v>
          </cell>
          <cell r="H335">
            <v>889</v>
          </cell>
          <cell r="I335">
            <v>889</v>
          </cell>
          <cell r="J335">
            <v>924</v>
          </cell>
          <cell r="K335">
            <v>38975</v>
          </cell>
          <cell r="L335">
            <v>39233</v>
          </cell>
        </row>
        <row r="336">
          <cell r="A336" t="str">
            <v>saratoga</v>
          </cell>
          <cell r="B336" t="str">
            <v>2147-1</v>
          </cell>
          <cell r="C336" t="str">
            <v>2/2b1</v>
          </cell>
          <cell r="D336" t="str">
            <v>ma21471s</v>
          </cell>
          <cell r="E336" t="str">
            <v xml:space="preserve"> Masters Communications</v>
          </cell>
          <cell r="F336" t="str">
            <v>(Current)</v>
          </cell>
          <cell r="G336">
            <v>1006</v>
          </cell>
          <cell r="H336">
            <v>889</v>
          </cell>
          <cell r="I336">
            <v>852</v>
          </cell>
          <cell r="J336">
            <v>899</v>
          </cell>
          <cell r="K336">
            <v>38975</v>
          </cell>
          <cell r="L336">
            <v>39233</v>
          </cell>
        </row>
        <row r="337">
          <cell r="A337" t="str">
            <v>saratoga</v>
          </cell>
          <cell r="B337" t="str">
            <v>1151-1</v>
          </cell>
          <cell r="C337" t="str">
            <v>3/2c1</v>
          </cell>
          <cell r="D337" t="str">
            <v>Fi11511S</v>
          </cell>
          <cell r="E337" t="str">
            <v xml:space="preserve"> Phoenix First Assembly</v>
          </cell>
          <cell r="F337" t="str">
            <v>(Current)</v>
          </cell>
          <cell r="G337">
            <v>1194</v>
          </cell>
          <cell r="H337">
            <v>1139</v>
          </cell>
          <cell r="I337">
            <v>1139</v>
          </cell>
          <cell r="J337">
            <v>1149</v>
          </cell>
          <cell r="K337">
            <v>38975</v>
          </cell>
          <cell r="L337">
            <v>39233</v>
          </cell>
        </row>
        <row r="338">
          <cell r="A338" t="str">
            <v>saratoga</v>
          </cell>
          <cell r="B338" t="str">
            <v>2118-2</v>
          </cell>
          <cell r="C338" t="str">
            <v>3/2c1</v>
          </cell>
          <cell r="D338" t="str">
            <v>mc21182</v>
          </cell>
          <cell r="E338" t="str">
            <v xml:space="preserve"> Master's Commission USA</v>
          </cell>
          <cell r="F338" t="str">
            <v>(Current)</v>
          </cell>
          <cell r="G338">
            <v>1194</v>
          </cell>
          <cell r="H338">
            <v>1139</v>
          </cell>
          <cell r="I338">
            <v>939</v>
          </cell>
          <cell r="J338">
            <v>1149</v>
          </cell>
          <cell r="K338">
            <v>38975</v>
          </cell>
          <cell r="L338">
            <v>39233</v>
          </cell>
        </row>
        <row r="339">
          <cell r="A339" t="str">
            <v>saratoga</v>
          </cell>
          <cell r="B339" t="str">
            <v>1110-2</v>
          </cell>
          <cell r="C339" t="str">
            <v>2/1b1</v>
          </cell>
          <cell r="D339" t="str">
            <v>ca11102</v>
          </cell>
          <cell r="E339" t="str">
            <v>Jose Castro</v>
          </cell>
          <cell r="F339" t="str">
            <v>(Current)</v>
          </cell>
          <cell r="G339">
            <v>840</v>
          </cell>
          <cell r="H339">
            <v>789</v>
          </cell>
          <cell r="I339">
            <v>789</v>
          </cell>
          <cell r="J339">
            <v>0</v>
          </cell>
          <cell r="K339">
            <v>38974</v>
          </cell>
          <cell r="L339">
            <v>39355</v>
          </cell>
        </row>
        <row r="340">
          <cell r="A340" t="str">
            <v>saratoga</v>
          </cell>
          <cell r="B340" t="str">
            <v>3075-2</v>
          </cell>
          <cell r="C340" t="str">
            <v>2/1b1</v>
          </cell>
          <cell r="D340" t="str">
            <v>sa30752s</v>
          </cell>
          <cell r="E340" t="str">
            <v xml:space="preserve"> Conrad Sarmiento</v>
          </cell>
          <cell r="F340" t="str">
            <v>(Current)</v>
          </cell>
          <cell r="G340">
            <v>840</v>
          </cell>
          <cell r="H340">
            <v>789</v>
          </cell>
          <cell r="I340">
            <v>750</v>
          </cell>
          <cell r="J340">
            <v>0</v>
          </cell>
          <cell r="K340">
            <v>38972</v>
          </cell>
          <cell r="L340">
            <v>39233</v>
          </cell>
        </row>
        <row r="341">
          <cell r="A341" t="str">
            <v>saratoga</v>
          </cell>
          <cell r="B341" t="str">
            <v>1014-1</v>
          </cell>
          <cell r="C341" t="str">
            <v>3/2c1</v>
          </cell>
          <cell r="D341" t="str">
            <v>Fi10141S</v>
          </cell>
          <cell r="E341" t="str">
            <v>Master's Commission USA</v>
          </cell>
          <cell r="F341" t="str">
            <v>(Current)</v>
          </cell>
          <cell r="G341">
            <v>1194</v>
          </cell>
          <cell r="H341">
            <v>1139</v>
          </cell>
          <cell r="I341">
            <v>1139</v>
          </cell>
          <cell r="J341">
            <v>0</v>
          </cell>
          <cell r="K341">
            <v>38969</v>
          </cell>
          <cell r="L341">
            <v>39233</v>
          </cell>
        </row>
        <row r="342">
          <cell r="A342" t="str">
            <v>saratoga</v>
          </cell>
          <cell r="B342" t="str">
            <v>1098-1</v>
          </cell>
          <cell r="C342" t="str">
            <v>1/1a1</v>
          </cell>
          <cell r="D342" t="str">
            <v>km10981</v>
          </cell>
          <cell r="E342" t="str">
            <v>Krista Maas</v>
          </cell>
          <cell r="F342" t="str">
            <v>(Notice)</v>
          </cell>
          <cell r="G342">
            <v>720</v>
          </cell>
          <cell r="H342">
            <v>700</v>
          </cell>
          <cell r="I342">
            <v>665</v>
          </cell>
          <cell r="J342">
            <v>0</v>
          </cell>
          <cell r="K342">
            <v>38969</v>
          </cell>
          <cell r="L342">
            <v>39172</v>
          </cell>
        </row>
        <row r="343">
          <cell r="A343" t="str">
            <v>saratoga</v>
          </cell>
          <cell r="B343" t="str">
            <v>1130-2</v>
          </cell>
          <cell r="C343" t="str">
            <v>2/2b1</v>
          </cell>
          <cell r="D343" t="str">
            <v>pe11302</v>
          </cell>
          <cell r="E343" t="str">
            <v>Joseph Peloso</v>
          </cell>
          <cell r="F343" t="str">
            <v>(Current)</v>
          </cell>
          <cell r="G343">
            <v>1006</v>
          </cell>
          <cell r="H343">
            <v>889</v>
          </cell>
          <cell r="I343">
            <v>889</v>
          </cell>
          <cell r="J343">
            <v>0</v>
          </cell>
          <cell r="K343">
            <v>38969</v>
          </cell>
          <cell r="L343">
            <v>39172</v>
          </cell>
        </row>
        <row r="344">
          <cell r="A344" t="str">
            <v>saratoga</v>
          </cell>
          <cell r="B344" t="str">
            <v>1132-2</v>
          </cell>
          <cell r="C344" t="str">
            <v>2/2b1</v>
          </cell>
          <cell r="D344" t="str">
            <v>Bu11322S</v>
          </cell>
          <cell r="E344" t="str">
            <v>Gregory Butler</v>
          </cell>
          <cell r="F344" t="str">
            <v>(Current)</v>
          </cell>
          <cell r="G344">
            <v>1006</v>
          </cell>
          <cell r="H344">
            <v>889</v>
          </cell>
          <cell r="I344">
            <v>889</v>
          </cell>
          <cell r="J344">
            <v>0</v>
          </cell>
          <cell r="K344">
            <v>38969</v>
          </cell>
          <cell r="L344">
            <v>39355</v>
          </cell>
        </row>
        <row r="345">
          <cell r="A345" t="str">
            <v>saratoga</v>
          </cell>
          <cell r="B345" t="str">
            <v>2006-1</v>
          </cell>
          <cell r="C345" t="str">
            <v>2/2b1</v>
          </cell>
          <cell r="D345" t="str">
            <v>mc20061</v>
          </cell>
          <cell r="E345" t="str">
            <v xml:space="preserve"> Master's Commission USA</v>
          </cell>
          <cell r="F345" t="str">
            <v>(Current)</v>
          </cell>
          <cell r="G345">
            <v>1006</v>
          </cell>
          <cell r="H345">
            <v>889</v>
          </cell>
          <cell r="I345">
            <v>841.67</v>
          </cell>
          <cell r="J345">
            <v>0</v>
          </cell>
          <cell r="K345">
            <v>38969</v>
          </cell>
          <cell r="L345">
            <v>39233</v>
          </cell>
        </row>
        <row r="346">
          <cell r="A346" t="str">
            <v>saratoga</v>
          </cell>
          <cell r="B346" t="str">
            <v>2013-2</v>
          </cell>
          <cell r="C346" t="str">
            <v>2/2b1</v>
          </cell>
          <cell r="D346" t="str">
            <v>mc20132</v>
          </cell>
          <cell r="E346" t="str">
            <v xml:space="preserve"> Master's Commission USA</v>
          </cell>
          <cell r="F346" t="str">
            <v>(Current)</v>
          </cell>
          <cell r="G346">
            <v>1006</v>
          </cell>
          <cell r="H346">
            <v>889</v>
          </cell>
          <cell r="I346">
            <v>841.67</v>
          </cell>
          <cell r="J346">
            <v>0</v>
          </cell>
          <cell r="K346">
            <v>38969</v>
          </cell>
          <cell r="L346">
            <v>39233</v>
          </cell>
        </row>
        <row r="347">
          <cell r="A347" t="str">
            <v>saratoga</v>
          </cell>
          <cell r="B347" t="str">
            <v>2024-1</v>
          </cell>
          <cell r="C347" t="str">
            <v>2/2b1</v>
          </cell>
          <cell r="D347" t="str">
            <v>mc20241</v>
          </cell>
          <cell r="E347" t="str">
            <v xml:space="preserve"> Master's Commission USA</v>
          </cell>
          <cell r="F347" t="str">
            <v>(Current)</v>
          </cell>
          <cell r="G347">
            <v>1006</v>
          </cell>
          <cell r="H347">
            <v>889</v>
          </cell>
          <cell r="I347">
            <v>841.67</v>
          </cell>
          <cell r="J347">
            <v>0</v>
          </cell>
          <cell r="K347">
            <v>38969</v>
          </cell>
          <cell r="L347">
            <v>39233</v>
          </cell>
        </row>
        <row r="348">
          <cell r="A348" t="str">
            <v>saratoga</v>
          </cell>
          <cell r="B348" t="str">
            <v>2025-1</v>
          </cell>
          <cell r="C348" t="str">
            <v>3/2c1</v>
          </cell>
          <cell r="D348" t="str">
            <v>mc20251</v>
          </cell>
          <cell r="E348" t="str">
            <v xml:space="preserve"> Master's Commission USA</v>
          </cell>
          <cell r="F348" t="str">
            <v>(Current)</v>
          </cell>
          <cell r="G348">
            <v>1194</v>
          </cell>
          <cell r="H348">
            <v>1139</v>
          </cell>
          <cell r="I348">
            <v>1139</v>
          </cell>
          <cell r="J348">
            <v>25</v>
          </cell>
          <cell r="K348">
            <v>38969</v>
          </cell>
          <cell r="L348">
            <v>39233</v>
          </cell>
        </row>
        <row r="349">
          <cell r="A349" t="str">
            <v>saratoga</v>
          </cell>
          <cell r="B349" t="str">
            <v>2029-1</v>
          </cell>
          <cell r="C349" t="str">
            <v>2/2b1</v>
          </cell>
          <cell r="D349" t="str">
            <v>mc20291</v>
          </cell>
          <cell r="E349" t="str">
            <v xml:space="preserve"> Master's Commission USA</v>
          </cell>
          <cell r="F349" t="str">
            <v>(Current)</v>
          </cell>
          <cell r="G349">
            <v>1006</v>
          </cell>
          <cell r="H349">
            <v>889</v>
          </cell>
          <cell r="I349">
            <v>841.67</v>
          </cell>
          <cell r="J349">
            <v>25</v>
          </cell>
          <cell r="K349">
            <v>38969</v>
          </cell>
          <cell r="L349">
            <v>39233</v>
          </cell>
        </row>
        <row r="350">
          <cell r="A350" t="str">
            <v>saratoga</v>
          </cell>
          <cell r="B350" t="str">
            <v>2108-2</v>
          </cell>
          <cell r="C350" t="str">
            <v>2/1b1</v>
          </cell>
          <cell r="D350" t="str">
            <v>pr21082s</v>
          </cell>
          <cell r="E350" t="str">
            <v xml:space="preserve"> James Pruell</v>
          </cell>
          <cell r="F350" t="str">
            <v>(Current)</v>
          </cell>
          <cell r="G350">
            <v>840</v>
          </cell>
          <cell r="H350">
            <v>789</v>
          </cell>
          <cell r="I350">
            <v>789</v>
          </cell>
          <cell r="J350">
            <v>99</v>
          </cell>
          <cell r="K350">
            <v>38969</v>
          </cell>
          <cell r="L350">
            <v>39355</v>
          </cell>
        </row>
        <row r="351">
          <cell r="A351" t="str">
            <v>saratoga</v>
          </cell>
          <cell r="B351" t="str">
            <v>2113-2</v>
          </cell>
          <cell r="C351" t="str">
            <v>2/2b1</v>
          </cell>
          <cell r="D351" t="str">
            <v>mc21132</v>
          </cell>
          <cell r="E351" t="str">
            <v xml:space="preserve"> Master's Commission USA</v>
          </cell>
          <cell r="F351" t="str">
            <v>(Current)</v>
          </cell>
          <cell r="G351">
            <v>1006</v>
          </cell>
          <cell r="H351">
            <v>889</v>
          </cell>
          <cell r="I351">
            <v>841.67</v>
          </cell>
          <cell r="J351">
            <v>25</v>
          </cell>
          <cell r="K351">
            <v>38969</v>
          </cell>
          <cell r="L351">
            <v>39233</v>
          </cell>
        </row>
        <row r="352">
          <cell r="A352" t="str">
            <v>saratoga</v>
          </cell>
          <cell r="B352" t="str">
            <v>2129-2</v>
          </cell>
          <cell r="C352" t="str">
            <v>2/2b1</v>
          </cell>
          <cell r="D352" t="str">
            <v>mc21292</v>
          </cell>
          <cell r="E352" t="str">
            <v xml:space="preserve"> Master's Commission USA</v>
          </cell>
          <cell r="F352" t="str">
            <v>(Current)</v>
          </cell>
          <cell r="G352">
            <v>1006</v>
          </cell>
          <cell r="H352">
            <v>889</v>
          </cell>
          <cell r="I352">
            <v>841.67</v>
          </cell>
          <cell r="J352">
            <v>0</v>
          </cell>
          <cell r="K352">
            <v>38969</v>
          </cell>
          <cell r="L352">
            <v>39233</v>
          </cell>
        </row>
        <row r="353">
          <cell r="A353" t="str">
            <v>saratoga</v>
          </cell>
          <cell r="B353" t="str">
            <v>2133-2</v>
          </cell>
          <cell r="C353" t="str">
            <v>3/2c1</v>
          </cell>
          <cell r="D353" t="str">
            <v>mc21332</v>
          </cell>
          <cell r="E353" t="str">
            <v xml:space="preserve"> Master's Commission USA</v>
          </cell>
          <cell r="F353" t="str">
            <v>(Current)</v>
          </cell>
          <cell r="G353">
            <v>1194</v>
          </cell>
          <cell r="H353">
            <v>1139</v>
          </cell>
          <cell r="I353">
            <v>1139</v>
          </cell>
          <cell r="J353">
            <v>0</v>
          </cell>
          <cell r="K353">
            <v>38969</v>
          </cell>
          <cell r="L353">
            <v>39233</v>
          </cell>
        </row>
        <row r="354">
          <cell r="A354" t="str">
            <v>saratoga</v>
          </cell>
          <cell r="B354" t="str">
            <v>2139-1</v>
          </cell>
          <cell r="C354" t="str">
            <v>2/2b1</v>
          </cell>
          <cell r="D354" t="str">
            <v>mc21391</v>
          </cell>
          <cell r="E354" t="str">
            <v xml:space="preserve"> Master's Commission USA</v>
          </cell>
          <cell r="F354" t="str">
            <v>(Current)</v>
          </cell>
          <cell r="G354">
            <v>1006</v>
          </cell>
          <cell r="H354">
            <v>889</v>
          </cell>
          <cell r="I354">
            <v>841.67</v>
          </cell>
          <cell r="J354">
            <v>25</v>
          </cell>
          <cell r="K354">
            <v>38969</v>
          </cell>
          <cell r="L354">
            <v>39233</v>
          </cell>
        </row>
        <row r="355">
          <cell r="A355" t="str">
            <v>saratoga</v>
          </cell>
          <cell r="B355" t="str">
            <v>3043-1</v>
          </cell>
          <cell r="C355" t="str">
            <v>2/1b1</v>
          </cell>
          <cell r="D355" t="str">
            <v>ja30431</v>
          </cell>
          <cell r="E355" t="str">
            <v xml:space="preserve"> James Allen</v>
          </cell>
          <cell r="F355" t="str">
            <v>(Eviction)</v>
          </cell>
          <cell r="G355">
            <v>840</v>
          </cell>
          <cell r="H355">
            <v>789</v>
          </cell>
          <cell r="I355">
            <v>740</v>
          </cell>
          <cell r="J355">
            <v>0</v>
          </cell>
          <cell r="K355">
            <v>38969</v>
          </cell>
          <cell r="L355">
            <v>39355</v>
          </cell>
        </row>
        <row r="356">
          <cell r="A356" t="str">
            <v>saratoga</v>
          </cell>
          <cell r="B356" t="str">
            <v>1104-2</v>
          </cell>
          <cell r="C356" t="str">
            <v>1/1a3</v>
          </cell>
          <cell r="D356" t="str">
            <v>Bu11042S</v>
          </cell>
          <cell r="E356" t="str">
            <v>Miles Buckles</v>
          </cell>
          <cell r="F356" t="str">
            <v>(Current)</v>
          </cell>
          <cell r="G356">
            <v>720</v>
          </cell>
          <cell r="H356">
            <v>715</v>
          </cell>
          <cell r="I356">
            <v>665</v>
          </cell>
          <cell r="J356">
            <v>25</v>
          </cell>
          <cell r="K356">
            <v>38968</v>
          </cell>
          <cell r="L356">
            <v>39386</v>
          </cell>
        </row>
        <row r="357">
          <cell r="A357" t="str">
            <v>saratoga</v>
          </cell>
          <cell r="B357" t="str">
            <v>2030-2</v>
          </cell>
          <cell r="C357" t="str">
            <v>1/1a1</v>
          </cell>
          <cell r="D357" t="str">
            <v>Pa20302S</v>
          </cell>
          <cell r="E357" t="str">
            <v xml:space="preserve"> Nilesh Pavaskar *TermA*</v>
          </cell>
          <cell r="F357" t="str">
            <v>(Notice)</v>
          </cell>
          <cell r="G357">
            <v>720</v>
          </cell>
          <cell r="H357">
            <v>700</v>
          </cell>
          <cell r="I357">
            <v>700</v>
          </cell>
          <cell r="J357">
            <v>0</v>
          </cell>
          <cell r="K357">
            <v>38968</v>
          </cell>
          <cell r="L357">
            <v>39355</v>
          </cell>
        </row>
        <row r="358">
          <cell r="A358" t="str">
            <v>saratoga</v>
          </cell>
          <cell r="B358" t="str">
            <v>2135-1</v>
          </cell>
          <cell r="C358" t="str">
            <v>2/2b1</v>
          </cell>
          <cell r="D358" t="str">
            <v>Me21351S</v>
          </cell>
          <cell r="E358" t="str">
            <v xml:space="preserve"> Jay Meade</v>
          </cell>
          <cell r="F358" t="str">
            <v>(Current)</v>
          </cell>
          <cell r="G358">
            <v>1006</v>
          </cell>
          <cell r="H358">
            <v>889</v>
          </cell>
          <cell r="I358">
            <v>889</v>
          </cell>
          <cell r="J358">
            <v>0</v>
          </cell>
          <cell r="K358">
            <v>38968</v>
          </cell>
          <cell r="L358">
            <v>39386</v>
          </cell>
        </row>
        <row r="359">
          <cell r="A359" t="str">
            <v>saratoga</v>
          </cell>
          <cell r="B359" t="str">
            <v>3041-1</v>
          </cell>
          <cell r="C359" t="str">
            <v>2/1b1</v>
          </cell>
          <cell r="D359" t="str">
            <v>Ho30411S</v>
          </cell>
          <cell r="E359" t="str">
            <v xml:space="preserve"> Roger Homyak</v>
          </cell>
          <cell r="F359" t="str">
            <v>(Current)</v>
          </cell>
          <cell r="G359">
            <v>840</v>
          </cell>
          <cell r="H359">
            <v>789</v>
          </cell>
          <cell r="I359">
            <v>740</v>
          </cell>
          <cell r="J359">
            <v>0</v>
          </cell>
          <cell r="K359">
            <v>38968</v>
          </cell>
          <cell r="L359">
            <v>39355</v>
          </cell>
        </row>
        <row r="360">
          <cell r="A360" t="str">
            <v>saratoga</v>
          </cell>
          <cell r="B360" t="str">
            <v>2036-1</v>
          </cell>
          <cell r="C360" t="str">
            <v>2/1b1</v>
          </cell>
          <cell r="D360" t="str">
            <v>co20361s</v>
          </cell>
          <cell r="E360" t="str">
            <v xml:space="preserve"> Julien Colter</v>
          </cell>
          <cell r="F360" t="str">
            <v>(Current)</v>
          </cell>
          <cell r="G360">
            <v>840</v>
          </cell>
          <cell r="H360">
            <v>789</v>
          </cell>
          <cell r="I360">
            <v>789</v>
          </cell>
          <cell r="J360">
            <v>99</v>
          </cell>
          <cell r="K360">
            <v>38967</v>
          </cell>
          <cell r="L360">
            <v>39355</v>
          </cell>
        </row>
        <row r="361">
          <cell r="A361" t="str">
            <v>saratoga</v>
          </cell>
          <cell r="B361" t="str">
            <v>3066-1</v>
          </cell>
          <cell r="C361" t="str">
            <v>1/1a1</v>
          </cell>
          <cell r="D361" t="str">
            <v>Fu30661S</v>
          </cell>
          <cell r="E361" t="str">
            <v xml:space="preserve"> Lynn Furman</v>
          </cell>
          <cell r="F361" t="str">
            <v>(Current)</v>
          </cell>
          <cell r="G361">
            <v>720</v>
          </cell>
          <cell r="H361">
            <v>700</v>
          </cell>
          <cell r="I361">
            <v>665</v>
          </cell>
          <cell r="J361">
            <v>0</v>
          </cell>
          <cell r="K361">
            <v>38967</v>
          </cell>
          <cell r="L361">
            <v>39355</v>
          </cell>
        </row>
        <row r="362">
          <cell r="A362" t="str">
            <v>saratoga</v>
          </cell>
          <cell r="B362" t="str">
            <v>1035-1</v>
          </cell>
          <cell r="C362" t="str">
            <v>2/1b1</v>
          </cell>
          <cell r="D362" t="str">
            <v>Ke10351S</v>
          </cell>
          <cell r="E362" t="str">
            <v>Susan Keith</v>
          </cell>
          <cell r="F362" t="str">
            <v>(Current)</v>
          </cell>
          <cell r="G362">
            <v>840</v>
          </cell>
          <cell r="H362">
            <v>789</v>
          </cell>
          <cell r="I362">
            <v>789</v>
          </cell>
          <cell r="J362">
            <v>0</v>
          </cell>
          <cell r="K362">
            <v>38965</v>
          </cell>
          <cell r="L362">
            <v>39202</v>
          </cell>
        </row>
        <row r="363">
          <cell r="A363" t="str">
            <v>saratoga</v>
          </cell>
          <cell r="B363" t="str">
            <v>3103-1</v>
          </cell>
          <cell r="C363" t="str">
            <v>1/1a1</v>
          </cell>
          <cell r="D363" t="str">
            <v>To31031S</v>
          </cell>
          <cell r="E363" t="str">
            <v xml:space="preserve"> Nickolas Tovar</v>
          </cell>
          <cell r="F363" t="str">
            <v>(Current)</v>
          </cell>
          <cell r="G363">
            <v>720</v>
          </cell>
          <cell r="H363">
            <v>700</v>
          </cell>
          <cell r="I363">
            <v>710</v>
          </cell>
          <cell r="J363">
            <v>99</v>
          </cell>
          <cell r="K363">
            <v>38965</v>
          </cell>
          <cell r="L363">
            <v>39325</v>
          </cell>
        </row>
        <row r="364">
          <cell r="A364" t="str">
            <v>saratoga</v>
          </cell>
          <cell r="B364" t="str">
            <v>1085-1</v>
          </cell>
          <cell r="C364" t="str">
            <v>1/1a1</v>
          </cell>
          <cell r="D364" t="str">
            <v>Ki10851S</v>
          </cell>
          <cell r="E364" t="str">
            <v>Brenda Kisrow</v>
          </cell>
          <cell r="F364" t="str">
            <v>(Current)</v>
          </cell>
          <cell r="G364">
            <v>720</v>
          </cell>
          <cell r="H364">
            <v>700</v>
          </cell>
          <cell r="I364">
            <v>665</v>
          </cell>
          <cell r="J364">
            <v>99</v>
          </cell>
          <cell r="K364">
            <v>38962</v>
          </cell>
          <cell r="L364">
            <v>39599</v>
          </cell>
        </row>
        <row r="365">
          <cell r="A365" t="str">
            <v>saratoga</v>
          </cell>
          <cell r="B365" t="str">
            <v>1002-2</v>
          </cell>
          <cell r="C365" t="str">
            <v>3/2c1</v>
          </cell>
          <cell r="D365" t="str">
            <v>Da10022S</v>
          </cell>
          <cell r="E365" t="str">
            <v>Amberly Daulton</v>
          </cell>
          <cell r="F365" t="str">
            <v>(Current)</v>
          </cell>
          <cell r="G365">
            <v>1194</v>
          </cell>
          <cell r="H365">
            <v>1139</v>
          </cell>
          <cell r="I365">
            <v>940</v>
          </cell>
          <cell r="J365">
            <v>0</v>
          </cell>
          <cell r="K365">
            <v>38961</v>
          </cell>
          <cell r="L365">
            <v>39355</v>
          </cell>
        </row>
        <row r="366">
          <cell r="A366" t="str">
            <v>saratoga</v>
          </cell>
          <cell r="B366" t="str">
            <v>1010-1</v>
          </cell>
          <cell r="C366" t="str">
            <v>2/2b1</v>
          </cell>
          <cell r="D366" t="str">
            <v>mod10101</v>
          </cell>
          <cell r="E366" t="str">
            <v>Model Unit</v>
          </cell>
          <cell r="F366" t="str">
            <v>(Current)</v>
          </cell>
          <cell r="G366">
            <v>1006</v>
          </cell>
          <cell r="H366">
            <v>889</v>
          </cell>
          <cell r="I366">
            <v>889</v>
          </cell>
          <cell r="J366">
            <v>0</v>
          </cell>
          <cell r="K366">
            <v>38961</v>
          </cell>
          <cell r="L366">
            <v>47514</v>
          </cell>
        </row>
        <row r="367">
          <cell r="A367" t="str">
            <v>saratoga</v>
          </cell>
          <cell r="B367" t="str">
            <v>1018-2</v>
          </cell>
          <cell r="C367" t="str">
            <v>1/1a1</v>
          </cell>
          <cell r="D367" t="str">
            <v>go10182s</v>
          </cell>
          <cell r="E367" t="str">
            <v>Nickolas Goodge</v>
          </cell>
          <cell r="F367" t="str">
            <v>(Current)</v>
          </cell>
          <cell r="G367">
            <v>720</v>
          </cell>
          <cell r="H367">
            <v>700</v>
          </cell>
          <cell r="I367">
            <v>665</v>
          </cell>
          <cell r="J367">
            <v>0</v>
          </cell>
          <cell r="K367">
            <v>38961</v>
          </cell>
          <cell r="L367">
            <v>39355</v>
          </cell>
        </row>
        <row r="368">
          <cell r="A368" t="str">
            <v>saratoga</v>
          </cell>
          <cell r="B368" t="str">
            <v>1032-2</v>
          </cell>
          <cell r="C368" t="str">
            <v>1/1a1</v>
          </cell>
          <cell r="D368" t="str">
            <v>St10322S</v>
          </cell>
          <cell r="E368" t="str">
            <v>Marie Stockdale</v>
          </cell>
          <cell r="F368" t="str">
            <v>(Current)</v>
          </cell>
          <cell r="G368">
            <v>720</v>
          </cell>
          <cell r="H368">
            <v>700</v>
          </cell>
          <cell r="I368">
            <v>655</v>
          </cell>
          <cell r="J368">
            <v>0</v>
          </cell>
          <cell r="K368">
            <v>38961</v>
          </cell>
          <cell r="L368">
            <v>39325</v>
          </cell>
        </row>
        <row r="369">
          <cell r="A369" t="str">
            <v>saratoga</v>
          </cell>
          <cell r="B369" t="str">
            <v>1034-1</v>
          </cell>
          <cell r="C369" t="str">
            <v>3/2c1</v>
          </cell>
          <cell r="D369" t="str">
            <v>Br10341S</v>
          </cell>
          <cell r="E369" t="str">
            <v>Lorilyn Brown</v>
          </cell>
          <cell r="F369" t="str">
            <v>(Current)</v>
          </cell>
          <cell r="G369">
            <v>1194</v>
          </cell>
          <cell r="H369">
            <v>1139</v>
          </cell>
          <cell r="I369">
            <v>940</v>
          </cell>
          <cell r="J369">
            <v>0</v>
          </cell>
          <cell r="K369">
            <v>38961</v>
          </cell>
          <cell r="L369">
            <v>39355</v>
          </cell>
        </row>
        <row r="370">
          <cell r="A370" t="str">
            <v>saratoga</v>
          </cell>
          <cell r="B370" t="str">
            <v>1053-1</v>
          </cell>
          <cell r="C370" t="str">
            <v>1/1a1</v>
          </cell>
          <cell r="D370" t="str">
            <v>mod10531</v>
          </cell>
          <cell r="E370" t="str">
            <v>Model Unit</v>
          </cell>
          <cell r="F370" t="str">
            <v>(Current)</v>
          </cell>
          <cell r="G370">
            <v>720</v>
          </cell>
          <cell r="H370">
            <v>700</v>
          </cell>
          <cell r="I370">
            <v>700</v>
          </cell>
          <cell r="J370">
            <v>0</v>
          </cell>
          <cell r="K370">
            <v>38961</v>
          </cell>
          <cell r="L370">
            <v>47514</v>
          </cell>
        </row>
        <row r="371">
          <cell r="A371" t="str">
            <v>saratoga</v>
          </cell>
          <cell r="B371" t="str">
            <v>2047-1</v>
          </cell>
          <cell r="C371" t="str">
            <v>2/2b1</v>
          </cell>
          <cell r="D371" t="str">
            <v>Gl20471S</v>
          </cell>
          <cell r="E371" t="str">
            <v xml:space="preserve"> Michael Glanville</v>
          </cell>
          <cell r="F371" t="str">
            <v>(Current)</v>
          </cell>
          <cell r="G371">
            <v>1006</v>
          </cell>
          <cell r="H371">
            <v>889</v>
          </cell>
          <cell r="I371">
            <v>889</v>
          </cell>
          <cell r="J371">
            <v>0</v>
          </cell>
          <cell r="K371">
            <v>38961</v>
          </cell>
          <cell r="L371">
            <v>39325</v>
          </cell>
        </row>
        <row r="372">
          <cell r="A372" t="str">
            <v>saratoga</v>
          </cell>
          <cell r="B372" t="str">
            <v>2069-2</v>
          </cell>
          <cell r="C372" t="str">
            <v>2/1b1</v>
          </cell>
          <cell r="D372" t="str">
            <v>Ba20692S</v>
          </cell>
          <cell r="E372" t="str">
            <v xml:space="preserve"> Mario Barrera</v>
          </cell>
          <cell r="F372" t="str">
            <v>(Current)</v>
          </cell>
          <cell r="G372">
            <v>840</v>
          </cell>
          <cell r="H372">
            <v>789</v>
          </cell>
          <cell r="I372">
            <v>789</v>
          </cell>
          <cell r="J372">
            <v>0</v>
          </cell>
          <cell r="K372">
            <v>38961</v>
          </cell>
          <cell r="L372">
            <v>39355</v>
          </cell>
        </row>
        <row r="373">
          <cell r="A373" t="str">
            <v>saratoga</v>
          </cell>
          <cell r="B373" t="str">
            <v>2072-1</v>
          </cell>
          <cell r="C373" t="str">
            <v>2/1b1</v>
          </cell>
          <cell r="D373" t="str">
            <v>Fr20721S</v>
          </cell>
          <cell r="E373" t="str">
            <v xml:space="preserve"> Javier Franco</v>
          </cell>
          <cell r="F373" t="str">
            <v>(Current)</v>
          </cell>
          <cell r="G373">
            <v>840</v>
          </cell>
          <cell r="H373">
            <v>789</v>
          </cell>
          <cell r="I373">
            <v>789</v>
          </cell>
          <cell r="J373">
            <v>0</v>
          </cell>
          <cell r="K373">
            <v>38961</v>
          </cell>
          <cell r="L373">
            <v>39355</v>
          </cell>
        </row>
        <row r="374">
          <cell r="A374" t="str">
            <v>saratoga</v>
          </cell>
          <cell r="B374" t="str">
            <v>2098-2</v>
          </cell>
          <cell r="C374" t="str">
            <v>1/1a1</v>
          </cell>
          <cell r="D374" t="str">
            <v>He20982S</v>
          </cell>
          <cell r="E374" t="str">
            <v xml:space="preserve"> Chad Headley</v>
          </cell>
          <cell r="F374" t="str">
            <v>(Current)</v>
          </cell>
          <cell r="G374">
            <v>720</v>
          </cell>
          <cell r="H374">
            <v>700</v>
          </cell>
          <cell r="I374">
            <v>665</v>
          </cell>
          <cell r="J374">
            <v>0</v>
          </cell>
          <cell r="K374">
            <v>38961</v>
          </cell>
          <cell r="L374">
            <v>39355</v>
          </cell>
        </row>
        <row r="375">
          <cell r="A375" t="str">
            <v>saratoga</v>
          </cell>
          <cell r="B375" t="str">
            <v>2125-2</v>
          </cell>
          <cell r="C375" t="str">
            <v>2/2b1</v>
          </cell>
          <cell r="D375" t="str">
            <v>Mo21252S</v>
          </cell>
          <cell r="E375" t="str">
            <v xml:space="preserve"> Joshua Morris</v>
          </cell>
          <cell r="F375" t="str">
            <v>(Eviction)</v>
          </cell>
          <cell r="G375">
            <v>1006</v>
          </cell>
          <cell r="H375">
            <v>889</v>
          </cell>
          <cell r="I375">
            <v>889</v>
          </cell>
          <cell r="J375">
            <v>0</v>
          </cell>
          <cell r="K375">
            <v>38961</v>
          </cell>
          <cell r="L375">
            <v>39355</v>
          </cell>
        </row>
        <row r="376">
          <cell r="A376" t="str">
            <v>saratoga</v>
          </cell>
          <cell r="B376" t="str">
            <v>2126-2</v>
          </cell>
          <cell r="C376" t="str">
            <v>2/2b1</v>
          </cell>
          <cell r="D376" t="str">
            <v>Me21262S</v>
          </cell>
          <cell r="E376" t="str">
            <v xml:space="preserve"> Jose Mendez</v>
          </cell>
          <cell r="F376" t="str">
            <v>(Current)</v>
          </cell>
          <cell r="G376">
            <v>1006</v>
          </cell>
          <cell r="H376">
            <v>889</v>
          </cell>
          <cell r="I376">
            <v>889</v>
          </cell>
          <cell r="J376">
            <v>25</v>
          </cell>
          <cell r="K376">
            <v>38961</v>
          </cell>
          <cell r="L376">
            <v>39355</v>
          </cell>
        </row>
        <row r="377">
          <cell r="A377" t="str">
            <v>saratoga</v>
          </cell>
          <cell r="B377" t="str">
            <v>3091-1</v>
          </cell>
          <cell r="C377" t="str">
            <v>1/1a1</v>
          </cell>
          <cell r="D377" t="str">
            <v>Se30911S</v>
          </cell>
          <cell r="E377" t="str">
            <v xml:space="preserve"> Heidi Sebunia</v>
          </cell>
          <cell r="F377" t="str">
            <v>(Current)</v>
          </cell>
          <cell r="G377">
            <v>720</v>
          </cell>
          <cell r="H377">
            <v>700</v>
          </cell>
          <cell r="I377">
            <v>665</v>
          </cell>
          <cell r="J377">
            <v>99</v>
          </cell>
          <cell r="K377">
            <v>38961</v>
          </cell>
          <cell r="L377">
            <v>39325</v>
          </cell>
        </row>
        <row r="378">
          <cell r="A378" t="str">
            <v>saratoga</v>
          </cell>
          <cell r="B378" t="str">
            <v>1097-2</v>
          </cell>
          <cell r="C378" t="str">
            <v>1/1a1</v>
          </cell>
          <cell r="D378" t="str">
            <v>Fi10972S</v>
          </cell>
          <cell r="E378" t="str">
            <v>Gregory Fisher</v>
          </cell>
          <cell r="F378" t="str">
            <v>(Current)</v>
          </cell>
          <cell r="G378">
            <v>720</v>
          </cell>
          <cell r="H378">
            <v>700</v>
          </cell>
          <cell r="I378">
            <v>665</v>
          </cell>
          <cell r="J378">
            <v>186.71</v>
          </cell>
          <cell r="K378">
            <v>38960</v>
          </cell>
          <cell r="L378">
            <v>39325</v>
          </cell>
        </row>
        <row r="379">
          <cell r="A379" t="str">
            <v>saratoga</v>
          </cell>
          <cell r="B379" t="str">
            <v>1093-2</v>
          </cell>
          <cell r="C379" t="str">
            <v>2/1b1</v>
          </cell>
          <cell r="D379" t="str">
            <v>Mo10932S</v>
          </cell>
          <cell r="E379" t="str">
            <v>Enrique Montes</v>
          </cell>
          <cell r="F379" t="str">
            <v>(Current)</v>
          </cell>
          <cell r="G379">
            <v>840</v>
          </cell>
          <cell r="H379">
            <v>789</v>
          </cell>
          <cell r="I379">
            <v>789</v>
          </cell>
          <cell r="J379">
            <v>175</v>
          </cell>
          <cell r="K379">
            <v>38959</v>
          </cell>
          <cell r="L379">
            <v>39355</v>
          </cell>
        </row>
        <row r="380">
          <cell r="A380" t="str">
            <v>saratoga</v>
          </cell>
          <cell r="B380" t="str">
            <v>1047-2</v>
          </cell>
          <cell r="C380" t="str">
            <v>1/1a1</v>
          </cell>
          <cell r="D380" t="str">
            <v>De10472S</v>
          </cell>
          <cell r="E380" t="str">
            <v>Cyndal Despain</v>
          </cell>
          <cell r="F380" t="str">
            <v>(Current)</v>
          </cell>
          <cell r="G380">
            <v>720</v>
          </cell>
          <cell r="H380">
            <v>700</v>
          </cell>
          <cell r="I380">
            <v>665</v>
          </cell>
          <cell r="J380">
            <v>175</v>
          </cell>
          <cell r="K380">
            <v>38957</v>
          </cell>
          <cell r="L380">
            <v>39355</v>
          </cell>
        </row>
        <row r="381">
          <cell r="A381" t="str">
            <v>saratoga</v>
          </cell>
          <cell r="B381" t="str">
            <v>3031-2</v>
          </cell>
          <cell r="C381" t="str">
            <v>1/1a1</v>
          </cell>
          <cell r="D381" t="str">
            <v>Ol30312S</v>
          </cell>
          <cell r="E381" t="str">
            <v xml:space="preserve"> Greg Oldham</v>
          </cell>
          <cell r="F381" t="str">
            <v>(Current)</v>
          </cell>
          <cell r="G381">
            <v>720</v>
          </cell>
          <cell r="H381">
            <v>700</v>
          </cell>
          <cell r="I381">
            <v>665</v>
          </cell>
          <cell r="J381">
            <v>169.23</v>
          </cell>
          <cell r="K381">
            <v>38957</v>
          </cell>
          <cell r="L381">
            <v>39325</v>
          </cell>
        </row>
        <row r="382">
          <cell r="A382" t="str">
            <v>saratoga</v>
          </cell>
          <cell r="B382" t="str">
            <v>1101-1</v>
          </cell>
          <cell r="C382" t="str">
            <v>1/1a1</v>
          </cell>
          <cell r="D382" t="str">
            <v>Wh11011S</v>
          </cell>
          <cell r="E382" t="str">
            <v>Sarah Whitaker</v>
          </cell>
          <cell r="F382" t="str">
            <v>(Current)</v>
          </cell>
          <cell r="G382">
            <v>720</v>
          </cell>
          <cell r="H382">
            <v>700</v>
          </cell>
          <cell r="I382">
            <v>665</v>
          </cell>
          <cell r="J382">
            <v>75.03</v>
          </cell>
          <cell r="K382">
            <v>38955</v>
          </cell>
          <cell r="L382">
            <v>39355</v>
          </cell>
        </row>
        <row r="383">
          <cell r="A383" t="str">
            <v>saratoga</v>
          </cell>
          <cell r="B383" t="str">
            <v>3125-1</v>
          </cell>
          <cell r="C383" t="str">
            <v>1/1a1</v>
          </cell>
          <cell r="D383" t="str">
            <v>Bl31251S</v>
          </cell>
          <cell r="E383" t="str">
            <v xml:space="preserve"> Jeff Black</v>
          </cell>
          <cell r="F383" t="str">
            <v>(Current)</v>
          </cell>
          <cell r="G383">
            <v>720</v>
          </cell>
          <cell r="H383">
            <v>700</v>
          </cell>
          <cell r="I383">
            <v>665</v>
          </cell>
          <cell r="J383">
            <v>75.03</v>
          </cell>
          <cell r="K383">
            <v>38955</v>
          </cell>
          <cell r="L383">
            <v>39355</v>
          </cell>
        </row>
        <row r="384">
          <cell r="A384" t="str">
            <v>saratoga</v>
          </cell>
          <cell r="B384" t="str">
            <v>1004-2</v>
          </cell>
          <cell r="C384" t="str">
            <v>2/2b1</v>
          </cell>
          <cell r="D384" t="str">
            <v>Gr10042S</v>
          </cell>
          <cell r="E384" t="str">
            <v>Daniel Griffiths</v>
          </cell>
          <cell r="F384" t="str">
            <v>(Current)</v>
          </cell>
          <cell r="G384">
            <v>1006</v>
          </cell>
          <cell r="H384">
            <v>889</v>
          </cell>
          <cell r="I384">
            <v>889</v>
          </cell>
          <cell r="J384">
            <v>325</v>
          </cell>
          <cell r="K384">
            <v>38954</v>
          </cell>
          <cell r="L384">
            <v>39355</v>
          </cell>
        </row>
        <row r="385">
          <cell r="A385" t="str">
            <v>saratoga</v>
          </cell>
          <cell r="B385" t="str">
            <v>1137-2</v>
          </cell>
          <cell r="C385" t="str">
            <v>2/2b1</v>
          </cell>
          <cell r="D385" t="str">
            <v>To11372S</v>
          </cell>
          <cell r="E385" t="str">
            <v xml:space="preserve"> Robert Torres</v>
          </cell>
          <cell r="F385" t="str">
            <v>(Current)</v>
          </cell>
          <cell r="G385">
            <v>1006</v>
          </cell>
          <cell r="H385">
            <v>889</v>
          </cell>
          <cell r="I385">
            <v>889</v>
          </cell>
          <cell r="J385">
            <v>0</v>
          </cell>
          <cell r="K385">
            <v>38954</v>
          </cell>
          <cell r="L385">
            <v>39355</v>
          </cell>
        </row>
        <row r="386">
          <cell r="A386" t="str">
            <v>saratoga</v>
          </cell>
          <cell r="B386" t="str">
            <v>1140-1</v>
          </cell>
          <cell r="C386" t="str">
            <v>2/2b1</v>
          </cell>
          <cell r="D386" t="str">
            <v>Ad11401S</v>
          </cell>
          <cell r="E386" t="str">
            <v xml:space="preserve"> Kendal Adams</v>
          </cell>
          <cell r="F386" t="str">
            <v>(Current)</v>
          </cell>
          <cell r="G386">
            <v>1006</v>
          </cell>
          <cell r="H386">
            <v>889</v>
          </cell>
          <cell r="I386">
            <v>889</v>
          </cell>
          <cell r="J386">
            <v>99</v>
          </cell>
          <cell r="K386">
            <v>38953</v>
          </cell>
          <cell r="L386">
            <v>39355</v>
          </cell>
        </row>
        <row r="387">
          <cell r="A387" t="str">
            <v>saratoga</v>
          </cell>
          <cell r="B387" t="str">
            <v>1105-1</v>
          </cell>
          <cell r="C387" t="str">
            <v>1/1a1</v>
          </cell>
          <cell r="D387" t="str">
            <v>Te11051S</v>
          </cell>
          <cell r="E387" t="str">
            <v>Dan Teixera</v>
          </cell>
          <cell r="F387" t="str">
            <v>(Current)</v>
          </cell>
          <cell r="G387">
            <v>720</v>
          </cell>
          <cell r="H387">
            <v>700</v>
          </cell>
          <cell r="I387">
            <v>665</v>
          </cell>
          <cell r="J387">
            <v>0</v>
          </cell>
          <cell r="K387">
            <v>38952</v>
          </cell>
          <cell r="L387">
            <v>39355</v>
          </cell>
        </row>
        <row r="388">
          <cell r="A388" t="str">
            <v>saratoga</v>
          </cell>
          <cell r="B388" t="str">
            <v>1068-1</v>
          </cell>
          <cell r="C388" t="str">
            <v>1/1a1</v>
          </cell>
          <cell r="D388" t="str">
            <v>Ha10681S</v>
          </cell>
          <cell r="E388" t="str">
            <v>Karla Harbin</v>
          </cell>
          <cell r="F388" t="str">
            <v>(Current)</v>
          </cell>
          <cell r="G388">
            <v>720</v>
          </cell>
          <cell r="H388">
            <v>700</v>
          </cell>
          <cell r="I388">
            <v>665</v>
          </cell>
          <cell r="J388">
            <v>175</v>
          </cell>
          <cell r="K388">
            <v>38948</v>
          </cell>
          <cell r="L388">
            <v>39355</v>
          </cell>
        </row>
        <row r="389">
          <cell r="A389" t="str">
            <v>saratoga</v>
          </cell>
          <cell r="B389" t="str">
            <v>2057-1</v>
          </cell>
          <cell r="C389" t="str">
            <v>1/1a1</v>
          </cell>
          <cell r="D389" t="str">
            <v>Ad20571S</v>
          </cell>
          <cell r="E389" t="str">
            <v xml:space="preserve"> Albert/Luke Adams*</v>
          </cell>
          <cell r="F389" t="str">
            <v>(Current)</v>
          </cell>
          <cell r="G389">
            <v>720</v>
          </cell>
          <cell r="H389">
            <v>700</v>
          </cell>
          <cell r="I389">
            <v>710</v>
          </cell>
          <cell r="J389">
            <v>99</v>
          </cell>
          <cell r="K389">
            <v>38948</v>
          </cell>
          <cell r="L389">
            <v>39141</v>
          </cell>
        </row>
        <row r="390">
          <cell r="A390" t="str">
            <v>saratoga</v>
          </cell>
          <cell r="B390" t="str">
            <v>1039-2</v>
          </cell>
          <cell r="C390" t="str">
            <v>1/1a1</v>
          </cell>
          <cell r="D390" t="str">
            <v>St10392S</v>
          </cell>
          <cell r="E390" t="str">
            <v>Sarah Stohl</v>
          </cell>
          <cell r="F390" t="str">
            <v>(Current)</v>
          </cell>
          <cell r="G390">
            <v>720</v>
          </cell>
          <cell r="H390">
            <v>700</v>
          </cell>
          <cell r="I390">
            <v>665</v>
          </cell>
          <cell r="J390">
            <v>99</v>
          </cell>
          <cell r="K390">
            <v>38947</v>
          </cell>
          <cell r="L390">
            <v>39172</v>
          </cell>
        </row>
        <row r="391">
          <cell r="A391" t="str">
            <v>saratoga</v>
          </cell>
          <cell r="B391" t="str">
            <v>3051-2</v>
          </cell>
          <cell r="C391" t="str">
            <v>1/1a1</v>
          </cell>
          <cell r="D391" t="str">
            <v>In30512S</v>
          </cell>
          <cell r="E391" t="str">
            <v xml:space="preserve"> Sara Ingram</v>
          </cell>
          <cell r="F391" t="str">
            <v>(Current)</v>
          </cell>
          <cell r="G391">
            <v>720</v>
          </cell>
          <cell r="H391">
            <v>700</v>
          </cell>
          <cell r="I391">
            <v>665</v>
          </cell>
          <cell r="J391">
            <v>200</v>
          </cell>
          <cell r="K391">
            <v>38947</v>
          </cell>
          <cell r="L391">
            <v>39325</v>
          </cell>
        </row>
        <row r="392">
          <cell r="A392" t="str">
            <v>saratoga</v>
          </cell>
          <cell r="B392" t="str">
            <v>3065-1</v>
          </cell>
          <cell r="C392" t="str">
            <v>1/1a1</v>
          </cell>
          <cell r="D392" t="str">
            <v>Ka30651S</v>
          </cell>
          <cell r="E392" t="str">
            <v xml:space="preserve"> Michelle Kaufmann</v>
          </cell>
          <cell r="F392" t="str">
            <v>(Current)</v>
          </cell>
          <cell r="G392">
            <v>720</v>
          </cell>
          <cell r="H392">
            <v>700</v>
          </cell>
          <cell r="I392">
            <v>665</v>
          </cell>
          <cell r="J392">
            <v>99</v>
          </cell>
          <cell r="K392">
            <v>38947</v>
          </cell>
          <cell r="L392">
            <v>39325</v>
          </cell>
        </row>
        <row r="393">
          <cell r="A393" t="str">
            <v>saratoga</v>
          </cell>
          <cell r="B393" t="str">
            <v>2035-1</v>
          </cell>
          <cell r="C393" t="str">
            <v>2/1b1</v>
          </cell>
          <cell r="D393" t="str">
            <v>Wh20351S</v>
          </cell>
          <cell r="E393" t="str">
            <v xml:space="preserve"> Dyable Whyte</v>
          </cell>
          <cell r="F393" t="str">
            <v>(Current)</v>
          </cell>
          <cell r="G393">
            <v>840</v>
          </cell>
          <cell r="H393">
            <v>789</v>
          </cell>
          <cell r="I393">
            <v>789</v>
          </cell>
          <cell r="J393">
            <v>175</v>
          </cell>
          <cell r="K393">
            <v>38946</v>
          </cell>
          <cell r="L393">
            <v>39172</v>
          </cell>
        </row>
        <row r="394">
          <cell r="A394" t="str">
            <v>saratoga</v>
          </cell>
          <cell r="B394" t="str">
            <v>1063-1</v>
          </cell>
          <cell r="C394" t="str">
            <v>1/1a1</v>
          </cell>
          <cell r="D394" t="str">
            <v>Le10631S</v>
          </cell>
          <cell r="E394" t="str">
            <v>Kristen Lewis</v>
          </cell>
          <cell r="F394" t="str">
            <v>(Current)</v>
          </cell>
          <cell r="G394">
            <v>720</v>
          </cell>
          <cell r="H394">
            <v>700</v>
          </cell>
          <cell r="I394">
            <v>665</v>
          </cell>
          <cell r="J394">
            <v>124</v>
          </cell>
          <cell r="K394">
            <v>38944</v>
          </cell>
          <cell r="L394">
            <v>39325</v>
          </cell>
        </row>
        <row r="395">
          <cell r="A395" t="str">
            <v>saratoga</v>
          </cell>
          <cell r="B395" t="str">
            <v>1111-1</v>
          </cell>
          <cell r="C395" t="str">
            <v>2/1b1</v>
          </cell>
          <cell r="D395" t="str">
            <v>Le11111S</v>
          </cell>
          <cell r="E395" t="str">
            <v>Robert Le Blanc</v>
          </cell>
          <cell r="F395" t="str">
            <v>(Current)</v>
          </cell>
          <cell r="G395">
            <v>840</v>
          </cell>
          <cell r="H395">
            <v>789</v>
          </cell>
          <cell r="I395">
            <v>789</v>
          </cell>
          <cell r="J395">
            <v>0</v>
          </cell>
          <cell r="K395">
            <v>38944</v>
          </cell>
          <cell r="L395">
            <v>39355</v>
          </cell>
        </row>
        <row r="396">
          <cell r="A396" t="str">
            <v>saratoga</v>
          </cell>
          <cell r="B396" t="str">
            <v>3040-2</v>
          </cell>
          <cell r="C396" t="str">
            <v>1/1a1</v>
          </cell>
          <cell r="D396" t="str">
            <v>Kw30402S</v>
          </cell>
          <cell r="E396" t="str">
            <v xml:space="preserve"> Lance Kwiatkoski</v>
          </cell>
          <cell r="F396" t="str">
            <v>(Notice)</v>
          </cell>
          <cell r="G396">
            <v>720</v>
          </cell>
          <cell r="H396">
            <v>700</v>
          </cell>
          <cell r="I396">
            <v>710</v>
          </cell>
          <cell r="J396">
            <v>274</v>
          </cell>
          <cell r="K396">
            <v>38944</v>
          </cell>
          <cell r="L396">
            <v>39141</v>
          </cell>
        </row>
        <row r="397">
          <cell r="A397" t="str">
            <v>saratoga</v>
          </cell>
          <cell r="B397" t="str">
            <v>3040-1</v>
          </cell>
          <cell r="C397" t="str">
            <v>2/1b1</v>
          </cell>
          <cell r="D397" t="str">
            <v>Va30401S</v>
          </cell>
          <cell r="E397" t="str">
            <v xml:space="preserve"> Guadalupe Valenzuela</v>
          </cell>
          <cell r="F397" t="str">
            <v>(Current)</v>
          </cell>
          <cell r="G397">
            <v>840</v>
          </cell>
          <cell r="H397">
            <v>789</v>
          </cell>
          <cell r="I397">
            <v>789</v>
          </cell>
          <cell r="J397">
            <v>124</v>
          </cell>
          <cell r="K397">
            <v>38943</v>
          </cell>
          <cell r="L397">
            <v>39325</v>
          </cell>
        </row>
        <row r="398">
          <cell r="A398" t="str">
            <v>saratoga</v>
          </cell>
          <cell r="B398" t="str">
            <v>1001-2</v>
          </cell>
          <cell r="C398" t="str">
            <v>3/2c1</v>
          </cell>
          <cell r="D398" t="str">
            <v>Cu10012S</v>
          </cell>
          <cell r="E398" t="str">
            <v>Ray Curtis Jr</v>
          </cell>
          <cell r="F398" t="str">
            <v>(Current)</v>
          </cell>
          <cell r="G398">
            <v>1194</v>
          </cell>
          <cell r="H398">
            <v>1139</v>
          </cell>
          <cell r="I398">
            <v>1139</v>
          </cell>
          <cell r="J398">
            <v>0</v>
          </cell>
          <cell r="K398">
            <v>38941</v>
          </cell>
          <cell r="L398">
            <v>39355</v>
          </cell>
        </row>
        <row r="399">
          <cell r="A399" t="str">
            <v>saratoga</v>
          </cell>
          <cell r="B399" t="str">
            <v>2002-2</v>
          </cell>
          <cell r="C399" t="str">
            <v>3/2c1</v>
          </cell>
          <cell r="D399" t="str">
            <v>Sh20022S</v>
          </cell>
          <cell r="E399" t="str">
            <v xml:space="preserve"> Jody Sherwood</v>
          </cell>
          <cell r="F399" t="str">
            <v>(Current)</v>
          </cell>
          <cell r="G399">
            <v>1194</v>
          </cell>
          <cell r="H399">
            <v>1139</v>
          </cell>
          <cell r="I399">
            <v>940</v>
          </cell>
          <cell r="J399">
            <v>25</v>
          </cell>
          <cell r="K399">
            <v>38941</v>
          </cell>
          <cell r="L399">
            <v>39355</v>
          </cell>
        </row>
        <row r="400">
          <cell r="A400" t="str">
            <v>saratoga</v>
          </cell>
          <cell r="B400" t="str">
            <v>2119-2</v>
          </cell>
          <cell r="C400" t="str">
            <v>2/2b1</v>
          </cell>
          <cell r="D400" t="str">
            <v>De21192S</v>
          </cell>
          <cell r="E400" t="str">
            <v xml:space="preserve"> Jose Delgado</v>
          </cell>
          <cell r="F400" t="str">
            <v>(Current)</v>
          </cell>
          <cell r="G400">
            <v>1006</v>
          </cell>
          <cell r="H400">
            <v>889</v>
          </cell>
          <cell r="I400">
            <v>899</v>
          </cell>
          <cell r="J400">
            <v>124</v>
          </cell>
          <cell r="K400">
            <v>38941</v>
          </cell>
          <cell r="L400">
            <v>39325</v>
          </cell>
        </row>
        <row r="401">
          <cell r="A401" t="str">
            <v>saratoga</v>
          </cell>
          <cell r="B401" t="str">
            <v>1042-2</v>
          </cell>
          <cell r="C401" t="str">
            <v>1/1a1</v>
          </cell>
          <cell r="D401" t="str">
            <v>Jo10422S</v>
          </cell>
          <cell r="E401" t="str">
            <v>David Jonas</v>
          </cell>
          <cell r="F401" t="str">
            <v>(Current)</v>
          </cell>
          <cell r="G401">
            <v>720</v>
          </cell>
          <cell r="H401">
            <v>700</v>
          </cell>
          <cell r="I401">
            <v>665</v>
          </cell>
          <cell r="J401">
            <v>175</v>
          </cell>
          <cell r="K401">
            <v>38940</v>
          </cell>
          <cell r="L401">
            <v>39325</v>
          </cell>
        </row>
        <row r="402">
          <cell r="A402" t="str">
            <v>saratoga</v>
          </cell>
          <cell r="B402" t="str">
            <v>1118-2</v>
          </cell>
          <cell r="C402" t="str">
            <v>3/2c1</v>
          </cell>
          <cell r="D402" t="str">
            <v>St11182S</v>
          </cell>
          <cell r="E402" t="str">
            <v>Marissa Stewart</v>
          </cell>
          <cell r="F402" t="str">
            <v>(Current)</v>
          </cell>
          <cell r="G402">
            <v>1194</v>
          </cell>
          <cell r="H402">
            <v>1139</v>
          </cell>
          <cell r="I402">
            <v>940</v>
          </cell>
          <cell r="J402">
            <v>175</v>
          </cell>
          <cell r="K402">
            <v>38940</v>
          </cell>
          <cell r="L402">
            <v>39355</v>
          </cell>
        </row>
        <row r="403">
          <cell r="A403" t="str">
            <v>saratoga</v>
          </cell>
          <cell r="B403" t="str">
            <v>1134-2</v>
          </cell>
          <cell r="C403" t="str">
            <v>3/2c1</v>
          </cell>
          <cell r="D403" t="str">
            <v>Fa11342S</v>
          </cell>
          <cell r="E403" t="str">
            <v xml:space="preserve"> Matthew Farwell</v>
          </cell>
          <cell r="F403" t="str">
            <v>(Current)</v>
          </cell>
          <cell r="G403">
            <v>1194</v>
          </cell>
          <cell r="H403">
            <v>1139</v>
          </cell>
          <cell r="I403">
            <v>940</v>
          </cell>
          <cell r="J403">
            <v>274</v>
          </cell>
          <cell r="K403">
            <v>38940</v>
          </cell>
          <cell r="L403">
            <v>39355</v>
          </cell>
        </row>
        <row r="404">
          <cell r="A404" t="str">
            <v>saratoga</v>
          </cell>
          <cell r="B404" t="str">
            <v>2152-1</v>
          </cell>
          <cell r="C404" t="str">
            <v>3/2c1</v>
          </cell>
          <cell r="D404" t="str">
            <v>he21521s</v>
          </cell>
          <cell r="E404" t="str">
            <v xml:space="preserve"> Dezirae Helton</v>
          </cell>
          <cell r="F404" t="str">
            <v>(Current)</v>
          </cell>
          <cell r="G404">
            <v>1194</v>
          </cell>
          <cell r="H404">
            <v>1139</v>
          </cell>
          <cell r="I404">
            <v>940</v>
          </cell>
          <cell r="J404">
            <v>99</v>
          </cell>
          <cell r="K404">
            <v>38936</v>
          </cell>
          <cell r="L404">
            <v>39325</v>
          </cell>
        </row>
        <row r="405">
          <cell r="A405" t="str">
            <v>saratoga</v>
          </cell>
          <cell r="B405" t="str">
            <v>2014-1</v>
          </cell>
          <cell r="C405" t="str">
            <v>3/2c1</v>
          </cell>
          <cell r="D405" t="str">
            <v>So20141S</v>
          </cell>
          <cell r="E405" t="str">
            <v xml:space="preserve"> Sean Southland</v>
          </cell>
          <cell r="F405" t="str">
            <v>(Current)</v>
          </cell>
          <cell r="G405">
            <v>1194</v>
          </cell>
          <cell r="H405">
            <v>1139</v>
          </cell>
          <cell r="I405">
            <v>940</v>
          </cell>
          <cell r="J405">
            <v>350</v>
          </cell>
          <cell r="K405">
            <v>38935</v>
          </cell>
          <cell r="L405">
            <v>39325</v>
          </cell>
        </row>
        <row r="406">
          <cell r="A406" t="str">
            <v>saratoga</v>
          </cell>
          <cell r="B406" t="str">
            <v>2064-1</v>
          </cell>
          <cell r="C406" t="str">
            <v>1/1a1</v>
          </cell>
          <cell r="D406" t="str">
            <v>Ka20641S</v>
          </cell>
          <cell r="E406" t="str">
            <v xml:space="preserve"> Prasad Karuba</v>
          </cell>
          <cell r="F406" t="str">
            <v>(Current)</v>
          </cell>
          <cell r="G406">
            <v>720</v>
          </cell>
          <cell r="H406">
            <v>700</v>
          </cell>
          <cell r="I406">
            <v>699</v>
          </cell>
          <cell r="J406">
            <v>200</v>
          </cell>
          <cell r="K406">
            <v>38935</v>
          </cell>
          <cell r="L406">
            <v>39294</v>
          </cell>
        </row>
        <row r="407">
          <cell r="A407" t="str">
            <v>saratoga</v>
          </cell>
          <cell r="B407" t="str">
            <v>2112-2</v>
          </cell>
          <cell r="C407" t="str">
            <v>2/1b1</v>
          </cell>
          <cell r="D407" t="str">
            <v>he21122s</v>
          </cell>
          <cell r="E407" t="str">
            <v xml:space="preserve"> Lourdes Hernandez</v>
          </cell>
          <cell r="F407" t="str">
            <v>(Current)</v>
          </cell>
          <cell r="G407">
            <v>840</v>
          </cell>
          <cell r="H407">
            <v>789</v>
          </cell>
          <cell r="I407">
            <v>789</v>
          </cell>
          <cell r="J407">
            <v>200</v>
          </cell>
          <cell r="K407">
            <v>38934</v>
          </cell>
          <cell r="L407">
            <v>39325</v>
          </cell>
        </row>
        <row r="408">
          <cell r="A408" t="str">
            <v>saratoga</v>
          </cell>
          <cell r="B408" t="str">
            <v>2012-2</v>
          </cell>
          <cell r="C408" t="str">
            <v>2/2b1</v>
          </cell>
          <cell r="D408" t="str">
            <v>Le20122S</v>
          </cell>
          <cell r="E408" t="str">
            <v xml:space="preserve"> Dan Le Blanc</v>
          </cell>
          <cell r="F408" t="str">
            <v>(Current)</v>
          </cell>
          <cell r="G408">
            <v>1006</v>
          </cell>
          <cell r="H408">
            <v>889</v>
          </cell>
          <cell r="I408">
            <v>889</v>
          </cell>
          <cell r="J408">
            <v>124</v>
          </cell>
          <cell r="K408">
            <v>38933</v>
          </cell>
          <cell r="L408">
            <v>39325</v>
          </cell>
        </row>
        <row r="409">
          <cell r="A409" t="str">
            <v>saratoga</v>
          </cell>
          <cell r="B409" t="str">
            <v>2060-2</v>
          </cell>
          <cell r="C409" t="str">
            <v>1/1a1</v>
          </cell>
          <cell r="D409" t="str">
            <v>Pu20602S</v>
          </cell>
          <cell r="E409" t="str">
            <v xml:space="preserve"> John Purcell</v>
          </cell>
          <cell r="F409" t="str">
            <v>(Current)</v>
          </cell>
          <cell r="G409">
            <v>720</v>
          </cell>
          <cell r="H409">
            <v>700</v>
          </cell>
          <cell r="I409">
            <v>665</v>
          </cell>
          <cell r="J409">
            <v>175</v>
          </cell>
          <cell r="K409">
            <v>38933</v>
          </cell>
          <cell r="L409">
            <v>39325</v>
          </cell>
        </row>
        <row r="410">
          <cell r="A410" t="str">
            <v>saratoga</v>
          </cell>
          <cell r="B410" t="str">
            <v>2067-2</v>
          </cell>
          <cell r="C410" t="str">
            <v>2/1b1</v>
          </cell>
          <cell r="D410" t="str">
            <v>Ki20672S</v>
          </cell>
          <cell r="E410" t="str">
            <v xml:space="preserve"> Oolissa King</v>
          </cell>
          <cell r="F410" t="str">
            <v>(Current)</v>
          </cell>
          <cell r="G410">
            <v>840</v>
          </cell>
          <cell r="H410">
            <v>789</v>
          </cell>
          <cell r="I410">
            <v>789</v>
          </cell>
          <cell r="J410">
            <v>200</v>
          </cell>
          <cell r="K410">
            <v>38933</v>
          </cell>
          <cell r="L410">
            <v>39325</v>
          </cell>
        </row>
        <row r="411">
          <cell r="A411" t="str">
            <v>saratoga</v>
          </cell>
          <cell r="B411" t="str">
            <v>1139-2</v>
          </cell>
          <cell r="C411" t="str">
            <v>2/2b1</v>
          </cell>
          <cell r="D411" t="str">
            <v>Mc11392S</v>
          </cell>
          <cell r="E411" t="str">
            <v xml:space="preserve"> Kayne Mcclellan</v>
          </cell>
          <cell r="F411" t="str">
            <v>(Current)</v>
          </cell>
          <cell r="G411">
            <v>1006</v>
          </cell>
          <cell r="H411">
            <v>889</v>
          </cell>
          <cell r="I411">
            <v>889</v>
          </cell>
          <cell r="J411">
            <v>175</v>
          </cell>
          <cell r="K411">
            <v>38931</v>
          </cell>
          <cell r="L411">
            <v>39325</v>
          </cell>
        </row>
        <row r="412">
          <cell r="A412" t="str">
            <v>saratoga</v>
          </cell>
          <cell r="B412" t="str">
            <v>1007-2</v>
          </cell>
          <cell r="C412" t="str">
            <v>3/2c1</v>
          </cell>
          <cell r="D412" t="str">
            <v>Ke10072S</v>
          </cell>
          <cell r="E412" t="str">
            <v>Mary Keyes</v>
          </cell>
          <cell r="F412" t="str">
            <v>(Current)</v>
          </cell>
          <cell r="G412">
            <v>1194</v>
          </cell>
          <cell r="H412">
            <v>1139</v>
          </cell>
          <cell r="I412">
            <v>940</v>
          </cell>
          <cell r="J412">
            <v>175</v>
          </cell>
          <cell r="K412">
            <v>38930</v>
          </cell>
          <cell r="L412">
            <v>39325</v>
          </cell>
        </row>
        <row r="413">
          <cell r="A413" t="str">
            <v>saratoga</v>
          </cell>
          <cell r="B413" t="str">
            <v>2114-1</v>
          </cell>
          <cell r="C413" t="str">
            <v>2/1b1</v>
          </cell>
          <cell r="D413" t="str">
            <v>He21141S</v>
          </cell>
          <cell r="E413" t="str">
            <v xml:space="preserve"> Kyle Henson</v>
          </cell>
          <cell r="F413" t="str">
            <v>(Current)</v>
          </cell>
          <cell r="G413">
            <v>840</v>
          </cell>
          <cell r="H413">
            <v>789</v>
          </cell>
          <cell r="I413">
            <v>789</v>
          </cell>
          <cell r="J413">
            <v>175</v>
          </cell>
          <cell r="K413">
            <v>38930</v>
          </cell>
          <cell r="L413">
            <v>39325</v>
          </cell>
        </row>
        <row r="414">
          <cell r="A414" t="str">
            <v>saratoga</v>
          </cell>
          <cell r="B414" t="str">
            <v>2159-2</v>
          </cell>
          <cell r="C414" t="str">
            <v>2/2b1</v>
          </cell>
          <cell r="D414" t="str">
            <v>Co21592S</v>
          </cell>
          <cell r="E414" t="str">
            <v xml:space="preserve"> Mike Coffman (Emp)</v>
          </cell>
          <cell r="F414" t="str">
            <v>(Current)</v>
          </cell>
          <cell r="G414">
            <v>1006</v>
          </cell>
          <cell r="H414">
            <v>889</v>
          </cell>
          <cell r="I414">
            <v>889</v>
          </cell>
          <cell r="J414">
            <v>0</v>
          </cell>
          <cell r="K414">
            <v>38930</v>
          </cell>
          <cell r="L414">
            <v>39325</v>
          </cell>
        </row>
        <row r="415">
          <cell r="A415" t="str">
            <v>saratoga</v>
          </cell>
          <cell r="B415" t="str">
            <v>3102-2</v>
          </cell>
          <cell r="C415" t="str">
            <v>1/1a1</v>
          </cell>
          <cell r="D415" t="str">
            <v>Di31022S</v>
          </cell>
          <cell r="E415" t="str">
            <v xml:space="preserve"> Christopher Dickinson</v>
          </cell>
          <cell r="F415" t="str">
            <v>(Current)</v>
          </cell>
          <cell r="G415">
            <v>720</v>
          </cell>
          <cell r="H415">
            <v>700</v>
          </cell>
          <cell r="I415">
            <v>665</v>
          </cell>
          <cell r="J415">
            <v>175</v>
          </cell>
          <cell r="K415">
            <v>38930</v>
          </cell>
          <cell r="L415">
            <v>39325</v>
          </cell>
        </row>
        <row r="416">
          <cell r="A416" t="str">
            <v>saratoga</v>
          </cell>
          <cell r="B416" t="str">
            <v>1041-2</v>
          </cell>
          <cell r="C416" t="str">
            <v>1/1a1</v>
          </cell>
          <cell r="D416" t="str">
            <v>Ba10412S</v>
          </cell>
          <cell r="E416" t="str">
            <v>Sarah Bagnato</v>
          </cell>
          <cell r="F416" t="str">
            <v>(Current)</v>
          </cell>
          <cell r="G416">
            <v>720</v>
          </cell>
          <cell r="H416">
            <v>700</v>
          </cell>
          <cell r="I416">
            <v>665</v>
          </cell>
          <cell r="J416">
            <v>175</v>
          </cell>
          <cell r="K416">
            <v>38929</v>
          </cell>
          <cell r="L416">
            <v>39325</v>
          </cell>
        </row>
        <row r="417">
          <cell r="A417" t="str">
            <v>saratoga</v>
          </cell>
          <cell r="B417" t="str">
            <v>1112-1</v>
          </cell>
          <cell r="C417" t="str">
            <v>2/1b1</v>
          </cell>
          <cell r="D417" t="str">
            <v>Br11121S</v>
          </cell>
          <cell r="E417" t="str">
            <v>Justin Browne</v>
          </cell>
          <cell r="F417" t="str">
            <v>(Current)</v>
          </cell>
          <cell r="G417">
            <v>840</v>
          </cell>
          <cell r="H417">
            <v>789</v>
          </cell>
          <cell r="I417">
            <v>789</v>
          </cell>
          <cell r="J417">
            <v>225</v>
          </cell>
          <cell r="K417">
            <v>38929</v>
          </cell>
          <cell r="L417">
            <v>39325</v>
          </cell>
        </row>
        <row r="418">
          <cell r="A418" t="str">
            <v>saratoga</v>
          </cell>
          <cell r="B418" t="str">
            <v>1123-1</v>
          </cell>
          <cell r="C418" t="str">
            <v>1/1a1</v>
          </cell>
          <cell r="D418" t="str">
            <v>Yo11231S</v>
          </cell>
          <cell r="E418" t="str">
            <v>Jarron Young</v>
          </cell>
          <cell r="F418" t="str">
            <v>(Current)</v>
          </cell>
          <cell r="G418">
            <v>720</v>
          </cell>
          <cell r="H418">
            <v>700</v>
          </cell>
          <cell r="I418">
            <v>665</v>
          </cell>
          <cell r="J418">
            <v>175</v>
          </cell>
          <cell r="K418">
            <v>38929</v>
          </cell>
          <cell r="L418">
            <v>39325</v>
          </cell>
        </row>
        <row r="419">
          <cell r="A419" t="str">
            <v>saratoga</v>
          </cell>
          <cell r="B419" t="str">
            <v>2044-1</v>
          </cell>
          <cell r="C419" t="str">
            <v>2/1b1</v>
          </cell>
          <cell r="D419" t="str">
            <v>po20441s</v>
          </cell>
          <cell r="E419" t="str">
            <v xml:space="preserve"> Yadira Popoca</v>
          </cell>
          <cell r="F419" t="str">
            <v>(Current)</v>
          </cell>
          <cell r="G419">
            <v>840</v>
          </cell>
          <cell r="H419">
            <v>789</v>
          </cell>
          <cell r="I419">
            <v>789</v>
          </cell>
          <cell r="J419">
            <v>175</v>
          </cell>
          <cell r="K419">
            <v>38929</v>
          </cell>
          <cell r="L419">
            <v>39325</v>
          </cell>
        </row>
        <row r="420">
          <cell r="A420" t="str">
            <v>saratoga</v>
          </cell>
          <cell r="B420" t="str">
            <v>2069-1</v>
          </cell>
          <cell r="C420" t="str">
            <v>1/1a1</v>
          </cell>
          <cell r="D420" t="str">
            <v>Ke20691S</v>
          </cell>
          <cell r="E420" t="str">
            <v xml:space="preserve"> Kellie Keith</v>
          </cell>
          <cell r="F420" t="str">
            <v>(Current)</v>
          </cell>
          <cell r="G420">
            <v>720</v>
          </cell>
          <cell r="H420">
            <v>700</v>
          </cell>
          <cell r="I420">
            <v>665</v>
          </cell>
          <cell r="J420">
            <v>175</v>
          </cell>
          <cell r="K420">
            <v>38929</v>
          </cell>
          <cell r="L420">
            <v>39324</v>
          </cell>
        </row>
        <row r="421">
          <cell r="A421" t="str">
            <v>saratoga</v>
          </cell>
          <cell r="B421" t="str">
            <v>2089-1</v>
          </cell>
          <cell r="C421" t="str">
            <v>1/1a1</v>
          </cell>
          <cell r="D421" t="str">
            <v>Ar20891S</v>
          </cell>
          <cell r="E421" t="str">
            <v xml:space="preserve"> Veronica Arellano</v>
          </cell>
          <cell r="F421" t="str">
            <v>(Current)</v>
          </cell>
          <cell r="G421">
            <v>720</v>
          </cell>
          <cell r="H421">
            <v>700</v>
          </cell>
          <cell r="I421">
            <v>665</v>
          </cell>
          <cell r="J421">
            <v>300</v>
          </cell>
          <cell r="K421">
            <v>38929</v>
          </cell>
          <cell r="L421">
            <v>39325</v>
          </cell>
        </row>
        <row r="422">
          <cell r="A422" t="str">
            <v>saratoga</v>
          </cell>
          <cell r="B422" t="str">
            <v>2105-2</v>
          </cell>
          <cell r="C422" t="str">
            <v>2/1b1</v>
          </cell>
          <cell r="D422" t="str">
            <v>He21052S</v>
          </cell>
          <cell r="E422" t="str">
            <v xml:space="preserve"> Lindsay Helseth</v>
          </cell>
          <cell r="F422" t="str">
            <v>(Current)</v>
          </cell>
          <cell r="G422">
            <v>840</v>
          </cell>
          <cell r="H422">
            <v>789</v>
          </cell>
          <cell r="I422">
            <v>789</v>
          </cell>
          <cell r="J422">
            <v>500</v>
          </cell>
          <cell r="K422">
            <v>38929</v>
          </cell>
          <cell r="L422">
            <v>39325</v>
          </cell>
        </row>
        <row r="423">
          <cell r="A423" t="str">
            <v>saratoga</v>
          </cell>
          <cell r="B423" t="str">
            <v>2150-1</v>
          </cell>
          <cell r="C423" t="str">
            <v>2/2b1</v>
          </cell>
          <cell r="D423" t="str">
            <v>Mc21501S</v>
          </cell>
          <cell r="E423" t="str">
            <v xml:space="preserve"> Dustine Mccarron</v>
          </cell>
          <cell r="F423" t="str">
            <v>(Current)</v>
          </cell>
          <cell r="G423">
            <v>1006</v>
          </cell>
          <cell r="H423">
            <v>889</v>
          </cell>
          <cell r="I423">
            <v>889</v>
          </cell>
          <cell r="J423">
            <v>325</v>
          </cell>
          <cell r="K423">
            <v>38929</v>
          </cell>
          <cell r="L423">
            <v>39325</v>
          </cell>
        </row>
        <row r="424">
          <cell r="A424" t="str">
            <v>saratoga</v>
          </cell>
          <cell r="B424" t="str">
            <v>3075-1</v>
          </cell>
          <cell r="C424" t="str">
            <v>1/1a1</v>
          </cell>
          <cell r="D424" t="str">
            <v>Go30751S</v>
          </cell>
          <cell r="E424" t="str">
            <v xml:space="preserve"> Luis Gonzalez</v>
          </cell>
          <cell r="F424" t="str">
            <v>(Current)</v>
          </cell>
          <cell r="G424">
            <v>720</v>
          </cell>
          <cell r="H424">
            <v>700</v>
          </cell>
          <cell r="I424">
            <v>665</v>
          </cell>
          <cell r="J424">
            <v>175</v>
          </cell>
          <cell r="K424">
            <v>38929</v>
          </cell>
          <cell r="L424">
            <v>39325</v>
          </cell>
        </row>
        <row r="425">
          <cell r="A425" t="str">
            <v>saratoga</v>
          </cell>
          <cell r="B425" t="str">
            <v>1127-2</v>
          </cell>
          <cell r="C425" t="str">
            <v>2/2b1</v>
          </cell>
          <cell r="D425" t="str">
            <v>Pe11272S</v>
          </cell>
          <cell r="E425" t="str">
            <v>Richard Perez</v>
          </cell>
          <cell r="F425" t="str">
            <v>(Notice)</v>
          </cell>
          <cell r="G425">
            <v>1006</v>
          </cell>
          <cell r="H425">
            <v>889</v>
          </cell>
          <cell r="I425">
            <v>889</v>
          </cell>
          <cell r="J425">
            <v>200</v>
          </cell>
          <cell r="K425">
            <v>38928</v>
          </cell>
          <cell r="L425">
            <v>39325</v>
          </cell>
        </row>
        <row r="426">
          <cell r="A426" t="str">
            <v>saratoga</v>
          </cell>
          <cell r="B426" t="str">
            <v>1146-2</v>
          </cell>
          <cell r="C426" t="str">
            <v>2/2b1</v>
          </cell>
          <cell r="D426" t="str">
            <v>Ca11462S</v>
          </cell>
          <cell r="E426" t="str">
            <v xml:space="preserve"> Maria Calderon</v>
          </cell>
          <cell r="F426" t="str">
            <v>(Current)</v>
          </cell>
          <cell r="G426">
            <v>1006</v>
          </cell>
          <cell r="H426">
            <v>889</v>
          </cell>
          <cell r="I426">
            <v>889</v>
          </cell>
          <cell r="J426">
            <v>200</v>
          </cell>
          <cell r="K426">
            <v>38928</v>
          </cell>
          <cell r="L426">
            <v>39325</v>
          </cell>
        </row>
        <row r="427">
          <cell r="A427" t="str">
            <v>saratoga</v>
          </cell>
          <cell r="B427" t="str">
            <v>2038-2</v>
          </cell>
          <cell r="C427" t="str">
            <v>1/1a1</v>
          </cell>
          <cell r="D427" t="str">
            <v>Sa20382S</v>
          </cell>
          <cell r="E427" t="str">
            <v xml:space="preserve"> Bryce Samodell</v>
          </cell>
          <cell r="F427" t="str">
            <v>(Current)</v>
          </cell>
          <cell r="G427">
            <v>720</v>
          </cell>
          <cell r="H427">
            <v>700</v>
          </cell>
          <cell r="I427">
            <v>665</v>
          </cell>
          <cell r="J427">
            <v>200</v>
          </cell>
          <cell r="K427">
            <v>38928</v>
          </cell>
          <cell r="L427">
            <v>39294</v>
          </cell>
        </row>
        <row r="428">
          <cell r="A428" t="str">
            <v>saratoga</v>
          </cell>
          <cell r="B428" t="str">
            <v>2087-1</v>
          </cell>
          <cell r="C428" t="str">
            <v>1/1a1</v>
          </cell>
          <cell r="D428" t="str">
            <v>Ma20871S</v>
          </cell>
          <cell r="E428" t="str">
            <v xml:space="preserve"> William Mart</v>
          </cell>
          <cell r="F428" t="str">
            <v>(Current)</v>
          </cell>
          <cell r="G428">
            <v>720</v>
          </cell>
          <cell r="H428">
            <v>700</v>
          </cell>
          <cell r="I428">
            <v>665</v>
          </cell>
          <cell r="J428">
            <v>175</v>
          </cell>
          <cell r="K428">
            <v>38928</v>
          </cell>
          <cell r="L428">
            <v>39294</v>
          </cell>
        </row>
        <row r="429">
          <cell r="A429" t="str">
            <v>saratoga</v>
          </cell>
          <cell r="B429" t="str">
            <v>1037-2</v>
          </cell>
          <cell r="C429" t="str">
            <v>1/1a1</v>
          </cell>
          <cell r="D429" t="str">
            <v>Mo10372S</v>
          </cell>
          <cell r="E429" t="str">
            <v>Mario Moreno</v>
          </cell>
          <cell r="F429" t="str">
            <v>(Current)</v>
          </cell>
          <cell r="G429">
            <v>720</v>
          </cell>
          <cell r="H429">
            <v>700</v>
          </cell>
          <cell r="I429">
            <v>665</v>
          </cell>
          <cell r="J429">
            <v>175</v>
          </cell>
          <cell r="K429">
            <v>38927</v>
          </cell>
          <cell r="L429">
            <v>39325</v>
          </cell>
        </row>
        <row r="430">
          <cell r="A430" t="str">
            <v>saratoga</v>
          </cell>
          <cell r="B430" t="str">
            <v>1166-2</v>
          </cell>
          <cell r="C430" t="str">
            <v>2/2b1</v>
          </cell>
          <cell r="D430" t="str">
            <v>Sp11662S</v>
          </cell>
          <cell r="E430" t="str">
            <v xml:space="preserve"> Nathan Spear</v>
          </cell>
          <cell r="F430" t="str">
            <v>(Current)</v>
          </cell>
          <cell r="G430">
            <v>1006</v>
          </cell>
          <cell r="H430">
            <v>889</v>
          </cell>
          <cell r="I430">
            <v>889</v>
          </cell>
          <cell r="J430">
            <v>200</v>
          </cell>
          <cell r="K430">
            <v>38927</v>
          </cell>
          <cell r="L430">
            <v>39294</v>
          </cell>
        </row>
        <row r="431">
          <cell r="A431" t="str">
            <v>saratoga</v>
          </cell>
          <cell r="B431" t="str">
            <v>1005-1</v>
          </cell>
          <cell r="C431" t="str">
            <v>2/2b1</v>
          </cell>
          <cell r="D431" t="str">
            <v>Bo10051S</v>
          </cell>
          <cell r="E431" t="str">
            <v>Hamilton Bohanan</v>
          </cell>
          <cell r="F431" t="str">
            <v>(Current)</v>
          </cell>
          <cell r="G431">
            <v>1006</v>
          </cell>
          <cell r="H431">
            <v>889</v>
          </cell>
          <cell r="I431">
            <v>899</v>
          </cell>
          <cell r="J431">
            <v>0</v>
          </cell>
          <cell r="K431">
            <v>38926</v>
          </cell>
          <cell r="L431">
            <v>39478</v>
          </cell>
        </row>
        <row r="432">
          <cell r="A432" t="str">
            <v>saratoga</v>
          </cell>
          <cell r="B432" t="str">
            <v>1043-2</v>
          </cell>
          <cell r="C432" t="str">
            <v>1/1a1</v>
          </cell>
          <cell r="D432" t="str">
            <v>Ga10432S</v>
          </cell>
          <cell r="E432" t="str">
            <v>Frank Garcia</v>
          </cell>
          <cell r="F432" t="str">
            <v>(Current)</v>
          </cell>
          <cell r="G432">
            <v>720</v>
          </cell>
          <cell r="H432">
            <v>700</v>
          </cell>
          <cell r="I432">
            <v>665</v>
          </cell>
          <cell r="J432">
            <v>200</v>
          </cell>
          <cell r="K432">
            <v>38926</v>
          </cell>
          <cell r="L432">
            <v>39325</v>
          </cell>
        </row>
        <row r="433">
          <cell r="A433" t="str">
            <v>saratoga</v>
          </cell>
          <cell r="B433" t="str">
            <v>3081-1</v>
          </cell>
          <cell r="C433" t="str">
            <v>1/1a1</v>
          </cell>
          <cell r="D433" t="str">
            <v>Ph30811S</v>
          </cell>
          <cell r="E433" t="str">
            <v xml:space="preserve"> Clayton Phillips</v>
          </cell>
          <cell r="F433" t="str">
            <v>(Current)</v>
          </cell>
          <cell r="G433">
            <v>720</v>
          </cell>
          <cell r="H433">
            <v>700</v>
          </cell>
          <cell r="I433">
            <v>665</v>
          </cell>
          <cell r="J433">
            <v>200</v>
          </cell>
          <cell r="K433">
            <v>38926</v>
          </cell>
          <cell r="L433">
            <v>39325</v>
          </cell>
        </row>
        <row r="434">
          <cell r="A434" t="str">
            <v>saratoga</v>
          </cell>
          <cell r="B434" t="str">
            <v>1020-2</v>
          </cell>
          <cell r="C434" t="str">
            <v>1/1a1</v>
          </cell>
          <cell r="D434" t="str">
            <v>Hu10202S</v>
          </cell>
          <cell r="E434" t="str">
            <v>Cathy Hutchins</v>
          </cell>
          <cell r="F434" t="str">
            <v>(Current)</v>
          </cell>
          <cell r="G434">
            <v>720</v>
          </cell>
          <cell r="H434">
            <v>700</v>
          </cell>
          <cell r="I434">
            <v>665</v>
          </cell>
          <cell r="J434">
            <v>325</v>
          </cell>
          <cell r="K434">
            <v>38925</v>
          </cell>
          <cell r="L434">
            <v>39325</v>
          </cell>
        </row>
        <row r="435">
          <cell r="A435" t="str">
            <v>saratoga</v>
          </cell>
          <cell r="B435" t="str">
            <v>1008-2</v>
          </cell>
          <cell r="C435" t="str">
            <v>3/2c1</v>
          </cell>
          <cell r="D435" t="str">
            <v>Fr10082S</v>
          </cell>
          <cell r="E435" t="str">
            <v>Mary Fritchey</v>
          </cell>
          <cell r="F435" t="str">
            <v>(Current)</v>
          </cell>
          <cell r="G435">
            <v>1194</v>
          </cell>
          <cell r="H435">
            <v>1139</v>
          </cell>
          <cell r="I435">
            <v>1139</v>
          </cell>
          <cell r="J435">
            <v>325</v>
          </cell>
          <cell r="K435">
            <v>38924</v>
          </cell>
          <cell r="L435">
            <v>39325</v>
          </cell>
        </row>
        <row r="436">
          <cell r="A436" t="str">
            <v>saratoga</v>
          </cell>
          <cell r="B436" t="str">
            <v>1158-2</v>
          </cell>
          <cell r="C436" t="str">
            <v>2/2b1</v>
          </cell>
          <cell r="D436" t="str">
            <v>Lo11582S</v>
          </cell>
          <cell r="E436" t="str">
            <v xml:space="preserve"> Tyrus Long</v>
          </cell>
          <cell r="F436" t="str">
            <v>(Current)</v>
          </cell>
          <cell r="G436">
            <v>1006</v>
          </cell>
          <cell r="H436">
            <v>889</v>
          </cell>
          <cell r="I436">
            <v>889</v>
          </cell>
          <cell r="J436">
            <v>175</v>
          </cell>
          <cell r="K436">
            <v>38924</v>
          </cell>
          <cell r="L436">
            <v>39325</v>
          </cell>
        </row>
        <row r="437">
          <cell r="A437" t="str">
            <v>saratoga</v>
          </cell>
          <cell r="B437" t="str">
            <v>2084-1</v>
          </cell>
          <cell r="C437" t="str">
            <v>1/1a1</v>
          </cell>
          <cell r="D437" t="str">
            <v>Ki20841S</v>
          </cell>
          <cell r="E437" t="str">
            <v xml:space="preserve"> Joseph King</v>
          </cell>
          <cell r="F437" t="str">
            <v>(Current)</v>
          </cell>
          <cell r="G437">
            <v>720</v>
          </cell>
          <cell r="H437">
            <v>700</v>
          </cell>
          <cell r="I437">
            <v>665</v>
          </cell>
          <cell r="J437">
            <v>175</v>
          </cell>
          <cell r="K437">
            <v>38924</v>
          </cell>
          <cell r="L437">
            <v>39294</v>
          </cell>
        </row>
        <row r="438">
          <cell r="A438" t="str">
            <v>saratoga</v>
          </cell>
          <cell r="B438" t="str">
            <v>2034-1</v>
          </cell>
          <cell r="C438" t="str">
            <v>3/2c1</v>
          </cell>
          <cell r="D438" t="str">
            <v>Fl20341S</v>
          </cell>
          <cell r="E438" t="str">
            <v xml:space="preserve"> Brad Flammang</v>
          </cell>
          <cell r="F438" t="str">
            <v>(Current)</v>
          </cell>
          <cell r="G438">
            <v>1194</v>
          </cell>
          <cell r="H438">
            <v>1139</v>
          </cell>
          <cell r="I438">
            <v>940</v>
          </cell>
          <cell r="J438">
            <v>200</v>
          </cell>
          <cell r="K438">
            <v>38923</v>
          </cell>
          <cell r="L438">
            <v>39325</v>
          </cell>
        </row>
        <row r="439">
          <cell r="A439" t="str">
            <v>saratoga</v>
          </cell>
          <cell r="B439" t="str">
            <v>1042-1</v>
          </cell>
          <cell r="C439" t="str">
            <v>2/1b1</v>
          </cell>
          <cell r="D439" t="str">
            <v>Ba10421S</v>
          </cell>
          <cell r="E439" t="str">
            <v>Gerardo Barrera      OPT B</v>
          </cell>
          <cell r="F439" t="str">
            <v>(Notice)</v>
          </cell>
          <cell r="G439">
            <v>840</v>
          </cell>
          <cell r="H439">
            <v>789</v>
          </cell>
          <cell r="I439">
            <v>789</v>
          </cell>
          <cell r="J439">
            <v>175</v>
          </cell>
          <cell r="K439">
            <v>38921</v>
          </cell>
          <cell r="L439">
            <v>39325</v>
          </cell>
        </row>
        <row r="440">
          <cell r="A440" t="str">
            <v>saratoga</v>
          </cell>
          <cell r="B440" t="str">
            <v>2080-1</v>
          </cell>
          <cell r="C440" t="str">
            <v>1/1a1</v>
          </cell>
          <cell r="D440" t="str">
            <v>Br20801S</v>
          </cell>
          <cell r="E440" t="str">
            <v xml:space="preserve"> Cheryl Bravetti</v>
          </cell>
          <cell r="F440" t="str">
            <v>(Current)</v>
          </cell>
          <cell r="G440">
            <v>720</v>
          </cell>
          <cell r="H440">
            <v>700</v>
          </cell>
          <cell r="I440">
            <v>665</v>
          </cell>
          <cell r="J440">
            <v>325</v>
          </cell>
          <cell r="K440">
            <v>38921</v>
          </cell>
          <cell r="L440">
            <v>39294</v>
          </cell>
        </row>
        <row r="441">
          <cell r="A441" t="str">
            <v>saratoga</v>
          </cell>
          <cell r="B441" t="str">
            <v>1066-1</v>
          </cell>
          <cell r="C441" t="str">
            <v>1/1a1</v>
          </cell>
          <cell r="D441" t="str">
            <v>Ro10661S</v>
          </cell>
          <cell r="E441" t="str">
            <v>Anita Rousu</v>
          </cell>
          <cell r="F441" t="str">
            <v>(Current)</v>
          </cell>
          <cell r="G441">
            <v>720</v>
          </cell>
          <cell r="H441">
            <v>700</v>
          </cell>
          <cell r="I441">
            <v>700</v>
          </cell>
          <cell r="J441">
            <v>25</v>
          </cell>
          <cell r="K441">
            <v>38920</v>
          </cell>
          <cell r="L441">
            <v>39325</v>
          </cell>
        </row>
        <row r="442">
          <cell r="A442" t="str">
            <v>saratoga</v>
          </cell>
          <cell r="B442" t="str">
            <v>2045-1</v>
          </cell>
          <cell r="C442" t="str">
            <v>2/1b1</v>
          </cell>
          <cell r="D442" t="str">
            <v>Mo20451S</v>
          </cell>
          <cell r="E442" t="str">
            <v xml:space="preserve"> Carolyn Moore</v>
          </cell>
          <cell r="F442" t="str">
            <v>(Current)</v>
          </cell>
          <cell r="G442">
            <v>840</v>
          </cell>
          <cell r="H442">
            <v>789</v>
          </cell>
          <cell r="I442">
            <v>789</v>
          </cell>
          <cell r="J442">
            <v>175</v>
          </cell>
          <cell r="K442">
            <v>38920</v>
          </cell>
          <cell r="L442">
            <v>39325</v>
          </cell>
        </row>
        <row r="443">
          <cell r="A443" t="str">
            <v>saratoga</v>
          </cell>
          <cell r="B443" t="str">
            <v>1089-1</v>
          </cell>
          <cell r="C443" t="str">
            <v>1/1a1</v>
          </cell>
          <cell r="D443" t="str">
            <v>Ca10891S</v>
          </cell>
          <cell r="E443" t="str">
            <v>Belinda Carrasco</v>
          </cell>
          <cell r="F443" t="str">
            <v>(Current)</v>
          </cell>
          <cell r="G443">
            <v>720</v>
          </cell>
          <cell r="H443">
            <v>700</v>
          </cell>
          <cell r="I443">
            <v>700</v>
          </cell>
          <cell r="J443">
            <v>175</v>
          </cell>
          <cell r="K443">
            <v>38919</v>
          </cell>
          <cell r="L443">
            <v>39325</v>
          </cell>
        </row>
        <row r="444">
          <cell r="A444" t="str">
            <v>saratoga</v>
          </cell>
          <cell r="B444" t="str">
            <v>1092-2</v>
          </cell>
          <cell r="C444" t="str">
            <v>2/1b1</v>
          </cell>
          <cell r="D444" t="str">
            <v>Sh10922S</v>
          </cell>
          <cell r="E444" t="str">
            <v>Robert Shoemaker</v>
          </cell>
          <cell r="F444" t="str">
            <v>(Current)</v>
          </cell>
          <cell r="G444">
            <v>840</v>
          </cell>
          <cell r="H444">
            <v>789</v>
          </cell>
          <cell r="I444">
            <v>789</v>
          </cell>
          <cell r="J444">
            <v>175</v>
          </cell>
          <cell r="K444">
            <v>38915</v>
          </cell>
          <cell r="L444">
            <v>39294</v>
          </cell>
        </row>
        <row r="445">
          <cell r="A445" t="str">
            <v>saratoga</v>
          </cell>
          <cell r="B445" t="str">
            <v>1125-1</v>
          </cell>
          <cell r="C445" t="str">
            <v>1/1a1</v>
          </cell>
          <cell r="D445" t="str">
            <v>Sh11251S</v>
          </cell>
          <cell r="E445" t="str">
            <v>Alexis Shauwecker</v>
          </cell>
          <cell r="F445" t="str">
            <v>(Notice)</v>
          </cell>
          <cell r="G445">
            <v>720</v>
          </cell>
          <cell r="H445">
            <v>700</v>
          </cell>
          <cell r="I445">
            <v>665</v>
          </cell>
          <cell r="J445">
            <v>0</v>
          </cell>
          <cell r="K445">
            <v>38915</v>
          </cell>
          <cell r="L445">
            <v>39141</v>
          </cell>
        </row>
        <row r="446">
          <cell r="A446" t="str">
            <v>saratoga</v>
          </cell>
          <cell r="B446" t="str">
            <v>1164-2</v>
          </cell>
          <cell r="C446" t="str">
            <v>2/2b1</v>
          </cell>
          <cell r="D446" t="str">
            <v>Bl11642S</v>
          </cell>
          <cell r="E446" t="str">
            <v xml:space="preserve"> Mary Blanchet</v>
          </cell>
          <cell r="F446" t="str">
            <v>(Current)</v>
          </cell>
          <cell r="G446">
            <v>1006</v>
          </cell>
          <cell r="H446">
            <v>889</v>
          </cell>
          <cell r="I446">
            <v>889</v>
          </cell>
          <cell r="J446">
            <v>0</v>
          </cell>
          <cell r="K446">
            <v>38913</v>
          </cell>
          <cell r="L446">
            <v>39202</v>
          </cell>
        </row>
        <row r="447">
          <cell r="A447" t="str">
            <v>saratoga</v>
          </cell>
          <cell r="B447" t="str">
            <v>1160-1</v>
          </cell>
          <cell r="C447" t="str">
            <v>2/2b1</v>
          </cell>
          <cell r="D447" t="str">
            <v>Vo11601S</v>
          </cell>
          <cell r="E447" t="str">
            <v xml:space="preserve"> Rebecca Voyles</v>
          </cell>
          <cell r="F447" t="str">
            <v>(Current)</v>
          </cell>
          <cell r="G447">
            <v>1006</v>
          </cell>
          <cell r="H447">
            <v>889</v>
          </cell>
          <cell r="I447">
            <v>889</v>
          </cell>
          <cell r="J447">
            <v>175</v>
          </cell>
          <cell r="K447">
            <v>38912</v>
          </cell>
          <cell r="L447">
            <v>39325</v>
          </cell>
        </row>
        <row r="448">
          <cell r="A448" t="str">
            <v>saratoga</v>
          </cell>
          <cell r="B448" t="str">
            <v>2088-1</v>
          </cell>
          <cell r="C448" t="str">
            <v>1/1a1</v>
          </cell>
          <cell r="D448" t="str">
            <v>Ca20881S</v>
          </cell>
          <cell r="E448" t="str">
            <v xml:space="preserve"> Francisco Camacho</v>
          </cell>
          <cell r="F448" t="str">
            <v>(Current)</v>
          </cell>
          <cell r="G448">
            <v>720</v>
          </cell>
          <cell r="H448">
            <v>700</v>
          </cell>
          <cell r="I448">
            <v>665</v>
          </cell>
          <cell r="J448">
            <v>175</v>
          </cell>
          <cell r="K448">
            <v>38912</v>
          </cell>
          <cell r="L448">
            <v>39325</v>
          </cell>
        </row>
        <row r="449">
          <cell r="A449" t="str">
            <v>saratoga</v>
          </cell>
          <cell r="B449" t="str">
            <v>1143-1</v>
          </cell>
          <cell r="C449" t="str">
            <v>3/2c2</v>
          </cell>
          <cell r="D449" t="str">
            <v>We11431S</v>
          </cell>
          <cell r="E449" t="str">
            <v xml:space="preserve"> Shawn Weese</v>
          </cell>
          <cell r="F449" t="str">
            <v>(Current)</v>
          </cell>
          <cell r="G449">
            <v>1444</v>
          </cell>
          <cell r="H449">
            <v>1209</v>
          </cell>
          <cell r="I449">
            <v>1209</v>
          </cell>
          <cell r="J449">
            <v>175</v>
          </cell>
          <cell r="K449">
            <v>38908</v>
          </cell>
          <cell r="L449">
            <v>39294</v>
          </cell>
        </row>
        <row r="450">
          <cell r="A450" t="str">
            <v>saratoga</v>
          </cell>
          <cell r="B450" t="str">
            <v>1156-1</v>
          </cell>
          <cell r="C450" t="str">
            <v>2/2b1</v>
          </cell>
          <cell r="D450" t="str">
            <v>Gr11561S</v>
          </cell>
          <cell r="E450" t="str">
            <v xml:space="preserve"> Sharon Grow</v>
          </cell>
          <cell r="F450" t="str">
            <v>(Current)</v>
          </cell>
          <cell r="G450">
            <v>1006</v>
          </cell>
          <cell r="H450">
            <v>889</v>
          </cell>
          <cell r="I450">
            <v>889</v>
          </cell>
          <cell r="J450">
            <v>0</v>
          </cell>
          <cell r="K450">
            <v>38908</v>
          </cell>
          <cell r="L450">
            <v>39294</v>
          </cell>
        </row>
        <row r="451">
          <cell r="A451" t="str">
            <v>saratoga</v>
          </cell>
          <cell r="B451" t="str">
            <v>1025-2</v>
          </cell>
          <cell r="C451" t="str">
            <v>1/1a1</v>
          </cell>
          <cell r="D451" t="str">
            <v>Mc10252S</v>
          </cell>
          <cell r="E451" t="str">
            <v>Deanna Mcmillian</v>
          </cell>
          <cell r="F451" t="str">
            <v>(Current)</v>
          </cell>
          <cell r="G451">
            <v>720</v>
          </cell>
          <cell r="H451">
            <v>700</v>
          </cell>
          <cell r="I451">
            <v>665</v>
          </cell>
          <cell r="J451">
            <v>175</v>
          </cell>
          <cell r="K451">
            <v>38906</v>
          </cell>
          <cell r="L451">
            <v>39294</v>
          </cell>
        </row>
        <row r="452">
          <cell r="A452" t="str">
            <v>saratoga</v>
          </cell>
          <cell r="B452" t="str">
            <v>1117-1</v>
          </cell>
          <cell r="C452" t="str">
            <v>1/1a1</v>
          </cell>
          <cell r="D452" t="str">
            <v>Le11171S</v>
          </cell>
          <cell r="E452" t="str">
            <v>Karah Lerdahl</v>
          </cell>
          <cell r="F452" t="str">
            <v>(Current)</v>
          </cell>
          <cell r="G452">
            <v>720</v>
          </cell>
          <cell r="H452">
            <v>700</v>
          </cell>
          <cell r="I452">
            <v>665</v>
          </cell>
          <cell r="J452">
            <v>175</v>
          </cell>
          <cell r="K452">
            <v>38906</v>
          </cell>
          <cell r="L452">
            <v>39294</v>
          </cell>
        </row>
        <row r="453">
          <cell r="A453" t="str">
            <v>saratoga</v>
          </cell>
          <cell r="B453" t="str">
            <v>2021-2</v>
          </cell>
          <cell r="C453" t="str">
            <v>1/1a1</v>
          </cell>
          <cell r="D453" t="str">
            <v>Br20212S</v>
          </cell>
          <cell r="E453" t="str">
            <v xml:space="preserve"> Jennifer Brown</v>
          </cell>
          <cell r="F453" t="str">
            <v>(Current)</v>
          </cell>
          <cell r="G453">
            <v>720</v>
          </cell>
          <cell r="H453">
            <v>700</v>
          </cell>
          <cell r="I453">
            <v>665</v>
          </cell>
          <cell r="J453">
            <v>200</v>
          </cell>
          <cell r="K453">
            <v>38906</v>
          </cell>
          <cell r="L453">
            <v>39325</v>
          </cell>
        </row>
        <row r="454">
          <cell r="A454" t="str">
            <v>saratoga</v>
          </cell>
          <cell r="B454" t="str">
            <v>3082-1</v>
          </cell>
          <cell r="C454" t="str">
            <v>1/1a1</v>
          </cell>
          <cell r="D454" t="str">
            <v>Va30821S</v>
          </cell>
          <cell r="E454" t="str">
            <v xml:space="preserve"> Nick Vandeberghe</v>
          </cell>
          <cell r="F454" t="str">
            <v>(Current)</v>
          </cell>
          <cell r="G454">
            <v>720</v>
          </cell>
          <cell r="H454">
            <v>700</v>
          </cell>
          <cell r="I454">
            <v>665</v>
          </cell>
          <cell r="J454">
            <v>175</v>
          </cell>
          <cell r="K454">
            <v>38906</v>
          </cell>
          <cell r="L454">
            <v>39294</v>
          </cell>
        </row>
        <row r="455">
          <cell r="A455" t="str">
            <v>saratoga</v>
          </cell>
          <cell r="B455" t="str">
            <v>1064-1</v>
          </cell>
          <cell r="C455" t="str">
            <v>1/1a1</v>
          </cell>
          <cell r="D455" t="str">
            <v>Gu10641S</v>
          </cell>
          <cell r="E455" t="str">
            <v>Carlos Guerrero</v>
          </cell>
          <cell r="F455" t="str">
            <v>(Current)</v>
          </cell>
          <cell r="G455">
            <v>720</v>
          </cell>
          <cell r="H455">
            <v>700</v>
          </cell>
          <cell r="I455">
            <v>665</v>
          </cell>
          <cell r="J455">
            <v>175</v>
          </cell>
          <cell r="K455">
            <v>38905</v>
          </cell>
          <cell r="L455">
            <v>39294</v>
          </cell>
        </row>
        <row r="456">
          <cell r="A456" t="str">
            <v>saratoga</v>
          </cell>
          <cell r="B456" t="str">
            <v>2012-1</v>
          </cell>
          <cell r="C456" t="str">
            <v>2/2b1</v>
          </cell>
          <cell r="D456" t="str">
            <v>Co20121S</v>
          </cell>
          <cell r="E456" t="str">
            <v xml:space="preserve"> Connie Collins</v>
          </cell>
          <cell r="F456" t="str">
            <v>(Current)</v>
          </cell>
          <cell r="G456">
            <v>1006</v>
          </cell>
          <cell r="H456">
            <v>889</v>
          </cell>
          <cell r="I456">
            <v>889</v>
          </cell>
          <cell r="J456">
            <v>200</v>
          </cell>
          <cell r="K456">
            <v>38905</v>
          </cell>
          <cell r="L456">
            <v>39325</v>
          </cell>
        </row>
        <row r="457">
          <cell r="A457" t="str">
            <v>saratoga</v>
          </cell>
          <cell r="B457" t="str">
            <v>2075-2</v>
          </cell>
          <cell r="C457" t="str">
            <v>2/1b1</v>
          </cell>
          <cell r="D457" t="str">
            <v>Ku20752S</v>
          </cell>
          <cell r="E457" t="str">
            <v xml:space="preserve"> Randy Kuhfeldt</v>
          </cell>
          <cell r="F457" t="str">
            <v>(Current)</v>
          </cell>
          <cell r="G457">
            <v>840</v>
          </cell>
          <cell r="H457">
            <v>789</v>
          </cell>
          <cell r="I457">
            <v>789</v>
          </cell>
          <cell r="J457">
            <v>325</v>
          </cell>
          <cell r="K457">
            <v>38905</v>
          </cell>
          <cell r="L457">
            <v>39325</v>
          </cell>
        </row>
        <row r="458">
          <cell r="A458" t="str">
            <v>saratoga</v>
          </cell>
          <cell r="B458" t="str">
            <v>2019-1</v>
          </cell>
          <cell r="C458" t="str">
            <v>2/2b1</v>
          </cell>
          <cell r="D458" t="str">
            <v>Sa20191S</v>
          </cell>
          <cell r="E458" t="str">
            <v xml:space="preserve"> Feliciano Salcido</v>
          </cell>
          <cell r="F458" t="str">
            <v>(Current)</v>
          </cell>
          <cell r="G458">
            <v>1006</v>
          </cell>
          <cell r="H458">
            <v>889</v>
          </cell>
          <cell r="I458">
            <v>889</v>
          </cell>
          <cell r="J458">
            <v>0</v>
          </cell>
          <cell r="K458">
            <v>38904</v>
          </cell>
          <cell r="L458">
            <v>39294</v>
          </cell>
        </row>
        <row r="459">
          <cell r="A459" t="str">
            <v>saratoga</v>
          </cell>
          <cell r="B459" t="str">
            <v>2091-1</v>
          </cell>
          <cell r="C459" t="str">
            <v>1/1a1</v>
          </cell>
          <cell r="D459" t="str">
            <v>Re20911S</v>
          </cell>
          <cell r="E459" t="str">
            <v xml:space="preserve"> Kimberly Reed</v>
          </cell>
          <cell r="F459" t="str">
            <v>(Current)</v>
          </cell>
          <cell r="G459">
            <v>720</v>
          </cell>
          <cell r="H459">
            <v>700</v>
          </cell>
          <cell r="I459">
            <v>665</v>
          </cell>
          <cell r="J459">
            <v>350</v>
          </cell>
          <cell r="K459">
            <v>38904</v>
          </cell>
          <cell r="L459">
            <v>39325</v>
          </cell>
        </row>
        <row r="460">
          <cell r="A460" t="str">
            <v>saratoga</v>
          </cell>
          <cell r="B460" t="str">
            <v>1070-1</v>
          </cell>
          <cell r="C460" t="str">
            <v>1/1a1</v>
          </cell>
          <cell r="D460" t="str">
            <v>Ki10701S</v>
          </cell>
          <cell r="E460" t="str">
            <v>Margaret King</v>
          </cell>
          <cell r="F460" t="str">
            <v>(Current)</v>
          </cell>
          <cell r="G460">
            <v>720</v>
          </cell>
          <cell r="H460">
            <v>700</v>
          </cell>
          <cell r="I460">
            <v>665</v>
          </cell>
          <cell r="J460">
            <v>200</v>
          </cell>
          <cell r="K460">
            <v>38899</v>
          </cell>
          <cell r="L460">
            <v>39263</v>
          </cell>
        </row>
        <row r="461">
          <cell r="A461" t="str">
            <v>saratoga</v>
          </cell>
          <cell r="B461" t="str">
            <v>1109-1</v>
          </cell>
          <cell r="C461" t="str">
            <v>2/1b1</v>
          </cell>
          <cell r="D461" t="str">
            <v>Ca11091S</v>
          </cell>
          <cell r="E461" t="str">
            <v>Logan Carter</v>
          </cell>
          <cell r="F461" t="str">
            <v>(Current)</v>
          </cell>
          <cell r="G461">
            <v>840</v>
          </cell>
          <cell r="H461">
            <v>789</v>
          </cell>
          <cell r="I461">
            <v>789</v>
          </cell>
          <cell r="J461">
            <v>325</v>
          </cell>
          <cell r="K461">
            <v>38899</v>
          </cell>
          <cell r="L461">
            <v>39263</v>
          </cell>
        </row>
        <row r="462">
          <cell r="A462" t="str">
            <v>saratoga</v>
          </cell>
          <cell r="B462" t="str">
            <v>1148-2</v>
          </cell>
          <cell r="C462" t="str">
            <v>2/2b1</v>
          </cell>
          <cell r="D462" t="str">
            <v>Ma11482S</v>
          </cell>
          <cell r="E462" t="str">
            <v xml:space="preserve"> Nicole Maly</v>
          </cell>
          <cell r="F462" t="str">
            <v>(Current)</v>
          </cell>
          <cell r="G462">
            <v>1006</v>
          </cell>
          <cell r="H462">
            <v>889</v>
          </cell>
          <cell r="I462">
            <v>889</v>
          </cell>
          <cell r="J462">
            <v>175</v>
          </cell>
          <cell r="K462">
            <v>38899</v>
          </cell>
          <cell r="L462">
            <v>39263</v>
          </cell>
        </row>
        <row r="463">
          <cell r="A463" t="str">
            <v>saratoga</v>
          </cell>
          <cell r="B463" t="str">
            <v>2143-1</v>
          </cell>
          <cell r="C463" t="str">
            <v>3/2c2</v>
          </cell>
          <cell r="D463" t="str">
            <v>Be21431S</v>
          </cell>
          <cell r="E463" t="str">
            <v xml:space="preserve"> Bradley Bertchie</v>
          </cell>
          <cell r="F463" t="str">
            <v>(Current)</v>
          </cell>
          <cell r="G463">
            <v>1444</v>
          </cell>
          <cell r="H463">
            <v>1209</v>
          </cell>
          <cell r="I463">
            <v>1209</v>
          </cell>
          <cell r="J463">
            <v>175</v>
          </cell>
          <cell r="K463">
            <v>38899</v>
          </cell>
          <cell r="L463">
            <v>39294</v>
          </cell>
        </row>
        <row r="464">
          <cell r="A464" t="str">
            <v>saratoga</v>
          </cell>
          <cell r="B464" t="str">
            <v>2148-1</v>
          </cell>
          <cell r="C464" t="str">
            <v>2/2b1</v>
          </cell>
          <cell r="D464" t="str">
            <v>We21481S</v>
          </cell>
          <cell r="E464" t="str">
            <v xml:space="preserve"> Dave Weil</v>
          </cell>
          <cell r="F464" t="str">
            <v>(Current)</v>
          </cell>
          <cell r="G464">
            <v>1006</v>
          </cell>
          <cell r="H464">
            <v>889</v>
          </cell>
          <cell r="I464">
            <v>889</v>
          </cell>
          <cell r="J464">
            <v>0</v>
          </cell>
          <cell r="K464">
            <v>38899</v>
          </cell>
          <cell r="L464">
            <v>39263</v>
          </cell>
        </row>
        <row r="465">
          <cell r="A465" t="str">
            <v>saratoga</v>
          </cell>
          <cell r="B465" t="str">
            <v>2151-1</v>
          </cell>
          <cell r="C465" t="str">
            <v>3/2c1</v>
          </cell>
          <cell r="D465" t="str">
            <v>Do21511S</v>
          </cell>
          <cell r="E465" t="str">
            <v xml:space="preserve"> Micah Dobynes</v>
          </cell>
          <cell r="F465" t="str">
            <v>(Current)</v>
          </cell>
          <cell r="G465">
            <v>1194</v>
          </cell>
          <cell r="H465">
            <v>1139</v>
          </cell>
          <cell r="I465">
            <v>1149</v>
          </cell>
          <cell r="J465">
            <v>0</v>
          </cell>
          <cell r="K465">
            <v>38899</v>
          </cell>
          <cell r="L465">
            <v>39263</v>
          </cell>
        </row>
        <row r="466">
          <cell r="A466" t="str">
            <v>saratoga</v>
          </cell>
          <cell r="B466" t="str">
            <v>1084-2</v>
          </cell>
          <cell r="C466" t="str">
            <v>1/1a1</v>
          </cell>
          <cell r="D466" t="str">
            <v>Gr10842S</v>
          </cell>
          <cell r="E466" t="str">
            <v>David Graham</v>
          </cell>
          <cell r="F466" t="str">
            <v>(Current)</v>
          </cell>
          <cell r="G466">
            <v>720</v>
          </cell>
          <cell r="H466">
            <v>700</v>
          </cell>
          <cell r="I466">
            <v>665</v>
          </cell>
          <cell r="J466">
            <v>200</v>
          </cell>
          <cell r="K466">
            <v>38898</v>
          </cell>
          <cell r="L466">
            <v>39294</v>
          </cell>
        </row>
        <row r="467">
          <cell r="A467" t="str">
            <v>saratoga</v>
          </cell>
          <cell r="B467" t="str">
            <v>1162-1</v>
          </cell>
          <cell r="C467" t="str">
            <v>2/2b1</v>
          </cell>
          <cell r="D467" t="str">
            <v>Bo11621S</v>
          </cell>
          <cell r="E467" t="str">
            <v xml:space="preserve"> Michaela Boise</v>
          </cell>
          <cell r="F467" t="str">
            <v>(Current)</v>
          </cell>
          <cell r="G467">
            <v>1006</v>
          </cell>
          <cell r="H467">
            <v>889</v>
          </cell>
          <cell r="I467">
            <v>889</v>
          </cell>
          <cell r="J467">
            <v>574.5</v>
          </cell>
          <cell r="K467">
            <v>38898</v>
          </cell>
          <cell r="L467">
            <v>39294</v>
          </cell>
        </row>
        <row r="468">
          <cell r="A468" t="str">
            <v>saratoga</v>
          </cell>
          <cell r="B468" t="str">
            <v>2031-2</v>
          </cell>
          <cell r="C468" t="str">
            <v>1/1a1</v>
          </cell>
          <cell r="D468" t="str">
            <v>Ha20312S</v>
          </cell>
          <cell r="E468" t="str">
            <v xml:space="preserve"> Megan Hageness</v>
          </cell>
          <cell r="F468" t="str">
            <v>(Notice)</v>
          </cell>
          <cell r="G468">
            <v>720</v>
          </cell>
          <cell r="H468">
            <v>700</v>
          </cell>
          <cell r="I468">
            <v>665</v>
          </cell>
          <cell r="J468">
            <v>325</v>
          </cell>
          <cell r="K468">
            <v>38898</v>
          </cell>
          <cell r="L468">
            <v>39294</v>
          </cell>
        </row>
        <row r="469">
          <cell r="A469" t="str">
            <v>saratoga</v>
          </cell>
          <cell r="B469" t="str">
            <v>2043-2</v>
          </cell>
          <cell r="C469" t="str">
            <v>1/1a1</v>
          </cell>
          <cell r="D469" t="str">
            <v>Al20432S</v>
          </cell>
          <cell r="E469" t="str">
            <v xml:space="preserve"> Charles Allen</v>
          </cell>
          <cell r="F469" t="str">
            <v>(Current)</v>
          </cell>
          <cell r="G469">
            <v>720</v>
          </cell>
          <cell r="H469">
            <v>700</v>
          </cell>
          <cell r="I469">
            <v>665</v>
          </cell>
          <cell r="J469">
            <v>175</v>
          </cell>
          <cell r="K469">
            <v>38898</v>
          </cell>
          <cell r="L469">
            <v>39294</v>
          </cell>
        </row>
        <row r="470">
          <cell r="A470" t="str">
            <v>saratoga</v>
          </cell>
          <cell r="B470" t="str">
            <v>2100-1</v>
          </cell>
          <cell r="C470" t="str">
            <v>1/1a1</v>
          </cell>
          <cell r="D470" t="str">
            <v>Mi21001S</v>
          </cell>
          <cell r="E470" t="str">
            <v xml:space="preserve"> Greg Mills</v>
          </cell>
          <cell r="F470" t="str">
            <v>(Current)</v>
          </cell>
          <cell r="G470">
            <v>720</v>
          </cell>
          <cell r="H470">
            <v>700</v>
          </cell>
          <cell r="I470">
            <v>665</v>
          </cell>
          <cell r="J470">
            <v>175</v>
          </cell>
          <cell r="K470">
            <v>38898</v>
          </cell>
          <cell r="L470">
            <v>39263</v>
          </cell>
        </row>
        <row r="471">
          <cell r="A471" t="str">
            <v>saratoga</v>
          </cell>
          <cell r="B471" t="str">
            <v>3039-2</v>
          </cell>
          <cell r="C471" t="str">
            <v>1/1a1</v>
          </cell>
          <cell r="D471" t="str">
            <v>Tu30392S</v>
          </cell>
          <cell r="E471" t="str">
            <v xml:space="preserve"> Rose Tucker</v>
          </cell>
          <cell r="F471" t="str">
            <v>(Current)</v>
          </cell>
          <cell r="G471">
            <v>720</v>
          </cell>
          <cell r="H471">
            <v>700</v>
          </cell>
          <cell r="I471">
            <v>665</v>
          </cell>
          <cell r="J471">
            <v>325</v>
          </cell>
          <cell r="K471">
            <v>38898</v>
          </cell>
          <cell r="L471">
            <v>39294</v>
          </cell>
        </row>
        <row r="472">
          <cell r="A472" t="str">
            <v>saratoga</v>
          </cell>
          <cell r="B472" t="str">
            <v>2046-1</v>
          </cell>
          <cell r="C472" t="str">
            <v>2/1b1</v>
          </cell>
          <cell r="D472" t="str">
            <v>Ba20461S</v>
          </cell>
          <cell r="E472" t="str">
            <v xml:space="preserve"> Derrell Barber</v>
          </cell>
          <cell r="F472" t="str">
            <v>(Current)</v>
          </cell>
          <cell r="G472">
            <v>840</v>
          </cell>
          <cell r="H472">
            <v>789</v>
          </cell>
          <cell r="I472">
            <v>789</v>
          </cell>
          <cell r="J472">
            <v>175</v>
          </cell>
          <cell r="K472">
            <v>38895</v>
          </cell>
          <cell r="L472">
            <v>39263</v>
          </cell>
        </row>
        <row r="473">
          <cell r="A473" t="str">
            <v>saratoga</v>
          </cell>
          <cell r="B473" t="str">
            <v>2105-1</v>
          </cell>
          <cell r="C473" t="str">
            <v>1/1a1</v>
          </cell>
          <cell r="D473" t="str">
            <v>Ni21051S</v>
          </cell>
          <cell r="E473" t="str">
            <v xml:space="preserve"> Travis Nicholson</v>
          </cell>
          <cell r="F473" t="str">
            <v>(Current)</v>
          </cell>
          <cell r="G473">
            <v>720</v>
          </cell>
          <cell r="H473">
            <v>700</v>
          </cell>
          <cell r="I473">
            <v>665</v>
          </cell>
          <cell r="J473">
            <v>325</v>
          </cell>
          <cell r="K473">
            <v>38892</v>
          </cell>
          <cell r="L473">
            <v>39294</v>
          </cell>
        </row>
        <row r="474">
          <cell r="A474" t="str">
            <v>saratoga</v>
          </cell>
          <cell r="B474" t="str">
            <v>1066-2</v>
          </cell>
          <cell r="C474" t="str">
            <v>2/1b1</v>
          </cell>
          <cell r="D474" t="str">
            <v>Sh10662S</v>
          </cell>
          <cell r="E474" t="str">
            <v>Hannah Shields</v>
          </cell>
          <cell r="F474" t="str">
            <v>(Current)</v>
          </cell>
          <cell r="G474">
            <v>840</v>
          </cell>
          <cell r="H474">
            <v>789</v>
          </cell>
          <cell r="I474">
            <v>789</v>
          </cell>
          <cell r="J474">
            <v>325</v>
          </cell>
          <cell r="K474">
            <v>38891</v>
          </cell>
          <cell r="L474">
            <v>39294</v>
          </cell>
        </row>
        <row r="475">
          <cell r="A475" t="str">
            <v>saratoga</v>
          </cell>
          <cell r="B475" t="str">
            <v>2040-2</v>
          </cell>
          <cell r="C475" t="str">
            <v>1/1a1</v>
          </cell>
          <cell r="D475" t="str">
            <v>Es20402S</v>
          </cell>
          <cell r="E475" t="str">
            <v xml:space="preserve"> Iniubong Essien</v>
          </cell>
          <cell r="F475" t="str">
            <v>(Current)</v>
          </cell>
          <cell r="G475">
            <v>720</v>
          </cell>
          <cell r="H475">
            <v>700</v>
          </cell>
          <cell r="I475">
            <v>665</v>
          </cell>
          <cell r="J475">
            <v>175</v>
          </cell>
          <cell r="K475">
            <v>38891</v>
          </cell>
          <cell r="L475">
            <v>39294</v>
          </cell>
        </row>
        <row r="476">
          <cell r="A476" t="str">
            <v>saratoga</v>
          </cell>
          <cell r="B476" t="str">
            <v>2066-1</v>
          </cell>
          <cell r="C476" t="str">
            <v>1/1a1</v>
          </cell>
          <cell r="D476" t="str">
            <v>An20661S</v>
          </cell>
          <cell r="E476" t="str">
            <v xml:space="preserve"> Noe Angulo</v>
          </cell>
          <cell r="F476" t="str">
            <v>(Current)</v>
          </cell>
          <cell r="G476">
            <v>720</v>
          </cell>
          <cell r="H476">
            <v>700</v>
          </cell>
          <cell r="I476">
            <v>700</v>
          </cell>
          <cell r="J476">
            <v>0</v>
          </cell>
          <cell r="K476">
            <v>38890</v>
          </cell>
          <cell r="L476">
            <v>39263</v>
          </cell>
        </row>
        <row r="477">
          <cell r="A477" t="str">
            <v>saratoga</v>
          </cell>
          <cell r="B477" t="str">
            <v>2119-1</v>
          </cell>
          <cell r="C477" t="str">
            <v>1/1a1</v>
          </cell>
          <cell r="D477" t="str">
            <v>Me21191S</v>
          </cell>
          <cell r="E477" t="str">
            <v xml:space="preserve"> Agustin Mendez</v>
          </cell>
          <cell r="F477" t="str">
            <v>(Current)</v>
          </cell>
          <cell r="G477">
            <v>720</v>
          </cell>
          <cell r="H477">
            <v>700</v>
          </cell>
          <cell r="I477">
            <v>665</v>
          </cell>
          <cell r="J477">
            <v>175</v>
          </cell>
          <cell r="K477">
            <v>38890</v>
          </cell>
          <cell r="L477">
            <v>39294</v>
          </cell>
        </row>
        <row r="478">
          <cell r="A478" t="str">
            <v>saratoga</v>
          </cell>
          <cell r="B478" t="str">
            <v>3069-2</v>
          </cell>
          <cell r="C478" t="str">
            <v>2/1b1</v>
          </cell>
          <cell r="D478" t="str">
            <v>De30692S</v>
          </cell>
          <cell r="E478" t="str">
            <v xml:space="preserve"> Laura Demoss</v>
          </cell>
          <cell r="F478" t="str">
            <v>(Current)</v>
          </cell>
          <cell r="G478">
            <v>840</v>
          </cell>
          <cell r="H478">
            <v>789</v>
          </cell>
          <cell r="I478">
            <v>789</v>
          </cell>
          <cell r="J478">
            <v>175</v>
          </cell>
          <cell r="K478">
            <v>38890</v>
          </cell>
          <cell r="L478">
            <v>39294</v>
          </cell>
        </row>
        <row r="479">
          <cell r="A479" t="str">
            <v>saratoga</v>
          </cell>
          <cell r="B479" t="str">
            <v>2120-1</v>
          </cell>
          <cell r="C479" t="str">
            <v>1/1a1</v>
          </cell>
          <cell r="D479" t="str">
            <v>Go21201S</v>
          </cell>
          <cell r="E479" t="str">
            <v xml:space="preserve"> Juan Jose Gonzalez</v>
          </cell>
          <cell r="F479" t="str">
            <v>(Current)</v>
          </cell>
          <cell r="G479">
            <v>720</v>
          </cell>
          <cell r="H479">
            <v>700</v>
          </cell>
          <cell r="I479">
            <v>665</v>
          </cell>
          <cell r="J479">
            <v>175</v>
          </cell>
          <cell r="K479">
            <v>38889</v>
          </cell>
          <cell r="L479">
            <v>39294</v>
          </cell>
        </row>
        <row r="480">
          <cell r="A480" t="str">
            <v>saratoga</v>
          </cell>
          <cell r="B480" t="str">
            <v>1019-2</v>
          </cell>
          <cell r="C480" t="str">
            <v>1/1a1</v>
          </cell>
          <cell r="D480" t="str">
            <v>Ga10192S</v>
          </cell>
          <cell r="E480" t="str">
            <v>Lena Garmo</v>
          </cell>
          <cell r="F480" t="str">
            <v>(Current)</v>
          </cell>
          <cell r="G480">
            <v>720</v>
          </cell>
          <cell r="H480">
            <v>700</v>
          </cell>
          <cell r="I480">
            <v>665</v>
          </cell>
          <cell r="J480">
            <v>175</v>
          </cell>
          <cell r="K480">
            <v>38885</v>
          </cell>
          <cell r="L480">
            <v>39294</v>
          </cell>
        </row>
        <row r="481">
          <cell r="A481" t="str">
            <v>saratoga</v>
          </cell>
          <cell r="B481" t="str">
            <v>1113-1</v>
          </cell>
          <cell r="C481" t="str">
            <v>2/1b1</v>
          </cell>
          <cell r="D481" t="str">
            <v>Ro11131S</v>
          </cell>
          <cell r="E481" t="str">
            <v>Amanda Roy</v>
          </cell>
          <cell r="F481" t="str">
            <v>(Current)</v>
          </cell>
          <cell r="G481">
            <v>840</v>
          </cell>
          <cell r="H481">
            <v>789</v>
          </cell>
          <cell r="I481">
            <v>789</v>
          </cell>
          <cell r="J481">
            <v>350</v>
          </cell>
          <cell r="K481">
            <v>38885</v>
          </cell>
          <cell r="L481">
            <v>39294</v>
          </cell>
        </row>
        <row r="482">
          <cell r="A482" t="str">
            <v>saratoga</v>
          </cell>
          <cell r="B482" t="str">
            <v>1100-2</v>
          </cell>
          <cell r="C482" t="str">
            <v>1/1a1</v>
          </cell>
          <cell r="D482" t="str">
            <v>Ec11002S</v>
          </cell>
          <cell r="E482" t="str">
            <v>Lance Eckstein</v>
          </cell>
          <cell r="F482" t="str">
            <v>(Current)</v>
          </cell>
          <cell r="G482">
            <v>720</v>
          </cell>
          <cell r="H482">
            <v>700</v>
          </cell>
          <cell r="I482">
            <v>710</v>
          </cell>
          <cell r="J482">
            <v>200</v>
          </cell>
          <cell r="K482">
            <v>38884</v>
          </cell>
          <cell r="L482">
            <v>39263</v>
          </cell>
        </row>
        <row r="483">
          <cell r="A483" t="str">
            <v>saratoga</v>
          </cell>
          <cell r="B483" t="str">
            <v>3057-1</v>
          </cell>
          <cell r="C483" t="str">
            <v>1/1a1</v>
          </cell>
          <cell r="D483" t="str">
            <v>Te30571S</v>
          </cell>
          <cell r="E483" t="str">
            <v xml:space="preserve"> Maritza Terrazas</v>
          </cell>
          <cell r="F483" t="str">
            <v>(Current)</v>
          </cell>
          <cell r="G483">
            <v>720</v>
          </cell>
          <cell r="H483">
            <v>700</v>
          </cell>
          <cell r="I483">
            <v>700</v>
          </cell>
          <cell r="J483">
            <v>25</v>
          </cell>
          <cell r="K483">
            <v>38883</v>
          </cell>
          <cell r="L483">
            <v>39294</v>
          </cell>
        </row>
        <row r="484">
          <cell r="A484" t="str">
            <v>saratoga</v>
          </cell>
          <cell r="B484" t="str">
            <v>1043-1</v>
          </cell>
          <cell r="C484" t="str">
            <v>2/1b1</v>
          </cell>
          <cell r="D484" t="str">
            <v>De10431S</v>
          </cell>
          <cell r="E484" t="str">
            <v>Karla De La O</v>
          </cell>
          <cell r="F484" t="str">
            <v>(Eviction)</v>
          </cell>
          <cell r="G484">
            <v>840</v>
          </cell>
          <cell r="H484">
            <v>789</v>
          </cell>
          <cell r="I484">
            <v>799</v>
          </cell>
          <cell r="J484">
            <v>0</v>
          </cell>
          <cell r="K484">
            <v>38882</v>
          </cell>
          <cell r="L484">
            <v>39478</v>
          </cell>
        </row>
        <row r="485">
          <cell r="A485" t="str">
            <v>saratoga</v>
          </cell>
          <cell r="B485" t="str">
            <v>1102-1</v>
          </cell>
          <cell r="C485" t="str">
            <v>1/1a1</v>
          </cell>
          <cell r="D485" t="str">
            <v>Sa11021S</v>
          </cell>
          <cell r="E485" t="str">
            <v>Nicole Santos</v>
          </cell>
          <cell r="F485" t="str">
            <v>(Current)</v>
          </cell>
          <cell r="G485">
            <v>720</v>
          </cell>
          <cell r="H485">
            <v>700</v>
          </cell>
          <cell r="I485">
            <v>665</v>
          </cell>
          <cell r="J485">
            <v>325</v>
          </cell>
          <cell r="K485">
            <v>38882</v>
          </cell>
          <cell r="L485">
            <v>39294</v>
          </cell>
        </row>
        <row r="486">
          <cell r="A486" t="str">
            <v>saratoga</v>
          </cell>
          <cell r="B486" t="str">
            <v>1002-1</v>
          </cell>
          <cell r="C486" t="str">
            <v>2/2b1</v>
          </cell>
          <cell r="D486" t="str">
            <v>Go10021S</v>
          </cell>
          <cell r="E486" t="str">
            <v>Guillermo Gonzalez</v>
          </cell>
          <cell r="F486" t="str">
            <v>(Current)</v>
          </cell>
          <cell r="G486">
            <v>1006</v>
          </cell>
          <cell r="H486">
            <v>889</v>
          </cell>
          <cell r="I486">
            <v>889</v>
          </cell>
          <cell r="J486">
            <v>175</v>
          </cell>
          <cell r="K486">
            <v>38881</v>
          </cell>
          <cell r="L486">
            <v>39294</v>
          </cell>
        </row>
        <row r="487">
          <cell r="A487" t="str">
            <v>saratoga</v>
          </cell>
          <cell r="B487" t="str">
            <v>2019-2</v>
          </cell>
          <cell r="C487" t="str">
            <v>1/1a1</v>
          </cell>
          <cell r="D487" t="str">
            <v>Ca20192S</v>
          </cell>
          <cell r="E487" t="str">
            <v xml:space="preserve"> Paul Carranza</v>
          </cell>
          <cell r="F487" t="str">
            <v>(Current)</v>
          </cell>
          <cell r="G487">
            <v>720</v>
          </cell>
          <cell r="H487">
            <v>700</v>
          </cell>
          <cell r="I487">
            <v>665</v>
          </cell>
          <cell r="J487">
            <v>175</v>
          </cell>
          <cell r="K487">
            <v>38880</v>
          </cell>
          <cell r="L487">
            <v>38929</v>
          </cell>
        </row>
        <row r="488">
          <cell r="A488" t="str">
            <v>saratoga</v>
          </cell>
          <cell r="B488" t="str">
            <v>1007-1</v>
          </cell>
          <cell r="C488" t="str">
            <v>2/2b1</v>
          </cell>
          <cell r="D488" t="str">
            <v>Pr10071S</v>
          </cell>
          <cell r="E488" t="str">
            <v>Nancy Prichard</v>
          </cell>
          <cell r="F488" t="str">
            <v>(Current)</v>
          </cell>
          <cell r="G488">
            <v>1006</v>
          </cell>
          <cell r="H488">
            <v>889</v>
          </cell>
          <cell r="I488">
            <v>889</v>
          </cell>
          <cell r="J488">
            <v>25</v>
          </cell>
          <cell r="K488">
            <v>38878</v>
          </cell>
          <cell r="L488">
            <v>39263</v>
          </cell>
        </row>
        <row r="489">
          <cell r="A489" t="str">
            <v>saratoga</v>
          </cell>
          <cell r="B489" t="str">
            <v>3030-2</v>
          </cell>
          <cell r="C489" t="str">
            <v>1/1a1</v>
          </cell>
          <cell r="D489" t="str">
            <v>Ma30302S</v>
          </cell>
          <cell r="E489" t="str">
            <v xml:space="preserve"> Clifford Martinet</v>
          </cell>
          <cell r="F489" t="str">
            <v>(Current)</v>
          </cell>
          <cell r="G489">
            <v>720</v>
          </cell>
          <cell r="H489">
            <v>700</v>
          </cell>
          <cell r="I489">
            <v>710</v>
          </cell>
          <cell r="J489">
            <v>25</v>
          </cell>
          <cell r="K489">
            <v>38878</v>
          </cell>
          <cell r="L489">
            <v>39113</v>
          </cell>
        </row>
        <row r="490">
          <cell r="A490" t="str">
            <v>saratoga</v>
          </cell>
          <cell r="B490" t="str">
            <v>2017-2</v>
          </cell>
          <cell r="C490" t="str">
            <v>1/1a1</v>
          </cell>
          <cell r="D490" t="str">
            <v>An20172S</v>
          </cell>
          <cell r="E490" t="str">
            <v xml:space="preserve"> Kirsten Antonissen</v>
          </cell>
          <cell r="F490" t="str">
            <v>(Current)</v>
          </cell>
          <cell r="G490">
            <v>720</v>
          </cell>
          <cell r="H490">
            <v>700</v>
          </cell>
          <cell r="I490">
            <v>665</v>
          </cell>
          <cell r="J490">
            <v>350</v>
          </cell>
          <cell r="K490">
            <v>38877</v>
          </cell>
          <cell r="L490">
            <v>39294</v>
          </cell>
        </row>
        <row r="491">
          <cell r="A491" t="str">
            <v>saratoga</v>
          </cell>
          <cell r="B491" t="str">
            <v>1077-1</v>
          </cell>
          <cell r="C491" t="str">
            <v>1/1a1</v>
          </cell>
          <cell r="D491" t="str">
            <v>Al10771S</v>
          </cell>
          <cell r="E491" t="str">
            <v>Melissa Alvarado</v>
          </cell>
          <cell r="F491" t="str">
            <v>(Notice)</v>
          </cell>
          <cell r="G491">
            <v>720</v>
          </cell>
          <cell r="H491">
            <v>700</v>
          </cell>
          <cell r="I491">
            <v>700</v>
          </cell>
          <cell r="J491">
            <v>325</v>
          </cell>
          <cell r="K491">
            <v>38875</v>
          </cell>
          <cell r="L491">
            <v>39294</v>
          </cell>
        </row>
        <row r="492">
          <cell r="A492" t="str">
            <v>saratoga</v>
          </cell>
          <cell r="B492" t="str">
            <v>1102-2</v>
          </cell>
          <cell r="C492" t="str">
            <v>1/1a1</v>
          </cell>
          <cell r="D492" t="str">
            <v>Re11022S</v>
          </cell>
          <cell r="E492" t="str">
            <v>Katherine Reed</v>
          </cell>
          <cell r="F492" t="str">
            <v>(Current)</v>
          </cell>
          <cell r="G492">
            <v>720</v>
          </cell>
          <cell r="H492">
            <v>700</v>
          </cell>
          <cell r="I492">
            <v>699</v>
          </cell>
          <cell r="J492">
            <v>175</v>
          </cell>
          <cell r="K492">
            <v>38875</v>
          </cell>
          <cell r="L492">
            <v>39263</v>
          </cell>
        </row>
        <row r="493">
          <cell r="A493" t="str">
            <v>saratoga</v>
          </cell>
          <cell r="B493" t="str">
            <v>1085-2</v>
          </cell>
          <cell r="C493" t="str">
            <v>1/1a1</v>
          </cell>
          <cell r="D493" t="str">
            <v>Bi10852S</v>
          </cell>
          <cell r="E493" t="str">
            <v>Gary Bingham</v>
          </cell>
          <cell r="F493" t="str">
            <v>(Current)</v>
          </cell>
          <cell r="G493">
            <v>720</v>
          </cell>
          <cell r="H493">
            <v>700</v>
          </cell>
          <cell r="I493">
            <v>700</v>
          </cell>
          <cell r="J493">
            <v>0</v>
          </cell>
          <cell r="K493">
            <v>38871</v>
          </cell>
          <cell r="L493">
            <v>39293</v>
          </cell>
        </row>
        <row r="494">
          <cell r="A494" t="str">
            <v>saratoga</v>
          </cell>
          <cell r="B494" t="str">
            <v>1024-2</v>
          </cell>
          <cell r="C494" t="str">
            <v>1/1a1</v>
          </cell>
          <cell r="D494" t="str">
            <v>Fo10242S</v>
          </cell>
          <cell r="E494" t="str">
            <v>Diane Fodge</v>
          </cell>
          <cell r="F494" t="str">
            <v>(Current)</v>
          </cell>
          <cell r="G494">
            <v>720</v>
          </cell>
          <cell r="H494">
            <v>700</v>
          </cell>
          <cell r="I494">
            <v>700</v>
          </cell>
          <cell r="J494">
            <v>175</v>
          </cell>
          <cell r="K494">
            <v>38869</v>
          </cell>
          <cell r="L494">
            <v>39263</v>
          </cell>
        </row>
        <row r="495">
          <cell r="A495" t="str">
            <v>saratoga</v>
          </cell>
          <cell r="B495" t="str">
            <v>1045-1</v>
          </cell>
          <cell r="C495" t="str">
            <v>2/1b1</v>
          </cell>
          <cell r="D495" t="str">
            <v>Wr10451S</v>
          </cell>
          <cell r="E495" t="str">
            <v>Janie Wright</v>
          </cell>
          <cell r="F495" t="str">
            <v>(Current)</v>
          </cell>
          <cell r="G495">
            <v>840</v>
          </cell>
          <cell r="H495">
            <v>789</v>
          </cell>
          <cell r="I495">
            <v>789</v>
          </cell>
          <cell r="J495">
            <v>0</v>
          </cell>
          <cell r="K495">
            <v>38869</v>
          </cell>
          <cell r="L495">
            <v>39233</v>
          </cell>
        </row>
        <row r="496">
          <cell r="A496" t="str">
            <v>saratoga</v>
          </cell>
          <cell r="B496" t="str">
            <v>1075-1</v>
          </cell>
          <cell r="C496" t="str">
            <v>1/1a1</v>
          </cell>
          <cell r="D496" t="str">
            <v>Sw10751S</v>
          </cell>
          <cell r="E496" t="str">
            <v>William Swain</v>
          </cell>
          <cell r="F496" t="str">
            <v>(Current)</v>
          </cell>
          <cell r="G496">
            <v>720</v>
          </cell>
          <cell r="H496">
            <v>700</v>
          </cell>
          <cell r="I496">
            <v>700</v>
          </cell>
          <cell r="J496">
            <v>0</v>
          </cell>
          <cell r="K496">
            <v>38869</v>
          </cell>
          <cell r="L496">
            <v>39263</v>
          </cell>
        </row>
        <row r="497">
          <cell r="A497" t="str">
            <v>saratoga</v>
          </cell>
          <cell r="B497" t="str">
            <v>1087-1</v>
          </cell>
          <cell r="C497" t="str">
            <v>1/1a1</v>
          </cell>
          <cell r="D497" t="str">
            <v>Bu10871S</v>
          </cell>
          <cell r="E497" t="str">
            <v>Bob Burris</v>
          </cell>
          <cell r="F497" t="str">
            <v>(Current)</v>
          </cell>
          <cell r="G497">
            <v>720</v>
          </cell>
          <cell r="H497">
            <v>700</v>
          </cell>
          <cell r="I497">
            <v>700</v>
          </cell>
          <cell r="J497">
            <v>0</v>
          </cell>
          <cell r="K497">
            <v>38869</v>
          </cell>
          <cell r="L497">
            <v>39233</v>
          </cell>
        </row>
        <row r="498">
          <cell r="A498" t="str">
            <v>saratoga</v>
          </cell>
          <cell r="B498" t="str">
            <v>1090-2</v>
          </cell>
          <cell r="C498" t="str">
            <v>2/1b1</v>
          </cell>
          <cell r="D498" t="str">
            <v>Jo10902S</v>
          </cell>
          <cell r="E498" t="str">
            <v>Viranchi Joshi</v>
          </cell>
          <cell r="F498" t="str">
            <v>(Current)</v>
          </cell>
          <cell r="G498">
            <v>840</v>
          </cell>
          <cell r="H498">
            <v>789</v>
          </cell>
          <cell r="I498">
            <v>789</v>
          </cell>
          <cell r="J498">
            <v>0</v>
          </cell>
          <cell r="K498">
            <v>38869</v>
          </cell>
          <cell r="L498">
            <v>39233</v>
          </cell>
        </row>
        <row r="499">
          <cell r="A499" t="str">
            <v>saratoga</v>
          </cell>
          <cell r="B499" t="str">
            <v>1091-2</v>
          </cell>
          <cell r="C499" t="str">
            <v>2/1b1</v>
          </cell>
          <cell r="D499" t="str">
            <v>De10912S</v>
          </cell>
          <cell r="E499" t="str">
            <v>Mary De La Vara</v>
          </cell>
          <cell r="F499" t="str">
            <v>(Current)</v>
          </cell>
          <cell r="G499">
            <v>840</v>
          </cell>
          <cell r="H499">
            <v>789</v>
          </cell>
          <cell r="I499">
            <v>789</v>
          </cell>
          <cell r="J499">
            <v>200</v>
          </cell>
          <cell r="K499">
            <v>38869</v>
          </cell>
          <cell r="L499">
            <v>39263</v>
          </cell>
        </row>
        <row r="500">
          <cell r="A500" t="str">
            <v>saratoga</v>
          </cell>
          <cell r="B500" t="str">
            <v>1114-1</v>
          </cell>
          <cell r="C500" t="str">
            <v>2/1b1</v>
          </cell>
          <cell r="D500" t="str">
            <v>Le11141S</v>
          </cell>
          <cell r="E500" t="str">
            <v>Jorge Leon Lacott</v>
          </cell>
          <cell r="F500" t="str">
            <v>(Current)</v>
          </cell>
          <cell r="G500">
            <v>840</v>
          </cell>
          <cell r="H500">
            <v>789</v>
          </cell>
          <cell r="I500">
            <v>789</v>
          </cell>
          <cell r="J500">
            <v>275</v>
          </cell>
          <cell r="K500">
            <v>38869</v>
          </cell>
          <cell r="L500">
            <v>39263</v>
          </cell>
        </row>
        <row r="501">
          <cell r="A501" t="str">
            <v>saratoga</v>
          </cell>
          <cell r="B501" t="str">
            <v>1135-2</v>
          </cell>
          <cell r="C501" t="str">
            <v>2/2b1</v>
          </cell>
          <cell r="D501" t="str">
            <v>Ze11352S</v>
          </cell>
          <cell r="E501" t="str">
            <v xml:space="preserve"> Alicia Zeller</v>
          </cell>
          <cell r="F501" t="str">
            <v>(Current)</v>
          </cell>
          <cell r="G501">
            <v>1006</v>
          </cell>
          <cell r="H501">
            <v>889</v>
          </cell>
          <cell r="I501">
            <v>889</v>
          </cell>
          <cell r="J501">
            <v>0</v>
          </cell>
          <cell r="K501">
            <v>38869</v>
          </cell>
          <cell r="L501">
            <v>39263</v>
          </cell>
        </row>
        <row r="502">
          <cell r="A502" t="str">
            <v>saratoga</v>
          </cell>
          <cell r="B502" t="str">
            <v>1143-2</v>
          </cell>
          <cell r="C502" t="str">
            <v>2/2b1</v>
          </cell>
          <cell r="D502" t="str">
            <v>Ro11432S</v>
          </cell>
          <cell r="E502" t="str">
            <v xml:space="preserve"> Greg Rojas</v>
          </cell>
          <cell r="F502" t="str">
            <v>(Eviction)</v>
          </cell>
          <cell r="G502">
            <v>1006</v>
          </cell>
          <cell r="H502">
            <v>889</v>
          </cell>
          <cell r="I502">
            <v>889</v>
          </cell>
          <cell r="J502">
            <v>0</v>
          </cell>
          <cell r="K502">
            <v>38869</v>
          </cell>
          <cell r="L502">
            <v>39233</v>
          </cell>
        </row>
        <row r="503">
          <cell r="A503" t="str">
            <v>saratoga</v>
          </cell>
          <cell r="B503" t="str">
            <v>1154-1</v>
          </cell>
          <cell r="C503" t="str">
            <v>3/2c2</v>
          </cell>
          <cell r="D503" t="str">
            <v>Ki11541S</v>
          </cell>
          <cell r="E503" t="str">
            <v xml:space="preserve"> Mark King</v>
          </cell>
          <cell r="F503" t="str">
            <v>(Current)</v>
          </cell>
          <cell r="G503">
            <v>1444</v>
          </cell>
          <cell r="H503">
            <v>1209</v>
          </cell>
          <cell r="I503">
            <v>1244</v>
          </cell>
          <cell r="J503">
            <v>0</v>
          </cell>
          <cell r="K503">
            <v>38869</v>
          </cell>
          <cell r="L503">
            <v>39538</v>
          </cell>
        </row>
        <row r="504">
          <cell r="A504" t="str">
            <v>saratoga</v>
          </cell>
          <cell r="B504" t="str">
            <v>2028-1</v>
          </cell>
          <cell r="C504" t="str">
            <v>2/2b1</v>
          </cell>
          <cell r="D504" t="str">
            <v>Va20281S</v>
          </cell>
          <cell r="E504" t="str">
            <v xml:space="preserve"> Jamey Vasquez</v>
          </cell>
          <cell r="F504" t="str">
            <v>(Current)</v>
          </cell>
          <cell r="G504">
            <v>1006</v>
          </cell>
          <cell r="H504">
            <v>889</v>
          </cell>
          <cell r="I504">
            <v>889</v>
          </cell>
          <cell r="J504">
            <v>375</v>
          </cell>
          <cell r="K504">
            <v>38869</v>
          </cell>
          <cell r="L504">
            <v>39263</v>
          </cell>
        </row>
        <row r="505">
          <cell r="A505" t="str">
            <v>saratoga</v>
          </cell>
          <cell r="B505" t="str">
            <v>2054-1</v>
          </cell>
          <cell r="C505" t="str">
            <v>1/1a1</v>
          </cell>
          <cell r="D505" t="str">
            <v>Po20541S</v>
          </cell>
          <cell r="E505" t="str">
            <v xml:space="preserve"> Jenny Poarch</v>
          </cell>
          <cell r="F505" t="str">
            <v>(Current)</v>
          </cell>
          <cell r="G505">
            <v>720</v>
          </cell>
          <cell r="H505">
            <v>700</v>
          </cell>
          <cell r="I505">
            <v>700</v>
          </cell>
          <cell r="J505">
            <v>0</v>
          </cell>
          <cell r="K505">
            <v>38869</v>
          </cell>
          <cell r="L505">
            <v>39233</v>
          </cell>
        </row>
        <row r="506">
          <cell r="A506" t="str">
            <v>saratoga</v>
          </cell>
          <cell r="B506" t="str">
            <v>2111-1</v>
          </cell>
          <cell r="C506" t="str">
            <v>2/1b1</v>
          </cell>
          <cell r="D506" t="str">
            <v>Si21111S</v>
          </cell>
          <cell r="E506" t="str">
            <v xml:space="preserve"> Vera Sihirlic</v>
          </cell>
          <cell r="F506" t="str">
            <v>(Current)</v>
          </cell>
          <cell r="G506">
            <v>840</v>
          </cell>
          <cell r="H506">
            <v>789</v>
          </cell>
          <cell r="I506">
            <v>789</v>
          </cell>
          <cell r="J506">
            <v>0</v>
          </cell>
          <cell r="K506">
            <v>38869</v>
          </cell>
          <cell r="L506">
            <v>39233</v>
          </cell>
        </row>
        <row r="507">
          <cell r="A507" t="str">
            <v>saratoga</v>
          </cell>
          <cell r="B507" t="str">
            <v>3047-2</v>
          </cell>
          <cell r="C507" t="str">
            <v>1/1a1</v>
          </cell>
          <cell r="D507" t="str">
            <v>Lo30472S</v>
          </cell>
          <cell r="E507" t="str">
            <v xml:space="preserve"> Marty Lominicky</v>
          </cell>
          <cell r="F507" t="str">
            <v>(Current)</v>
          </cell>
          <cell r="G507">
            <v>720</v>
          </cell>
          <cell r="H507">
            <v>700</v>
          </cell>
          <cell r="I507">
            <v>700</v>
          </cell>
          <cell r="J507">
            <v>0</v>
          </cell>
          <cell r="K507">
            <v>38869</v>
          </cell>
          <cell r="L507">
            <v>39233</v>
          </cell>
        </row>
        <row r="508">
          <cell r="A508" t="str">
            <v>saratoga</v>
          </cell>
          <cell r="B508" t="str">
            <v>3056-1</v>
          </cell>
          <cell r="C508" t="str">
            <v>1/1a1</v>
          </cell>
          <cell r="D508" t="str">
            <v>Ro30561S</v>
          </cell>
          <cell r="E508" t="str">
            <v xml:space="preserve"> Karin Roy</v>
          </cell>
          <cell r="F508" t="str">
            <v>(Current)</v>
          </cell>
          <cell r="G508">
            <v>720</v>
          </cell>
          <cell r="H508">
            <v>700</v>
          </cell>
          <cell r="I508">
            <v>700</v>
          </cell>
          <cell r="J508">
            <v>25</v>
          </cell>
          <cell r="K508">
            <v>38869</v>
          </cell>
          <cell r="L508">
            <v>39263</v>
          </cell>
        </row>
        <row r="509">
          <cell r="A509" t="str">
            <v>saratoga</v>
          </cell>
          <cell r="B509" t="str">
            <v>3060-2</v>
          </cell>
          <cell r="C509" t="str">
            <v>1/1a1</v>
          </cell>
          <cell r="D509" t="str">
            <v>Ma30602S</v>
          </cell>
          <cell r="E509" t="str">
            <v xml:space="preserve"> Aaron Martin</v>
          </cell>
          <cell r="F509" t="str">
            <v>(Current)</v>
          </cell>
          <cell r="G509">
            <v>720</v>
          </cell>
          <cell r="H509">
            <v>700</v>
          </cell>
          <cell r="I509">
            <v>710</v>
          </cell>
          <cell r="J509">
            <v>25</v>
          </cell>
          <cell r="K509">
            <v>38869</v>
          </cell>
          <cell r="L509">
            <v>39051</v>
          </cell>
        </row>
        <row r="510">
          <cell r="A510" t="str">
            <v>saratoga</v>
          </cell>
          <cell r="B510" t="str">
            <v>3088-2</v>
          </cell>
          <cell r="C510" t="str">
            <v>1/1a1</v>
          </cell>
          <cell r="D510" t="str">
            <v>De30882S</v>
          </cell>
          <cell r="E510" t="str">
            <v xml:space="preserve"> Jeremy Deberry</v>
          </cell>
          <cell r="F510" t="str">
            <v>(Current)</v>
          </cell>
          <cell r="G510">
            <v>720</v>
          </cell>
          <cell r="H510">
            <v>700</v>
          </cell>
          <cell r="I510">
            <v>700</v>
          </cell>
          <cell r="J510">
            <v>350</v>
          </cell>
          <cell r="K510">
            <v>38869</v>
          </cell>
          <cell r="L510">
            <v>39263</v>
          </cell>
        </row>
        <row r="511">
          <cell r="A511" t="str">
            <v>saratoga</v>
          </cell>
          <cell r="B511" t="str">
            <v>2159-1</v>
          </cell>
          <cell r="C511" t="str">
            <v>2/2b1</v>
          </cell>
          <cell r="D511" t="str">
            <v>Qu21591S</v>
          </cell>
          <cell r="E511" t="str">
            <v xml:space="preserve"> Patricia Quiram</v>
          </cell>
          <cell r="F511" t="str">
            <v>(Current)</v>
          </cell>
          <cell r="G511">
            <v>1006</v>
          </cell>
          <cell r="H511">
            <v>889</v>
          </cell>
          <cell r="I511">
            <v>889</v>
          </cell>
          <cell r="J511">
            <v>0</v>
          </cell>
          <cell r="K511">
            <v>38867</v>
          </cell>
          <cell r="L511">
            <v>39233</v>
          </cell>
        </row>
        <row r="512">
          <cell r="A512" t="str">
            <v>saratoga</v>
          </cell>
          <cell r="B512" t="str">
            <v>1095-2</v>
          </cell>
          <cell r="C512" t="str">
            <v>2/1b1</v>
          </cell>
          <cell r="D512" t="str">
            <v>Di10952S</v>
          </cell>
          <cell r="E512" t="str">
            <v>Fidel Diaz</v>
          </cell>
          <cell r="F512" t="str">
            <v>(Current)</v>
          </cell>
          <cell r="G512">
            <v>840</v>
          </cell>
          <cell r="H512">
            <v>789</v>
          </cell>
          <cell r="I512">
            <v>789</v>
          </cell>
          <cell r="J512">
            <v>0</v>
          </cell>
          <cell r="K512">
            <v>38863</v>
          </cell>
          <cell r="L512">
            <v>39233</v>
          </cell>
        </row>
        <row r="513">
          <cell r="A513" t="str">
            <v>saratoga</v>
          </cell>
          <cell r="B513" t="str">
            <v>1060-1</v>
          </cell>
          <cell r="C513" t="str">
            <v>2/1b1</v>
          </cell>
          <cell r="D513" t="str">
            <v>Hi10601S</v>
          </cell>
          <cell r="E513" t="str">
            <v>Elizabeth Hilton</v>
          </cell>
          <cell r="F513" t="str">
            <v>(Current)</v>
          </cell>
          <cell r="G513">
            <v>840</v>
          </cell>
          <cell r="H513">
            <v>789</v>
          </cell>
          <cell r="I513">
            <v>779</v>
          </cell>
          <cell r="J513">
            <v>150</v>
          </cell>
          <cell r="K513">
            <v>38862</v>
          </cell>
          <cell r="L513">
            <v>39233</v>
          </cell>
        </row>
        <row r="514">
          <cell r="A514" t="str">
            <v>saratoga</v>
          </cell>
          <cell r="B514" t="str">
            <v>1023-2</v>
          </cell>
          <cell r="C514" t="str">
            <v>1/1a1</v>
          </cell>
          <cell r="D514" t="str">
            <v>Me10232S</v>
          </cell>
          <cell r="E514" t="str">
            <v>Paul Mershimer</v>
          </cell>
          <cell r="F514" t="str">
            <v>(Current)</v>
          </cell>
          <cell r="G514">
            <v>720</v>
          </cell>
          <cell r="H514">
            <v>700</v>
          </cell>
          <cell r="I514">
            <v>710</v>
          </cell>
          <cell r="J514">
            <v>200</v>
          </cell>
          <cell r="K514">
            <v>38861</v>
          </cell>
          <cell r="L514">
            <v>39141</v>
          </cell>
        </row>
        <row r="515">
          <cell r="A515" t="str">
            <v>saratoga</v>
          </cell>
          <cell r="B515" t="str">
            <v>1027-1</v>
          </cell>
          <cell r="C515" t="str">
            <v>2/2b1</v>
          </cell>
          <cell r="D515" t="str">
            <v>Ba10271S</v>
          </cell>
          <cell r="E515" t="str">
            <v>Chad Baker</v>
          </cell>
          <cell r="F515" t="str">
            <v>(Current)</v>
          </cell>
          <cell r="G515">
            <v>1006</v>
          </cell>
          <cell r="H515">
            <v>889</v>
          </cell>
          <cell r="I515">
            <v>889</v>
          </cell>
          <cell r="J515">
            <v>175</v>
          </cell>
          <cell r="K515">
            <v>38857</v>
          </cell>
          <cell r="L515">
            <v>39233</v>
          </cell>
        </row>
        <row r="516">
          <cell r="A516" t="str">
            <v>saratoga</v>
          </cell>
          <cell r="B516" t="str">
            <v>1136-1</v>
          </cell>
          <cell r="C516" t="str">
            <v>2/2b1</v>
          </cell>
          <cell r="D516" t="str">
            <v>Bi11361S</v>
          </cell>
          <cell r="E516" t="str">
            <v xml:space="preserve"> Michael Bish</v>
          </cell>
          <cell r="F516" t="str">
            <v>(Current)</v>
          </cell>
          <cell r="G516">
            <v>1006</v>
          </cell>
          <cell r="H516">
            <v>889</v>
          </cell>
          <cell r="I516">
            <v>889</v>
          </cell>
          <cell r="J516">
            <v>150</v>
          </cell>
          <cell r="K516">
            <v>38857</v>
          </cell>
          <cell r="L516">
            <v>39263</v>
          </cell>
        </row>
        <row r="517">
          <cell r="A517" t="str">
            <v>saratoga</v>
          </cell>
          <cell r="B517" t="str">
            <v>2083-1</v>
          </cell>
          <cell r="C517" t="str">
            <v>1/1a1</v>
          </cell>
          <cell r="D517" t="str">
            <v>De20831S</v>
          </cell>
          <cell r="E517" t="str">
            <v xml:space="preserve"> Janet Delfs</v>
          </cell>
          <cell r="F517" t="str">
            <v>(Notice)</v>
          </cell>
          <cell r="G517">
            <v>720</v>
          </cell>
          <cell r="H517">
            <v>700</v>
          </cell>
          <cell r="I517">
            <v>710</v>
          </cell>
          <cell r="J517">
            <v>325</v>
          </cell>
          <cell r="K517">
            <v>38857</v>
          </cell>
          <cell r="L517">
            <v>39051</v>
          </cell>
        </row>
        <row r="518">
          <cell r="A518" t="str">
            <v>saratoga</v>
          </cell>
          <cell r="B518" t="str">
            <v>1034-2</v>
          </cell>
          <cell r="C518" t="str">
            <v>1/1a1</v>
          </cell>
          <cell r="D518" t="str">
            <v>Ju10342S</v>
          </cell>
          <cell r="E518" t="str">
            <v>Doyle Judd</v>
          </cell>
          <cell r="F518" t="str">
            <v>(Current)</v>
          </cell>
          <cell r="G518">
            <v>720</v>
          </cell>
          <cell r="H518">
            <v>700</v>
          </cell>
          <cell r="I518">
            <v>700</v>
          </cell>
          <cell r="J518">
            <v>0</v>
          </cell>
          <cell r="K518">
            <v>38856</v>
          </cell>
          <cell r="L518">
            <v>39233</v>
          </cell>
        </row>
        <row r="519">
          <cell r="A519" t="str">
            <v>saratoga</v>
          </cell>
          <cell r="B519" t="str">
            <v>2056-1</v>
          </cell>
          <cell r="C519" t="str">
            <v>1/1a1</v>
          </cell>
          <cell r="D519" t="str">
            <v>Ya20561S</v>
          </cell>
          <cell r="E519" t="str">
            <v xml:space="preserve"> Shari Yacuel</v>
          </cell>
          <cell r="F519" t="str">
            <v>(Current)</v>
          </cell>
          <cell r="G519">
            <v>720</v>
          </cell>
          <cell r="H519">
            <v>700</v>
          </cell>
          <cell r="I519">
            <v>690</v>
          </cell>
          <cell r="J519">
            <v>0</v>
          </cell>
          <cell r="K519">
            <v>38855</v>
          </cell>
          <cell r="L519">
            <v>39660</v>
          </cell>
        </row>
        <row r="520">
          <cell r="A520" t="str">
            <v>saratoga</v>
          </cell>
          <cell r="B520" t="str">
            <v>2028-2</v>
          </cell>
          <cell r="C520" t="str">
            <v>1/1a1</v>
          </cell>
          <cell r="D520" t="str">
            <v>Ph20282S</v>
          </cell>
          <cell r="E520" t="str">
            <v xml:space="preserve"> Damon Phillips</v>
          </cell>
          <cell r="F520" t="str">
            <v>(Current)</v>
          </cell>
          <cell r="G520">
            <v>720</v>
          </cell>
          <cell r="H520">
            <v>700</v>
          </cell>
          <cell r="I520">
            <v>700</v>
          </cell>
          <cell r="J520">
            <v>0</v>
          </cell>
          <cell r="K520">
            <v>38852</v>
          </cell>
          <cell r="L520">
            <v>39263</v>
          </cell>
        </row>
        <row r="521">
          <cell r="A521" t="str">
            <v>saratoga</v>
          </cell>
          <cell r="B521" t="str">
            <v>1028-2</v>
          </cell>
          <cell r="C521" t="str">
            <v>1/1a1</v>
          </cell>
          <cell r="D521" t="str">
            <v>wh10282s</v>
          </cell>
          <cell r="E521" t="str">
            <v>Brandon Whitener</v>
          </cell>
          <cell r="F521" t="str">
            <v>(Current)</v>
          </cell>
          <cell r="G521">
            <v>720</v>
          </cell>
          <cell r="H521">
            <v>700</v>
          </cell>
          <cell r="I521">
            <v>700</v>
          </cell>
          <cell r="J521">
            <v>0</v>
          </cell>
          <cell r="K521">
            <v>38849</v>
          </cell>
          <cell r="L521">
            <v>39233</v>
          </cell>
        </row>
        <row r="522">
          <cell r="A522" t="str">
            <v>saratoga</v>
          </cell>
          <cell r="B522" t="str">
            <v>1075-2</v>
          </cell>
          <cell r="C522" t="str">
            <v>2/1b1</v>
          </cell>
          <cell r="D522" t="str">
            <v>Ma10752S</v>
          </cell>
          <cell r="E522" t="str">
            <v>Tammy Marple</v>
          </cell>
          <cell r="F522" t="str">
            <v>(Current)</v>
          </cell>
          <cell r="G522">
            <v>840</v>
          </cell>
          <cell r="H522">
            <v>789</v>
          </cell>
          <cell r="I522">
            <v>789</v>
          </cell>
          <cell r="J522">
            <v>0</v>
          </cell>
          <cell r="K522">
            <v>38849</v>
          </cell>
          <cell r="L522">
            <v>39233</v>
          </cell>
        </row>
        <row r="523">
          <cell r="A523" t="str">
            <v>saratoga</v>
          </cell>
          <cell r="B523" t="str">
            <v>2135-2</v>
          </cell>
          <cell r="C523" t="str">
            <v>2/2b1</v>
          </cell>
          <cell r="D523" t="str">
            <v>Fi21352S</v>
          </cell>
          <cell r="E523" t="str">
            <v xml:space="preserve"> Phoenix First Assembly</v>
          </cell>
          <cell r="F523" t="str">
            <v>(Current)</v>
          </cell>
          <cell r="G523">
            <v>1006</v>
          </cell>
          <cell r="H523">
            <v>889</v>
          </cell>
          <cell r="I523">
            <v>889</v>
          </cell>
          <cell r="J523">
            <v>0</v>
          </cell>
          <cell r="K523">
            <v>38849</v>
          </cell>
          <cell r="L523">
            <v>39263</v>
          </cell>
        </row>
        <row r="524">
          <cell r="A524" t="str">
            <v>saratoga</v>
          </cell>
          <cell r="B524" t="str">
            <v>3034-2</v>
          </cell>
          <cell r="C524" t="str">
            <v>1/1a1</v>
          </cell>
          <cell r="D524" t="str">
            <v>Mu30342S</v>
          </cell>
          <cell r="E524" t="str">
            <v xml:space="preserve"> Kathleen Muratore</v>
          </cell>
          <cell r="F524" t="str">
            <v>(Current)</v>
          </cell>
          <cell r="G524">
            <v>720</v>
          </cell>
          <cell r="H524">
            <v>700</v>
          </cell>
          <cell r="I524">
            <v>700</v>
          </cell>
          <cell r="J524">
            <v>0</v>
          </cell>
          <cell r="K524">
            <v>38849</v>
          </cell>
          <cell r="L524">
            <v>39233</v>
          </cell>
        </row>
        <row r="525">
          <cell r="A525" t="str">
            <v>saratoga</v>
          </cell>
          <cell r="B525" t="str">
            <v>1030-2</v>
          </cell>
          <cell r="C525" t="str">
            <v>1/1a1</v>
          </cell>
          <cell r="D525" t="str">
            <v>Ha10302S</v>
          </cell>
          <cell r="E525" t="str">
            <v>Carl Harrison</v>
          </cell>
          <cell r="F525" t="str">
            <v>(Current)</v>
          </cell>
          <cell r="G525">
            <v>720</v>
          </cell>
          <cell r="H525">
            <v>700</v>
          </cell>
          <cell r="I525">
            <v>710</v>
          </cell>
          <cell r="J525">
            <v>125</v>
          </cell>
          <cell r="K525">
            <v>38845</v>
          </cell>
          <cell r="L525">
            <v>39294</v>
          </cell>
        </row>
        <row r="526">
          <cell r="A526" t="str">
            <v>saratoga</v>
          </cell>
          <cell r="B526" t="str">
            <v>1078-1</v>
          </cell>
          <cell r="C526" t="str">
            <v>1/1a1</v>
          </cell>
          <cell r="D526" t="str">
            <v>En10781S</v>
          </cell>
          <cell r="E526" t="str">
            <v>Kevin Endres</v>
          </cell>
          <cell r="F526" t="str">
            <v>(Current)</v>
          </cell>
          <cell r="G526">
            <v>720</v>
          </cell>
          <cell r="H526">
            <v>700</v>
          </cell>
          <cell r="I526">
            <v>700</v>
          </cell>
          <cell r="J526">
            <v>175</v>
          </cell>
          <cell r="K526">
            <v>38845</v>
          </cell>
          <cell r="L526">
            <v>39209</v>
          </cell>
        </row>
        <row r="527">
          <cell r="A527" t="str">
            <v>saratoga</v>
          </cell>
          <cell r="B527" t="str">
            <v>2058-1</v>
          </cell>
          <cell r="C527" t="str">
            <v>1/1a1</v>
          </cell>
          <cell r="D527" t="str">
            <v>Fl20581S</v>
          </cell>
          <cell r="E527" t="str">
            <v xml:space="preserve"> Ashley Flores</v>
          </cell>
          <cell r="F527" t="str">
            <v>(Current)</v>
          </cell>
          <cell r="G527">
            <v>720</v>
          </cell>
          <cell r="H527">
            <v>700</v>
          </cell>
          <cell r="I527">
            <v>700</v>
          </cell>
          <cell r="J527">
            <v>125</v>
          </cell>
          <cell r="K527">
            <v>38844</v>
          </cell>
          <cell r="L527">
            <v>39263</v>
          </cell>
        </row>
        <row r="528">
          <cell r="A528" t="str">
            <v>saratoga</v>
          </cell>
          <cell r="B528" t="str">
            <v>1065-1</v>
          </cell>
          <cell r="C528" t="str">
            <v>1/1a1</v>
          </cell>
          <cell r="D528" t="str">
            <v>Jo10651S</v>
          </cell>
          <cell r="E528" t="str">
            <v>Paula Johnson</v>
          </cell>
          <cell r="F528" t="str">
            <v>(Current)</v>
          </cell>
          <cell r="G528">
            <v>720</v>
          </cell>
          <cell r="H528">
            <v>700</v>
          </cell>
          <cell r="I528">
            <v>690</v>
          </cell>
          <cell r="J528">
            <v>0</v>
          </cell>
          <cell r="K528">
            <v>38843</v>
          </cell>
          <cell r="L528">
            <v>39233</v>
          </cell>
        </row>
        <row r="529">
          <cell r="A529" t="str">
            <v>saratoga</v>
          </cell>
          <cell r="B529" t="str">
            <v>1134-1</v>
          </cell>
          <cell r="C529" t="str">
            <v>2/1b1</v>
          </cell>
          <cell r="D529" t="str">
            <v>Ri11341S</v>
          </cell>
          <cell r="E529" t="str">
            <v>Ricardo Riovalle</v>
          </cell>
          <cell r="F529" t="str">
            <v>(Current)</v>
          </cell>
          <cell r="G529">
            <v>840</v>
          </cell>
          <cell r="H529">
            <v>789</v>
          </cell>
          <cell r="I529">
            <v>789</v>
          </cell>
          <cell r="J529">
            <v>0</v>
          </cell>
          <cell r="K529">
            <v>38843</v>
          </cell>
          <cell r="L529">
            <v>39233</v>
          </cell>
        </row>
        <row r="530">
          <cell r="A530" t="str">
            <v>saratoga</v>
          </cell>
          <cell r="B530" t="str">
            <v>2048-2</v>
          </cell>
          <cell r="C530" t="str">
            <v>1/1a1</v>
          </cell>
          <cell r="D530" t="str">
            <v>Ki20482S</v>
          </cell>
          <cell r="E530" t="str">
            <v xml:space="preserve"> Lisa Kincaid</v>
          </cell>
          <cell r="F530" t="str">
            <v>(Current)</v>
          </cell>
          <cell r="G530">
            <v>720</v>
          </cell>
          <cell r="H530">
            <v>700</v>
          </cell>
          <cell r="I530">
            <v>700</v>
          </cell>
          <cell r="J530">
            <v>0</v>
          </cell>
          <cell r="K530">
            <v>38843</v>
          </cell>
          <cell r="L530">
            <v>39202</v>
          </cell>
        </row>
        <row r="531">
          <cell r="A531" t="str">
            <v>saratoga</v>
          </cell>
          <cell r="B531" t="str">
            <v>2092-1</v>
          </cell>
          <cell r="C531" t="str">
            <v>1/1a1</v>
          </cell>
          <cell r="D531" t="str">
            <v>Ma20921S</v>
          </cell>
          <cell r="E531" t="str">
            <v xml:space="preserve"> Daniel Marquart</v>
          </cell>
          <cell r="F531" t="str">
            <v>(Current)</v>
          </cell>
          <cell r="G531">
            <v>720</v>
          </cell>
          <cell r="H531">
            <v>700</v>
          </cell>
          <cell r="I531">
            <v>710</v>
          </cell>
          <cell r="J531">
            <v>175</v>
          </cell>
          <cell r="K531">
            <v>38843</v>
          </cell>
          <cell r="L531">
            <v>39416</v>
          </cell>
        </row>
        <row r="532">
          <cell r="A532" t="str">
            <v>saratoga</v>
          </cell>
          <cell r="B532" t="str">
            <v>1092-1</v>
          </cell>
          <cell r="C532" t="str">
            <v>1/1a1</v>
          </cell>
          <cell r="D532" t="str">
            <v>Wa10921S</v>
          </cell>
          <cell r="E532" t="str">
            <v>Candace Wade</v>
          </cell>
          <cell r="F532" t="str">
            <v>(Current)</v>
          </cell>
          <cell r="G532">
            <v>720</v>
          </cell>
          <cell r="H532">
            <v>700</v>
          </cell>
          <cell r="I532">
            <v>710</v>
          </cell>
          <cell r="J532">
            <v>175</v>
          </cell>
          <cell r="K532">
            <v>38842</v>
          </cell>
          <cell r="L532">
            <v>39263</v>
          </cell>
        </row>
        <row r="533">
          <cell r="A533" t="str">
            <v>saratoga</v>
          </cell>
          <cell r="B533" t="str">
            <v>3020-2</v>
          </cell>
          <cell r="C533" t="str">
            <v>1/1a1</v>
          </cell>
          <cell r="D533" t="str">
            <v>Sp30202S</v>
          </cell>
          <cell r="E533" t="str">
            <v xml:space="preserve"> Sarah Sparkman</v>
          </cell>
          <cell r="F533" t="str">
            <v>(Current)</v>
          </cell>
          <cell r="G533">
            <v>720</v>
          </cell>
          <cell r="H533">
            <v>700</v>
          </cell>
          <cell r="I533">
            <v>710</v>
          </cell>
          <cell r="J533">
            <v>300</v>
          </cell>
          <cell r="K533">
            <v>38842</v>
          </cell>
          <cell r="L533">
            <v>39263</v>
          </cell>
        </row>
        <row r="534">
          <cell r="A534" t="str">
            <v>saratoga</v>
          </cell>
          <cell r="B534" t="str">
            <v>1110-1</v>
          </cell>
          <cell r="C534" t="str">
            <v>2/1b1</v>
          </cell>
          <cell r="D534" t="str">
            <v>Zu11101S</v>
          </cell>
          <cell r="E534" t="str">
            <v>Kennia Zubia</v>
          </cell>
          <cell r="F534" t="str">
            <v>(Current)</v>
          </cell>
          <cell r="G534">
            <v>840</v>
          </cell>
          <cell r="H534">
            <v>789</v>
          </cell>
          <cell r="I534">
            <v>789</v>
          </cell>
          <cell r="J534">
            <v>0</v>
          </cell>
          <cell r="K534">
            <v>38841</v>
          </cell>
          <cell r="L534">
            <v>39202</v>
          </cell>
        </row>
        <row r="535">
          <cell r="A535" t="str">
            <v>saratoga</v>
          </cell>
          <cell r="B535" t="str">
            <v>2127-2</v>
          </cell>
          <cell r="C535" t="str">
            <v>2/2b1</v>
          </cell>
          <cell r="D535" t="str">
            <v>Et21272S</v>
          </cell>
          <cell r="E535" t="str">
            <v xml:space="preserve"> Heather Etchepare</v>
          </cell>
          <cell r="F535" t="str">
            <v>(Current)</v>
          </cell>
          <cell r="G535">
            <v>1006</v>
          </cell>
          <cell r="H535">
            <v>889</v>
          </cell>
          <cell r="I535">
            <v>889</v>
          </cell>
          <cell r="J535">
            <v>175</v>
          </cell>
          <cell r="K535">
            <v>38840</v>
          </cell>
          <cell r="L535">
            <v>39233</v>
          </cell>
        </row>
        <row r="536">
          <cell r="A536" t="str">
            <v>saratoga</v>
          </cell>
          <cell r="B536" t="str">
            <v>1088-1</v>
          </cell>
          <cell r="C536" t="str">
            <v>1/1a1</v>
          </cell>
          <cell r="D536" t="str">
            <v>An10881S</v>
          </cell>
          <cell r="E536" t="str">
            <v>Jimmie Anderson</v>
          </cell>
          <cell r="F536" t="str">
            <v>(Current)</v>
          </cell>
          <cell r="G536">
            <v>720</v>
          </cell>
          <cell r="H536">
            <v>700</v>
          </cell>
          <cell r="I536">
            <v>700</v>
          </cell>
          <cell r="J536">
            <v>0</v>
          </cell>
          <cell r="K536">
            <v>38838</v>
          </cell>
          <cell r="L536">
            <v>39202</v>
          </cell>
        </row>
        <row r="537">
          <cell r="A537" t="str">
            <v>saratoga</v>
          </cell>
          <cell r="B537" t="str">
            <v>1100-1</v>
          </cell>
          <cell r="C537" t="str">
            <v>1/1a1</v>
          </cell>
          <cell r="D537" t="str">
            <v>Mo11001S</v>
          </cell>
          <cell r="E537" t="str">
            <v>Luis Montes</v>
          </cell>
          <cell r="F537" t="str">
            <v>(Current)</v>
          </cell>
          <cell r="G537">
            <v>720</v>
          </cell>
          <cell r="H537">
            <v>700</v>
          </cell>
          <cell r="I537">
            <v>700</v>
          </cell>
          <cell r="J537">
            <v>175</v>
          </cell>
          <cell r="K537">
            <v>38838</v>
          </cell>
          <cell r="L537">
            <v>39202</v>
          </cell>
        </row>
        <row r="538">
          <cell r="A538" t="str">
            <v>saratoga</v>
          </cell>
          <cell r="B538" t="str">
            <v>2042-1</v>
          </cell>
          <cell r="C538" t="str">
            <v>2/1b1</v>
          </cell>
          <cell r="D538" t="str">
            <v>Sw20421S</v>
          </cell>
          <cell r="E538" t="str">
            <v xml:space="preserve"> Will Swain</v>
          </cell>
          <cell r="F538" t="str">
            <v>(Current)</v>
          </cell>
          <cell r="G538">
            <v>840</v>
          </cell>
          <cell r="H538">
            <v>789</v>
          </cell>
          <cell r="I538">
            <v>799</v>
          </cell>
          <cell r="J538">
            <v>0</v>
          </cell>
          <cell r="K538">
            <v>38838</v>
          </cell>
          <cell r="L538">
            <v>39447</v>
          </cell>
        </row>
        <row r="539">
          <cell r="A539" t="str">
            <v>saratoga</v>
          </cell>
          <cell r="B539" t="str">
            <v>2117-2</v>
          </cell>
          <cell r="C539" t="str">
            <v>3/2c1</v>
          </cell>
          <cell r="D539" t="str">
            <v>Jo21172S</v>
          </cell>
          <cell r="E539" t="str">
            <v xml:space="preserve"> Daniel Johnson</v>
          </cell>
          <cell r="F539" t="str">
            <v>(Current)</v>
          </cell>
          <cell r="G539">
            <v>1194</v>
          </cell>
          <cell r="H539">
            <v>1139</v>
          </cell>
          <cell r="I539">
            <v>1139</v>
          </cell>
          <cell r="J539">
            <v>0</v>
          </cell>
          <cell r="K539">
            <v>38838</v>
          </cell>
          <cell r="L539">
            <v>39233</v>
          </cell>
        </row>
        <row r="540">
          <cell r="A540" t="str">
            <v>saratoga</v>
          </cell>
          <cell r="B540" t="str">
            <v>2146-2</v>
          </cell>
          <cell r="C540" t="str">
            <v>2/2b1</v>
          </cell>
          <cell r="D540" t="str">
            <v>Mo21462S</v>
          </cell>
          <cell r="E540" t="str">
            <v xml:space="preserve"> Lythdia Moore</v>
          </cell>
          <cell r="F540" t="str">
            <v>(Current)</v>
          </cell>
          <cell r="G540">
            <v>1006</v>
          </cell>
          <cell r="H540">
            <v>889</v>
          </cell>
          <cell r="I540">
            <v>899</v>
          </cell>
          <cell r="J540">
            <v>0</v>
          </cell>
          <cell r="K540">
            <v>38838</v>
          </cell>
          <cell r="L540">
            <v>39202</v>
          </cell>
        </row>
        <row r="541">
          <cell r="A541" t="str">
            <v>saratoga</v>
          </cell>
          <cell r="B541" t="str">
            <v>1055-1</v>
          </cell>
          <cell r="C541" t="str">
            <v>1/1a1</v>
          </cell>
          <cell r="D541" t="str">
            <v>Jo10551S</v>
          </cell>
          <cell r="E541" t="str">
            <v>Joan Jones</v>
          </cell>
          <cell r="F541" t="str">
            <v>(Current)</v>
          </cell>
          <cell r="G541">
            <v>720</v>
          </cell>
          <cell r="H541">
            <v>700</v>
          </cell>
          <cell r="I541">
            <v>700</v>
          </cell>
          <cell r="J541">
            <v>0</v>
          </cell>
          <cell r="K541">
            <v>38836</v>
          </cell>
          <cell r="L541">
            <v>39202</v>
          </cell>
        </row>
        <row r="542">
          <cell r="A542" t="str">
            <v>saratoga</v>
          </cell>
          <cell r="B542" t="str">
            <v>1088-2</v>
          </cell>
          <cell r="C542" t="str">
            <v>1/1a1</v>
          </cell>
          <cell r="D542" t="str">
            <v>Ty10882S</v>
          </cell>
          <cell r="E542" t="str">
            <v>Penny Tyrrell</v>
          </cell>
          <cell r="F542" t="str">
            <v>(Current)</v>
          </cell>
          <cell r="G542">
            <v>720</v>
          </cell>
          <cell r="H542">
            <v>700</v>
          </cell>
          <cell r="I542">
            <v>700</v>
          </cell>
          <cell r="J542">
            <v>0</v>
          </cell>
          <cell r="K542">
            <v>38836</v>
          </cell>
          <cell r="L542">
            <v>39202</v>
          </cell>
        </row>
        <row r="543">
          <cell r="A543" t="str">
            <v>saratoga</v>
          </cell>
          <cell r="B543" t="str">
            <v>2038-1</v>
          </cell>
          <cell r="C543" t="str">
            <v>2/1b1</v>
          </cell>
          <cell r="D543" t="str">
            <v>Cu20381S</v>
          </cell>
          <cell r="E543" t="str">
            <v xml:space="preserve"> Edward Curiel</v>
          </cell>
          <cell r="F543" t="str">
            <v>(Current)</v>
          </cell>
          <cell r="G543">
            <v>840</v>
          </cell>
          <cell r="H543">
            <v>789</v>
          </cell>
          <cell r="I543">
            <v>789</v>
          </cell>
          <cell r="J543">
            <v>175</v>
          </cell>
          <cell r="K543">
            <v>38836</v>
          </cell>
          <cell r="L543">
            <v>39202</v>
          </cell>
        </row>
        <row r="544">
          <cell r="A544" t="str">
            <v>saratoga</v>
          </cell>
          <cell r="B544" t="str">
            <v>1074-2</v>
          </cell>
          <cell r="C544" t="str">
            <v>2/1b1</v>
          </cell>
          <cell r="D544" t="str">
            <v>En10742S</v>
          </cell>
          <cell r="E544" t="str">
            <v>Alejandro Enriquez</v>
          </cell>
          <cell r="F544" t="str">
            <v>(Current)</v>
          </cell>
          <cell r="G544">
            <v>840</v>
          </cell>
          <cell r="H544">
            <v>789</v>
          </cell>
          <cell r="I544">
            <v>789</v>
          </cell>
          <cell r="J544">
            <v>0</v>
          </cell>
          <cell r="K544">
            <v>38835</v>
          </cell>
          <cell r="L544">
            <v>39202</v>
          </cell>
        </row>
        <row r="545">
          <cell r="A545" t="str">
            <v>saratoga</v>
          </cell>
          <cell r="B545" t="str">
            <v>1152-1</v>
          </cell>
          <cell r="C545" t="str">
            <v>3/2c1</v>
          </cell>
          <cell r="D545" t="str">
            <v>Du11521S</v>
          </cell>
          <cell r="E545" t="str">
            <v xml:space="preserve"> Mary Dunaway</v>
          </cell>
          <cell r="F545" t="str">
            <v>(Current)</v>
          </cell>
          <cell r="G545">
            <v>1194</v>
          </cell>
          <cell r="H545">
            <v>1139</v>
          </cell>
          <cell r="I545">
            <v>1139</v>
          </cell>
          <cell r="J545">
            <v>125</v>
          </cell>
          <cell r="K545">
            <v>38835</v>
          </cell>
          <cell r="L545">
            <v>39233</v>
          </cell>
        </row>
        <row r="546">
          <cell r="A546" t="str">
            <v>saratoga</v>
          </cell>
          <cell r="B546" t="str">
            <v>1012-1</v>
          </cell>
          <cell r="C546" t="str">
            <v>2/2b1</v>
          </cell>
          <cell r="D546" t="str">
            <v>Wa10121S</v>
          </cell>
          <cell r="E546" t="str">
            <v>Fredica Ward</v>
          </cell>
          <cell r="F546" t="str">
            <v>(Current)</v>
          </cell>
          <cell r="G546">
            <v>1006</v>
          </cell>
          <cell r="H546">
            <v>889</v>
          </cell>
          <cell r="I546">
            <v>889</v>
          </cell>
          <cell r="J546">
            <v>0</v>
          </cell>
          <cell r="K546">
            <v>38834</v>
          </cell>
          <cell r="L546">
            <v>39233</v>
          </cell>
        </row>
        <row r="547">
          <cell r="A547" t="str">
            <v>saratoga</v>
          </cell>
          <cell r="B547" t="str">
            <v>2130-1</v>
          </cell>
          <cell r="C547" t="str">
            <v>1/1a1</v>
          </cell>
          <cell r="D547" t="str">
            <v>Ha21301S</v>
          </cell>
          <cell r="E547" t="str">
            <v xml:space="preserve"> Serge Hanson</v>
          </cell>
          <cell r="F547" t="str">
            <v>(Current)</v>
          </cell>
          <cell r="G547">
            <v>720</v>
          </cell>
          <cell r="H547">
            <v>700</v>
          </cell>
          <cell r="I547">
            <v>700</v>
          </cell>
          <cell r="J547">
            <v>0</v>
          </cell>
          <cell r="K547">
            <v>38832</v>
          </cell>
          <cell r="L547">
            <v>39202</v>
          </cell>
        </row>
        <row r="548">
          <cell r="A548" t="str">
            <v>saratoga</v>
          </cell>
          <cell r="B548" t="str">
            <v>2032-1</v>
          </cell>
          <cell r="C548" t="str">
            <v>2/2b1</v>
          </cell>
          <cell r="D548" t="str">
            <v>We20321S</v>
          </cell>
          <cell r="E548" t="str">
            <v xml:space="preserve"> Daniel Weisgerber</v>
          </cell>
          <cell r="F548" t="str">
            <v>(Eviction)</v>
          </cell>
          <cell r="G548">
            <v>1006</v>
          </cell>
          <cell r="H548">
            <v>889</v>
          </cell>
          <cell r="I548">
            <v>889</v>
          </cell>
          <cell r="J548">
            <v>444.5</v>
          </cell>
          <cell r="K548">
            <v>38829</v>
          </cell>
          <cell r="L548">
            <v>39233</v>
          </cell>
        </row>
        <row r="549">
          <cell r="A549" t="str">
            <v>saratoga</v>
          </cell>
          <cell r="B549" t="str">
            <v>2040-1</v>
          </cell>
          <cell r="C549" t="str">
            <v>2/1b1</v>
          </cell>
          <cell r="D549" t="str">
            <v>Is20401S</v>
          </cell>
          <cell r="E549" t="str">
            <v xml:space="preserve"> Paul Ishaq</v>
          </cell>
          <cell r="F549" t="str">
            <v>(Current)</v>
          </cell>
          <cell r="G549">
            <v>840</v>
          </cell>
          <cell r="H549">
            <v>789</v>
          </cell>
          <cell r="I549">
            <v>789</v>
          </cell>
          <cell r="J549">
            <v>0</v>
          </cell>
          <cell r="K549">
            <v>38829</v>
          </cell>
          <cell r="L549">
            <v>39202</v>
          </cell>
        </row>
        <row r="550">
          <cell r="A550" t="str">
            <v>saratoga</v>
          </cell>
          <cell r="B550" t="str">
            <v>1003-1</v>
          </cell>
          <cell r="C550" t="str">
            <v>2/2b1</v>
          </cell>
          <cell r="D550" t="str">
            <v>Ga10031S</v>
          </cell>
          <cell r="E550" t="str">
            <v>Cesar Gastelum</v>
          </cell>
          <cell r="F550" t="str">
            <v>(Eviction)</v>
          </cell>
          <cell r="G550">
            <v>1006</v>
          </cell>
          <cell r="H550">
            <v>889</v>
          </cell>
          <cell r="I550">
            <v>889</v>
          </cell>
          <cell r="J550">
            <v>0</v>
          </cell>
          <cell r="K550">
            <v>38828</v>
          </cell>
          <cell r="L550">
            <v>39202</v>
          </cell>
        </row>
        <row r="551">
          <cell r="A551" t="str">
            <v>saratoga</v>
          </cell>
          <cell r="B551" t="str">
            <v>1023-1</v>
          </cell>
          <cell r="C551" t="str">
            <v>2/2b1</v>
          </cell>
          <cell r="D551" t="str">
            <v>Hi10231S</v>
          </cell>
          <cell r="E551" t="str">
            <v>Suhali Hidalgo</v>
          </cell>
          <cell r="F551" t="str">
            <v>(Current)</v>
          </cell>
          <cell r="G551">
            <v>1006</v>
          </cell>
          <cell r="H551">
            <v>889</v>
          </cell>
          <cell r="I551">
            <v>889</v>
          </cell>
          <cell r="J551">
            <v>125</v>
          </cell>
          <cell r="K551">
            <v>38828</v>
          </cell>
          <cell r="L551">
            <v>39202</v>
          </cell>
        </row>
        <row r="552">
          <cell r="A552" t="str">
            <v>saratoga</v>
          </cell>
          <cell r="B552" t="str">
            <v>2027-2</v>
          </cell>
          <cell r="C552" t="str">
            <v>1/1a1</v>
          </cell>
          <cell r="D552" t="str">
            <v>Ro20272S</v>
          </cell>
          <cell r="E552" t="str">
            <v xml:space="preserve"> Jose Rosales</v>
          </cell>
          <cell r="F552" t="str">
            <v>(Current)</v>
          </cell>
          <cell r="G552">
            <v>720</v>
          </cell>
          <cell r="H552">
            <v>700</v>
          </cell>
          <cell r="I552">
            <v>710</v>
          </cell>
          <cell r="J552">
            <v>25</v>
          </cell>
          <cell r="K552">
            <v>38828</v>
          </cell>
          <cell r="L552">
            <v>39082</v>
          </cell>
        </row>
        <row r="553">
          <cell r="A553" t="str">
            <v>saratoga</v>
          </cell>
          <cell r="B553" t="str">
            <v>2092-2</v>
          </cell>
          <cell r="C553" t="str">
            <v>2/1b1</v>
          </cell>
          <cell r="D553" t="str">
            <v>Ho20922S</v>
          </cell>
          <cell r="E553" t="str">
            <v xml:space="preserve"> Robert Howard</v>
          </cell>
          <cell r="F553" t="str">
            <v>(Current)</v>
          </cell>
          <cell r="G553">
            <v>840</v>
          </cell>
          <cell r="H553">
            <v>789</v>
          </cell>
          <cell r="I553">
            <v>789</v>
          </cell>
          <cell r="J553">
            <v>25</v>
          </cell>
          <cell r="K553">
            <v>38828</v>
          </cell>
          <cell r="L553">
            <v>39233</v>
          </cell>
        </row>
        <row r="554">
          <cell r="A554" t="str">
            <v>saratoga</v>
          </cell>
          <cell r="B554" t="str">
            <v>1080-1</v>
          </cell>
          <cell r="C554" t="str">
            <v>1/1a1</v>
          </cell>
          <cell r="D554" t="str">
            <v>La10801S</v>
          </cell>
          <cell r="E554" t="str">
            <v>Kristine Langdon</v>
          </cell>
          <cell r="F554" t="str">
            <v>(Current)</v>
          </cell>
          <cell r="G554">
            <v>720</v>
          </cell>
          <cell r="H554">
            <v>700</v>
          </cell>
          <cell r="I554">
            <v>700</v>
          </cell>
          <cell r="J554">
            <v>0</v>
          </cell>
          <cell r="K554">
            <v>38826</v>
          </cell>
          <cell r="L554">
            <v>39233</v>
          </cell>
        </row>
        <row r="555">
          <cell r="A555" t="str">
            <v>saratoga</v>
          </cell>
          <cell r="B555" t="str">
            <v>2121-1</v>
          </cell>
          <cell r="C555" t="str">
            <v>1/1a1</v>
          </cell>
          <cell r="D555" t="str">
            <v>Jo21211S</v>
          </cell>
          <cell r="E555" t="str">
            <v xml:space="preserve"> Sarah Jones</v>
          </cell>
          <cell r="F555" t="str">
            <v>(Current)</v>
          </cell>
          <cell r="G555">
            <v>720</v>
          </cell>
          <cell r="H555">
            <v>700</v>
          </cell>
          <cell r="I555">
            <v>700</v>
          </cell>
          <cell r="J555">
            <v>125</v>
          </cell>
          <cell r="K555">
            <v>38825</v>
          </cell>
          <cell r="L555">
            <v>39202</v>
          </cell>
        </row>
        <row r="556">
          <cell r="A556" t="str">
            <v>saratoga</v>
          </cell>
          <cell r="B556" t="str">
            <v>1036-1</v>
          </cell>
          <cell r="C556" t="str">
            <v>2/1b1</v>
          </cell>
          <cell r="D556" t="str">
            <v>Ra10361S</v>
          </cell>
          <cell r="E556" t="str">
            <v>Blanca Ivette Ramirez</v>
          </cell>
          <cell r="F556" t="str">
            <v>(Current)</v>
          </cell>
          <cell r="G556">
            <v>840</v>
          </cell>
          <cell r="H556">
            <v>789</v>
          </cell>
          <cell r="I556">
            <v>779</v>
          </cell>
          <cell r="J556">
            <v>0</v>
          </cell>
          <cell r="K556">
            <v>38822</v>
          </cell>
          <cell r="L556">
            <v>39233</v>
          </cell>
        </row>
        <row r="557">
          <cell r="A557" t="str">
            <v>saratoga</v>
          </cell>
          <cell r="B557" t="str">
            <v>1130-1</v>
          </cell>
          <cell r="C557" t="str">
            <v>1/1a1</v>
          </cell>
          <cell r="D557" t="str">
            <v>Fl11301S</v>
          </cell>
          <cell r="E557" t="str">
            <v>Stan Fluke</v>
          </cell>
          <cell r="F557" t="str">
            <v>(Current)</v>
          </cell>
          <cell r="G557">
            <v>720</v>
          </cell>
          <cell r="H557">
            <v>700</v>
          </cell>
          <cell r="I557">
            <v>700</v>
          </cell>
          <cell r="J557">
            <v>25</v>
          </cell>
          <cell r="K557">
            <v>38822</v>
          </cell>
          <cell r="L557">
            <v>39202</v>
          </cell>
        </row>
        <row r="558">
          <cell r="A558" t="str">
            <v>saratoga</v>
          </cell>
          <cell r="B558" t="str">
            <v>2093-1</v>
          </cell>
          <cell r="C558" t="str">
            <v>1/1a1</v>
          </cell>
          <cell r="D558" t="str">
            <v>Pr20931S</v>
          </cell>
          <cell r="E558" t="str">
            <v xml:space="preserve"> Charlene Price</v>
          </cell>
          <cell r="F558" t="str">
            <v>(Current)</v>
          </cell>
          <cell r="G558">
            <v>720</v>
          </cell>
          <cell r="H558">
            <v>700</v>
          </cell>
          <cell r="I558">
            <v>690</v>
          </cell>
          <cell r="J558">
            <v>0</v>
          </cell>
          <cell r="K558">
            <v>38822</v>
          </cell>
          <cell r="L558">
            <v>39233</v>
          </cell>
        </row>
        <row r="559">
          <cell r="A559" t="str">
            <v>saratoga</v>
          </cell>
          <cell r="B559" t="str">
            <v>3104-1</v>
          </cell>
          <cell r="C559" t="str">
            <v>1/1a1</v>
          </cell>
          <cell r="D559" t="str">
            <v>Zo31041S</v>
          </cell>
          <cell r="E559" t="str">
            <v xml:space="preserve"> Lisa Zohaunnie</v>
          </cell>
          <cell r="F559" t="str">
            <v>(Current)</v>
          </cell>
          <cell r="G559">
            <v>720</v>
          </cell>
          <cell r="H559">
            <v>700</v>
          </cell>
          <cell r="I559">
            <v>700</v>
          </cell>
          <cell r="J559">
            <v>25</v>
          </cell>
          <cell r="K559">
            <v>38822</v>
          </cell>
          <cell r="L559">
            <v>39202</v>
          </cell>
        </row>
        <row r="560">
          <cell r="A560" t="str">
            <v>saratoga</v>
          </cell>
          <cell r="B560" t="str">
            <v>1060-2</v>
          </cell>
          <cell r="C560" t="str">
            <v>1/1a1</v>
          </cell>
          <cell r="D560" t="str">
            <v>Pa10602S</v>
          </cell>
          <cell r="E560" t="str">
            <v>Dora Parker</v>
          </cell>
          <cell r="F560" t="str">
            <v>(Current)</v>
          </cell>
          <cell r="G560">
            <v>720</v>
          </cell>
          <cell r="H560">
            <v>700</v>
          </cell>
          <cell r="I560">
            <v>700</v>
          </cell>
          <cell r="J560">
            <v>0</v>
          </cell>
          <cell r="K560">
            <v>38821</v>
          </cell>
          <cell r="L560">
            <v>39202</v>
          </cell>
        </row>
        <row r="561">
          <cell r="A561" t="str">
            <v>saratoga</v>
          </cell>
          <cell r="B561" t="str">
            <v>2033-1</v>
          </cell>
          <cell r="C561" t="str">
            <v>3/2c1</v>
          </cell>
          <cell r="D561" t="str">
            <v>Fi20331S</v>
          </cell>
          <cell r="E561" t="str">
            <v xml:space="preserve"> Phoenix First Assembly</v>
          </cell>
          <cell r="F561" t="str">
            <v>(Current)</v>
          </cell>
          <cell r="G561">
            <v>1194</v>
          </cell>
          <cell r="H561">
            <v>1139</v>
          </cell>
          <cell r="I561">
            <v>1139</v>
          </cell>
          <cell r="J561">
            <v>125</v>
          </cell>
          <cell r="K561">
            <v>38821</v>
          </cell>
          <cell r="L561">
            <v>39233</v>
          </cell>
        </row>
        <row r="562">
          <cell r="A562" t="str">
            <v>saratoga</v>
          </cell>
          <cell r="B562" t="str">
            <v>2042-2</v>
          </cell>
          <cell r="C562" t="str">
            <v>1/1a1</v>
          </cell>
          <cell r="D562" t="str">
            <v>So20422S</v>
          </cell>
          <cell r="E562" t="str">
            <v xml:space="preserve"> Luis Solis *OPT B*</v>
          </cell>
          <cell r="F562" t="str">
            <v>(Notice)</v>
          </cell>
          <cell r="G562">
            <v>720</v>
          </cell>
          <cell r="H562">
            <v>700</v>
          </cell>
          <cell r="I562">
            <v>700</v>
          </cell>
          <cell r="J562">
            <v>0</v>
          </cell>
          <cell r="K562">
            <v>38821</v>
          </cell>
          <cell r="L562">
            <v>39202</v>
          </cell>
        </row>
        <row r="563">
          <cell r="A563" t="str">
            <v>saratoga</v>
          </cell>
          <cell r="B563" t="str">
            <v>2122-2</v>
          </cell>
          <cell r="C563" t="str">
            <v>2/2b1</v>
          </cell>
          <cell r="D563" t="str">
            <v>Fi21222S</v>
          </cell>
          <cell r="E563" t="str">
            <v xml:space="preserve"> Phoenix First Assembly</v>
          </cell>
          <cell r="F563" t="str">
            <v>(Current)</v>
          </cell>
          <cell r="G563">
            <v>1006</v>
          </cell>
          <cell r="H563">
            <v>889</v>
          </cell>
          <cell r="I563">
            <v>889</v>
          </cell>
          <cell r="J563">
            <v>25</v>
          </cell>
          <cell r="K563">
            <v>38821</v>
          </cell>
          <cell r="L563">
            <v>39233</v>
          </cell>
        </row>
        <row r="564">
          <cell r="A564" t="str">
            <v>saratoga</v>
          </cell>
          <cell r="B564" t="str">
            <v>2124-2</v>
          </cell>
          <cell r="C564" t="str">
            <v>2/2b1</v>
          </cell>
          <cell r="D564" t="str">
            <v>Fi21242S</v>
          </cell>
          <cell r="E564" t="str">
            <v xml:space="preserve"> Phoenix First Assembly</v>
          </cell>
          <cell r="F564" t="str">
            <v>(Current)</v>
          </cell>
          <cell r="G564">
            <v>1006</v>
          </cell>
          <cell r="H564">
            <v>889</v>
          </cell>
          <cell r="I564">
            <v>889</v>
          </cell>
          <cell r="J564">
            <v>-125</v>
          </cell>
          <cell r="K564">
            <v>38821</v>
          </cell>
          <cell r="L564">
            <v>39233</v>
          </cell>
        </row>
        <row r="565">
          <cell r="A565" t="str">
            <v>saratoga</v>
          </cell>
          <cell r="B565" t="str">
            <v>2136-2</v>
          </cell>
          <cell r="C565" t="str">
            <v>2/2b1</v>
          </cell>
          <cell r="D565" t="str">
            <v>Fi21362S</v>
          </cell>
          <cell r="E565" t="str">
            <v xml:space="preserve"> Phoenix First Assembly</v>
          </cell>
          <cell r="F565" t="str">
            <v>(Current)</v>
          </cell>
          <cell r="G565">
            <v>1006</v>
          </cell>
          <cell r="H565">
            <v>889</v>
          </cell>
          <cell r="I565">
            <v>889</v>
          </cell>
          <cell r="J565">
            <v>0</v>
          </cell>
          <cell r="K565">
            <v>38821</v>
          </cell>
          <cell r="L565">
            <v>39233</v>
          </cell>
        </row>
        <row r="566">
          <cell r="A566" t="str">
            <v>saratoga</v>
          </cell>
          <cell r="B566" t="str">
            <v>2156-2</v>
          </cell>
          <cell r="C566" t="str">
            <v>2/2b1</v>
          </cell>
          <cell r="D566" t="str">
            <v>Fi21562S</v>
          </cell>
          <cell r="E566" t="str">
            <v xml:space="preserve"> Phoenix First Assembly</v>
          </cell>
          <cell r="F566" t="str">
            <v>(Current)</v>
          </cell>
          <cell r="G566">
            <v>1006</v>
          </cell>
          <cell r="H566">
            <v>889</v>
          </cell>
          <cell r="I566">
            <v>889</v>
          </cell>
          <cell r="J566">
            <v>0</v>
          </cell>
          <cell r="K566">
            <v>38821</v>
          </cell>
          <cell r="L566">
            <v>39233</v>
          </cell>
        </row>
        <row r="567">
          <cell r="A567" t="str">
            <v>saratoga</v>
          </cell>
          <cell r="B567" t="str">
            <v>3095-1</v>
          </cell>
          <cell r="C567" t="str">
            <v>1/1a1</v>
          </cell>
          <cell r="D567" t="str">
            <v>Ly30951S</v>
          </cell>
          <cell r="E567" t="str">
            <v xml:space="preserve"> Elisha Lyman</v>
          </cell>
          <cell r="F567" t="str">
            <v>(Current)</v>
          </cell>
          <cell r="G567">
            <v>720</v>
          </cell>
          <cell r="H567">
            <v>700</v>
          </cell>
          <cell r="I567">
            <v>700</v>
          </cell>
          <cell r="J567">
            <v>25</v>
          </cell>
          <cell r="K567">
            <v>38818</v>
          </cell>
          <cell r="L567">
            <v>39233</v>
          </cell>
        </row>
        <row r="568">
          <cell r="A568" t="str">
            <v>saratoga</v>
          </cell>
          <cell r="B568" t="str">
            <v>1039-1</v>
          </cell>
          <cell r="C568" t="str">
            <v>2/1b1</v>
          </cell>
          <cell r="D568" t="str">
            <v>St10391S</v>
          </cell>
          <cell r="E568" t="str">
            <v>Ed Stein</v>
          </cell>
          <cell r="F568" t="str">
            <v>(Current)</v>
          </cell>
          <cell r="G568">
            <v>840</v>
          </cell>
          <cell r="H568">
            <v>789</v>
          </cell>
          <cell r="I568">
            <v>789</v>
          </cell>
          <cell r="J568">
            <v>0</v>
          </cell>
          <cell r="K568">
            <v>38814</v>
          </cell>
          <cell r="L568">
            <v>39202</v>
          </cell>
        </row>
        <row r="569">
          <cell r="A569" t="str">
            <v>saratoga</v>
          </cell>
          <cell r="B569" t="str">
            <v>1051-2</v>
          </cell>
          <cell r="C569" t="str">
            <v>1/1a1</v>
          </cell>
          <cell r="D569" t="str">
            <v>Gi10512S</v>
          </cell>
          <cell r="E569" t="str">
            <v>Vera Giulitto</v>
          </cell>
          <cell r="F569" t="str">
            <v>(Current)</v>
          </cell>
          <cell r="G569">
            <v>720</v>
          </cell>
          <cell r="H569">
            <v>700</v>
          </cell>
          <cell r="I569">
            <v>700</v>
          </cell>
          <cell r="J569">
            <v>25</v>
          </cell>
          <cell r="K569">
            <v>38814</v>
          </cell>
          <cell r="L569">
            <v>39202</v>
          </cell>
        </row>
        <row r="570">
          <cell r="A570" t="str">
            <v>saratoga</v>
          </cell>
          <cell r="B570" t="str">
            <v>1067-2</v>
          </cell>
          <cell r="C570" t="str">
            <v>2/1b1</v>
          </cell>
          <cell r="D570" t="str">
            <v>Ba10672S</v>
          </cell>
          <cell r="E570" t="str">
            <v>Lisa Barnes</v>
          </cell>
          <cell r="F570" t="str">
            <v>(Current)</v>
          </cell>
          <cell r="G570">
            <v>840</v>
          </cell>
          <cell r="H570">
            <v>789</v>
          </cell>
          <cell r="I570">
            <v>789</v>
          </cell>
          <cell r="J570">
            <v>789</v>
          </cell>
          <cell r="K570">
            <v>38814</v>
          </cell>
          <cell r="L570">
            <v>39416</v>
          </cell>
        </row>
        <row r="571">
          <cell r="A571" t="str">
            <v>saratoga</v>
          </cell>
          <cell r="B571" t="str">
            <v>2095-2</v>
          </cell>
          <cell r="C571" t="str">
            <v>2/1b1</v>
          </cell>
          <cell r="D571" t="str">
            <v>Sc20952S</v>
          </cell>
          <cell r="E571" t="str">
            <v xml:space="preserve"> Angelica Scalzo</v>
          </cell>
          <cell r="F571" t="str">
            <v>(Current)</v>
          </cell>
          <cell r="G571">
            <v>840</v>
          </cell>
          <cell r="H571">
            <v>789</v>
          </cell>
          <cell r="I571">
            <v>789</v>
          </cell>
          <cell r="J571">
            <v>0</v>
          </cell>
          <cell r="K571">
            <v>38814</v>
          </cell>
          <cell r="L571">
            <v>39233</v>
          </cell>
        </row>
        <row r="572">
          <cell r="A572" t="str">
            <v>saratoga</v>
          </cell>
          <cell r="B572" t="str">
            <v>1086-2</v>
          </cell>
          <cell r="C572" t="str">
            <v>1/1a1</v>
          </cell>
          <cell r="D572" t="str">
            <v>Ib10862S</v>
          </cell>
          <cell r="E572" t="str">
            <v>Rafael Ibarra</v>
          </cell>
          <cell r="F572" t="str">
            <v>(Current)</v>
          </cell>
          <cell r="G572">
            <v>720</v>
          </cell>
          <cell r="H572">
            <v>700</v>
          </cell>
          <cell r="I572">
            <v>700</v>
          </cell>
          <cell r="J572">
            <v>25</v>
          </cell>
          <cell r="K572">
            <v>38813</v>
          </cell>
          <cell r="L572">
            <v>39202</v>
          </cell>
        </row>
        <row r="573">
          <cell r="A573" t="str">
            <v>saratoga</v>
          </cell>
          <cell r="B573" t="str">
            <v>1052-2</v>
          </cell>
          <cell r="C573" t="str">
            <v>1/1a1</v>
          </cell>
          <cell r="D573" t="str">
            <v>Bu10522S</v>
          </cell>
          <cell r="E573" t="str">
            <v>Terry Bucko</v>
          </cell>
          <cell r="F573" t="str">
            <v>(Current)</v>
          </cell>
          <cell r="G573">
            <v>720</v>
          </cell>
          <cell r="H573">
            <v>700</v>
          </cell>
          <cell r="I573">
            <v>690</v>
          </cell>
          <cell r="J573">
            <v>0</v>
          </cell>
          <cell r="K573">
            <v>38808</v>
          </cell>
          <cell r="L573">
            <v>39172</v>
          </cell>
        </row>
        <row r="574">
          <cell r="A574" t="str">
            <v>saratoga</v>
          </cell>
          <cell r="B574" t="str">
            <v>1064-2</v>
          </cell>
          <cell r="C574" t="str">
            <v>1/1a1</v>
          </cell>
          <cell r="D574" t="str">
            <v>An10642S</v>
          </cell>
          <cell r="E574" t="str">
            <v>Joyce Anthony</v>
          </cell>
          <cell r="F574" t="str">
            <v>(Current)</v>
          </cell>
          <cell r="G574">
            <v>720</v>
          </cell>
          <cell r="H574">
            <v>700</v>
          </cell>
          <cell r="I574">
            <v>700</v>
          </cell>
          <cell r="J574">
            <v>0</v>
          </cell>
          <cell r="K574">
            <v>38808</v>
          </cell>
          <cell r="L574">
            <v>39202</v>
          </cell>
        </row>
        <row r="575">
          <cell r="A575" t="str">
            <v>saratoga</v>
          </cell>
          <cell r="B575" t="str">
            <v>1081-1</v>
          </cell>
          <cell r="C575" t="str">
            <v>1/1a1</v>
          </cell>
          <cell r="D575" t="str">
            <v>Ma10811S</v>
          </cell>
          <cell r="E575" t="str">
            <v>Preston Majors</v>
          </cell>
          <cell r="F575" t="str">
            <v>(Notice)</v>
          </cell>
          <cell r="G575">
            <v>720</v>
          </cell>
          <cell r="H575">
            <v>700</v>
          </cell>
          <cell r="I575">
            <v>700</v>
          </cell>
          <cell r="J575">
            <v>300</v>
          </cell>
          <cell r="K575">
            <v>38808</v>
          </cell>
          <cell r="L575">
            <v>39202</v>
          </cell>
        </row>
        <row r="576">
          <cell r="A576" t="str">
            <v>saratoga</v>
          </cell>
          <cell r="B576" t="str">
            <v>1118-1</v>
          </cell>
          <cell r="C576" t="str">
            <v>1/1a1</v>
          </cell>
          <cell r="D576" t="str">
            <v>Kr11181S</v>
          </cell>
          <cell r="E576" t="str">
            <v>Brent Krah</v>
          </cell>
          <cell r="F576" t="str">
            <v>(Current)</v>
          </cell>
          <cell r="G576">
            <v>720</v>
          </cell>
          <cell r="H576">
            <v>700</v>
          </cell>
          <cell r="I576">
            <v>690</v>
          </cell>
          <cell r="J576">
            <v>0</v>
          </cell>
          <cell r="K576">
            <v>38808</v>
          </cell>
          <cell r="L576">
            <v>39172</v>
          </cell>
        </row>
        <row r="577">
          <cell r="A577" t="str">
            <v>saratoga</v>
          </cell>
          <cell r="B577" t="str">
            <v>1149-2</v>
          </cell>
          <cell r="C577" t="str">
            <v>2/2b1</v>
          </cell>
          <cell r="D577" t="str">
            <v>Ko11492S</v>
          </cell>
          <cell r="E577" t="str">
            <v xml:space="preserve"> Crystal Kole</v>
          </cell>
          <cell r="F577" t="str">
            <v>(Current)</v>
          </cell>
          <cell r="G577">
            <v>1006</v>
          </cell>
          <cell r="H577">
            <v>889</v>
          </cell>
          <cell r="I577">
            <v>889</v>
          </cell>
          <cell r="J577">
            <v>125</v>
          </cell>
          <cell r="K577">
            <v>38808</v>
          </cell>
          <cell r="L577">
            <v>39202</v>
          </cell>
        </row>
        <row r="578">
          <cell r="A578" t="str">
            <v>saratoga</v>
          </cell>
          <cell r="B578" t="str">
            <v>2057-2</v>
          </cell>
          <cell r="C578" t="str">
            <v>1/1a1</v>
          </cell>
          <cell r="D578" t="str">
            <v>Sc20572S</v>
          </cell>
          <cell r="E578" t="str">
            <v xml:space="preserve"> Joshua Schultz</v>
          </cell>
          <cell r="F578" t="str">
            <v>(Current)</v>
          </cell>
          <cell r="G578">
            <v>720</v>
          </cell>
          <cell r="H578">
            <v>700</v>
          </cell>
          <cell r="I578">
            <v>700</v>
          </cell>
          <cell r="J578">
            <v>0</v>
          </cell>
          <cell r="K578">
            <v>38808</v>
          </cell>
          <cell r="L578">
            <v>39202</v>
          </cell>
        </row>
        <row r="579">
          <cell r="A579" t="str">
            <v>saratoga</v>
          </cell>
          <cell r="B579" t="str">
            <v>2060-1</v>
          </cell>
          <cell r="C579" t="str">
            <v>2/1b1</v>
          </cell>
          <cell r="D579" t="str">
            <v>Ja20601S</v>
          </cell>
          <cell r="E579" t="str">
            <v xml:space="preserve"> Jessica Jacobs</v>
          </cell>
          <cell r="F579" t="str">
            <v>(Current)</v>
          </cell>
          <cell r="G579">
            <v>840</v>
          </cell>
          <cell r="H579">
            <v>789</v>
          </cell>
          <cell r="I579">
            <v>789</v>
          </cell>
          <cell r="J579">
            <v>450</v>
          </cell>
          <cell r="K579">
            <v>38808</v>
          </cell>
          <cell r="L579">
            <v>39202</v>
          </cell>
        </row>
        <row r="580">
          <cell r="A580" t="str">
            <v>saratoga</v>
          </cell>
          <cell r="B580" t="str">
            <v>2071-1</v>
          </cell>
          <cell r="C580" t="str">
            <v>2/1b1</v>
          </cell>
          <cell r="D580" t="str">
            <v>Pa20711S</v>
          </cell>
          <cell r="E580" t="str">
            <v xml:space="preserve"> Kenneth Padilla</v>
          </cell>
          <cell r="F580" t="str">
            <v>(Notice)</v>
          </cell>
          <cell r="G580">
            <v>840</v>
          </cell>
          <cell r="H580">
            <v>789</v>
          </cell>
          <cell r="I580">
            <v>789</v>
          </cell>
          <cell r="J580">
            <v>0</v>
          </cell>
          <cell r="K580">
            <v>38808</v>
          </cell>
          <cell r="L580">
            <v>39172</v>
          </cell>
        </row>
        <row r="581">
          <cell r="A581" t="str">
            <v>saratoga</v>
          </cell>
          <cell r="B581" t="str">
            <v>2074-1</v>
          </cell>
          <cell r="C581" t="str">
            <v>2/1b1</v>
          </cell>
          <cell r="D581" t="str">
            <v>He20741S</v>
          </cell>
          <cell r="E581" t="str">
            <v xml:space="preserve"> Richard Henderson</v>
          </cell>
          <cell r="F581" t="str">
            <v>(Current)</v>
          </cell>
          <cell r="G581">
            <v>840</v>
          </cell>
          <cell r="H581">
            <v>789</v>
          </cell>
          <cell r="I581">
            <v>789</v>
          </cell>
          <cell r="J581">
            <v>0</v>
          </cell>
          <cell r="K581">
            <v>38808</v>
          </cell>
          <cell r="L581">
            <v>39172</v>
          </cell>
        </row>
        <row r="582">
          <cell r="A582" t="str">
            <v>saratoga</v>
          </cell>
          <cell r="B582" t="str">
            <v>2125-1</v>
          </cell>
          <cell r="C582" t="str">
            <v>1/1a1</v>
          </cell>
          <cell r="D582" t="str">
            <v>We21251S</v>
          </cell>
          <cell r="E582" t="str">
            <v xml:space="preserve"> Pam Weathersbee</v>
          </cell>
          <cell r="F582" t="str">
            <v>(Current)</v>
          </cell>
          <cell r="G582">
            <v>720</v>
          </cell>
          <cell r="H582">
            <v>700</v>
          </cell>
          <cell r="I582">
            <v>700</v>
          </cell>
          <cell r="J582">
            <v>0</v>
          </cell>
          <cell r="K582">
            <v>38808</v>
          </cell>
          <cell r="L582">
            <v>39202</v>
          </cell>
        </row>
        <row r="583">
          <cell r="A583" t="str">
            <v>saratoga</v>
          </cell>
          <cell r="B583" t="str">
            <v>2134-1</v>
          </cell>
          <cell r="C583" t="str">
            <v>2/1b1</v>
          </cell>
          <cell r="D583" t="str">
            <v>Co21341S</v>
          </cell>
          <cell r="E583" t="str">
            <v xml:space="preserve"> Stanley Cooks</v>
          </cell>
          <cell r="F583" t="str">
            <v>(Current)</v>
          </cell>
          <cell r="G583">
            <v>840</v>
          </cell>
          <cell r="H583">
            <v>789</v>
          </cell>
          <cell r="I583">
            <v>789</v>
          </cell>
          <cell r="J583">
            <v>0</v>
          </cell>
          <cell r="K583">
            <v>38808</v>
          </cell>
          <cell r="L583">
            <v>39172</v>
          </cell>
        </row>
        <row r="584">
          <cell r="A584" t="str">
            <v>saratoga</v>
          </cell>
          <cell r="B584" t="str">
            <v>2146-1</v>
          </cell>
          <cell r="C584" t="str">
            <v>2/2b1</v>
          </cell>
          <cell r="D584" t="str">
            <v>He21461S</v>
          </cell>
          <cell r="E584" t="str">
            <v xml:space="preserve"> Roberto Hernandez</v>
          </cell>
          <cell r="F584" t="str">
            <v>(Current)</v>
          </cell>
          <cell r="G584">
            <v>1006</v>
          </cell>
          <cell r="H584">
            <v>889</v>
          </cell>
          <cell r="I584">
            <v>889</v>
          </cell>
          <cell r="J584">
            <v>150</v>
          </cell>
          <cell r="K584">
            <v>38808</v>
          </cell>
          <cell r="L584">
            <v>39202</v>
          </cell>
        </row>
        <row r="585">
          <cell r="A585" t="str">
            <v>saratoga</v>
          </cell>
          <cell r="B585" t="str">
            <v>3052-1</v>
          </cell>
          <cell r="C585" t="str">
            <v>1/1a1</v>
          </cell>
          <cell r="D585" t="str">
            <v>OB30521S</v>
          </cell>
          <cell r="E585" t="str">
            <v xml:space="preserve"> Shawn OBray</v>
          </cell>
          <cell r="F585" t="str">
            <v>(Current)</v>
          </cell>
          <cell r="G585">
            <v>720</v>
          </cell>
          <cell r="H585">
            <v>700</v>
          </cell>
          <cell r="I585">
            <v>690</v>
          </cell>
          <cell r="J585">
            <v>0</v>
          </cell>
          <cell r="K585">
            <v>38808</v>
          </cell>
          <cell r="L585">
            <v>39202</v>
          </cell>
        </row>
        <row r="586">
          <cell r="A586" t="str">
            <v>saratoga</v>
          </cell>
          <cell r="B586" t="str">
            <v>3055-1</v>
          </cell>
          <cell r="C586" t="str">
            <v>1/1a1</v>
          </cell>
          <cell r="D586" t="str">
            <v>Oc30551S</v>
          </cell>
          <cell r="E586" t="str">
            <v xml:space="preserve"> Lynette Ochoa</v>
          </cell>
          <cell r="F586" t="str">
            <v>(Current)</v>
          </cell>
          <cell r="G586">
            <v>720</v>
          </cell>
          <cell r="H586">
            <v>700</v>
          </cell>
          <cell r="I586">
            <v>710</v>
          </cell>
          <cell r="J586">
            <v>25</v>
          </cell>
          <cell r="K586">
            <v>38808</v>
          </cell>
          <cell r="L586">
            <v>39294</v>
          </cell>
        </row>
        <row r="587">
          <cell r="A587" t="str">
            <v>saratoga</v>
          </cell>
          <cell r="B587" t="str">
            <v>3067-1</v>
          </cell>
          <cell r="C587" t="str">
            <v>1/1a1</v>
          </cell>
          <cell r="D587" t="str">
            <v>Ru30671S</v>
          </cell>
          <cell r="E587" t="str">
            <v xml:space="preserve"> Edgar Ruiz</v>
          </cell>
          <cell r="F587" t="str">
            <v>(Current)</v>
          </cell>
          <cell r="G587">
            <v>720</v>
          </cell>
          <cell r="H587">
            <v>700</v>
          </cell>
          <cell r="I587">
            <v>700</v>
          </cell>
          <cell r="J587">
            <v>0</v>
          </cell>
          <cell r="K587">
            <v>38808</v>
          </cell>
          <cell r="L587">
            <v>39263</v>
          </cell>
        </row>
        <row r="588">
          <cell r="A588" t="str">
            <v>saratoga</v>
          </cell>
          <cell r="B588" t="str">
            <v>3106-1</v>
          </cell>
          <cell r="C588" t="str">
            <v>1/1a1</v>
          </cell>
          <cell r="D588" t="str">
            <v>Wo31061S</v>
          </cell>
          <cell r="E588" t="str">
            <v xml:space="preserve"> Travis Woodward</v>
          </cell>
          <cell r="F588" t="str">
            <v>(Eviction)</v>
          </cell>
          <cell r="G588">
            <v>720</v>
          </cell>
          <cell r="H588">
            <v>700</v>
          </cell>
          <cell r="I588">
            <v>700</v>
          </cell>
          <cell r="J588">
            <v>0</v>
          </cell>
          <cell r="K588">
            <v>38808</v>
          </cell>
          <cell r="L588">
            <v>39172</v>
          </cell>
        </row>
        <row r="589">
          <cell r="A589" t="str">
            <v>saratoga</v>
          </cell>
          <cell r="B589" t="str">
            <v>3111-1</v>
          </cell>
          <cell r="C589" t="str">
            <v>2/1b1</v>
          </cell>
          <cell r="D589" t="str">
            <v>DA31111S</v>
          </cell>
          <cell r="E589" t="str">
            <v xml:space="preserve"> Margaret D'Angelo</v>
          </cell>
          <cell r="F589" t="str">
            <v>(Current)</v>
          </cell>
          <cell r="G589">
            <v>840</v>
          </cell>
          <cell r="H589">
            <v>789</v>
          </cell>
          <cell r="I589">
            <v>789</v>
          </cell>
          <cell r="J589">
            <v>0</v>
          </cell>
          <cell r="K589">
            <v>38808</v>
          </cell>
          <cell r="L589">
            <v>39172</v>
          </cell>
        </row>
        <row r="590">
          <cell r="A590" t="str">
            <v>saratoga</v>
          </cell>
          <cell r="B590" t="str">
            <v>1016-2</v>
          </cell>
          <cell r="C590" t="str">
            <v>3/2c2</v>
          </cell>
          <cell r="D590" t="str">
            <v>Gi10162S</v>
          </cell>
          <cell r="E590" t="str">
            <v>Mario Gishey</v>
          </cell>
          <cell r="F590" t="str">
            <v>(Current)</v>
          </cell>
          <cell r="G590">
            <v>1444</v>
          </cell>
          <cell r="H590">
            <v>1209</v>
          </cell>
          <cell r="I590">
            <v>1209</v>
          </cell>
          <cell r="J590">
            <v>25</v>
          </cell>
          <cell r="K590">
            <v>38807</v>
          </cell>
          <cell r="L590">
            <v>39355</v>
          </cell>
        </row>
        <row r="591">
          <cell r="A591" t="str">
            <v>saratoga</v>
          </cell>
          <cell r="B591" t="str">
            <v>1104-1</v>
          </cell>
          <cell r="C591" t="str">
            <v>1/1a1</v>
          </cell>
          <cell r="D591" t="str">
            <v>Wo11041S</v>
          </cell>
          <cell r="E591" t="str">
            <v>Brad Wooglar</v>
          </cell>
          <cell r="F591" t="str">
            <v>(Current)</v>
          </cell>
          <cell r="G591">
            <v>720</v>
          </cell>
          <cell r="H591">
            <v>700</v>
          </cell>
          <cell r="I591">
            <v>685</v>
          </cell>
          <cell r="J591">
            <v>25</v>
          </cell>
          <cell r="K591">
            <v>38807</v>
          </cell>
          <cell r="L591">
            <v>39202</v>
          </cell>
        </row>
        <row r="592">
          <cell r="A592" t="str">
            <v>saratoga</v>
          </cell>
          <cell r="B592" t="str">
            <v>1147-1</v>
          </cell>
          <cell r="C592" t="str">
            <v>2/2b1</v>
          </cell>
          <cell r="D592" t="str">
            <v>Au11471S</v>
          </cell>
          <cell r="E592" t="str">
            <v xml:space="preserve"> Melody Austin</v>
          </cell>
          <cell r="F592" t="str">
            <v>(Current)</v>
          </cell>
          <cell r="G592">
            <v>1006</v>
          </cell>
          <cell r="H592">
            <v>889</v>
          </cell>
          <cell r="I592">
            <v>889</v>
          </cell>
          <cell r="J592">
            <v>125</v>
          </cell>
          <cell r="K592">
            <v>38807</v>
          </cell>
          <cell r="L592">
            <v>39202</v>
          </cell>
        </row>
        <row r="593">
          <cell r="A593" t="str">
            <v>saratoga</v>
          </cell>
          <cell r="B593" t="str">
            <v>3062-2</v>
          </cell>
          <cell r="C593" t="str">
            <v>1/1a1</v>
          </cell>
          <cell r="D593" t="str">
            <v>Ko30622S</v>
          </cell>
          <cell r="E593" t="str">
            <v xml:space="preserve"> Christina Kodros</v>
          </cell>
          <cell r="F593" t="str">
            <v>(Current)</v>
          </cell>
          <cell r="G593">
            <v>720</v>
          </cell>
          <cell r="H593">
            <v>700</v>
          </cell>
          <cell r="I593">
            <v>700</v>
          </cell>
          <cell r="J593">
            <v>0</v>
          </cell>
          <cell r="K593">
            <v>38805</v>
          </cell>
          <cell r="L593">
            <v>39202</v>
          </cell>
        </row>
        <row r="594">
          <cell r="A594" t="str">
            <v>saratoga</v>
          </cell>
          <cell r="B594" t="str">
            <v>3122-1</v>
          </cell>
          <cell r="C594" t="str">
            <v>1/1a1</v>
          </cell>
          <cell r="D594" t="str">
            <v>Ti31221S</v>
          </cell>
          <cell r="E594" t="str">
            <v xml:space="preserve"> Nichelle Tiner</v>
          </cell>
          <cell r="F594" t="str">
            <v>(Current)</v>
          </cell>
          <cell r="G594">
            <v>720</v>
          </cell>
          <cell r="H594">
            <v>700</v>
          </cell>
          <cell r="I594">
            <v>710</v>
          </cell>
          <cell r="J594">
            <v>0</v>
          </cell>
          <cell r="K594">
            <v>38805</v>
          </cell>
          <cell r="L594">
            <v>39172</v>
          </cell>
        </row>
        <row r="595">
          <cell r="A595" t="str">
            <v>saratoga</v>
          </cell>
          <cell r="B595" t="str">
            <v>3076-2</v>
          </cell>
          <cell r="C595" t="str">
            <v>2/1b1</v>
          </cell>
          <cell r="D595" t="str">
            <v>Ma30762S</v>
          </cell>
          <cell r="E595" t="str">
            <v xml:space="preserve"> Nitsa Maraskes</v>
          </cell>
          <cell r="F595" t="str">
            <v>(Current)</v>
          </cell>
          <cell r="G595">
            <v>840</v>
          </cell>
          <cell r="H595">
            <v>789</v>
          </cell>
          <cell r="I595">
            <v>789</v>
          </cell>
          <cell r="J595">
            <v>25</v>
          </cell>
          <cell r="K595">
            <v>38804</v>
          </cell>
          <cell r="L595">
            <v>39202</v>
          </cell>
        </row>
        <row r="596">
          <cell r="A596" t="str">
            <v>saratoga</v>
          </cell>
          <cell r="B596" t="str">
            <v>1044-2</v>
          </cell>
          <cell r="C596" t="str">
            <v>1/1a1</v>
          </cell>
          <cell r="D596" t="str">
            <v>Ga10442S</v>
          </cell>
          <cell r="E596" t="str">
            <v>Omar Gastelum</v>
          </cell>
          <cell r="F596" t="str">
            <v>(Current)</v>
          </cell>
          <cell r="G596">
            <v>720</v>
          </cell>
          <cell r="H596">
            <v>700</v>
          </cell>
          <cell r="I596">
            <v>690</v>
          </cell>
          <cell r="J596">
            <v>0</v>
          </cell>
          <cell r="K596">
            <v>38803</v>
          </cell>
          <cell r="L596">
            <v>39172</v>
          </cell>
        </row>
        <row r="597">
          <cell r="A597" t="str">
            <v>saratoga</v>
          </cell>
          <cell r="B597" t="str">
            <v>1161-1</v>
          </cell>
          <cell r="C597" t="str">
            <v>2/2b1</v>
          </cell>
          <cell r="D597" t="str">
            <v>Fi11611S</v>
          </cell>
          <cell r="E597" t="str">
            <v xml:space="preserve"> Phoenix First Assembly</v>
          </cell>
          <cell r="F597" t="str">
            <v>(Current)</v>
          </cell>
          <cell r="G597">
            <v>1006</v>
          </cell>
          <cell r="H597">
            <v>889</v>
          </cell>
          <cell r="I597">
            <v>889</v>
          </cell>
          <cell r="J597">
            <v>125</v>
          </cell>
          <cell r="K597">
            <v>38803</v>
          </cell>
          <cell r="L597">
            <v>39202</v>
          </cell>
        </row>
        <row r="598">
          <cell r="A598" t="str">
            <v>saratoga</v>
          </cell>
          <cell r="B598" t="str">
            <v>1031-1</v>
          </cell>
          <cell r="C598" t="str">
            <v>2/2b1</v>
          </cell>
          <cell r="D598" t="str">
            <v>De10311S</v>
          </cell>
          <cell r="E598" t="str">
            <v>Isaac De La Pena</v>
          </cell>
          <cell r="F598" t="str">
            <v>(Current)</v>
          </cell>
          <cell r="G598">
            <v>1006</v>
          </cell>
          <cell r="H598">
            <v>889</v>
          </cell>
          <cell r="I598">
            <v>889</v>
          </cell>
          <cell r="J598">
            <v>0</v>
          </cell>
          <cell r="K598">
            <v>38800</v>
          </cell>
          <cell r="L598">
            <v>39172</v>
          </cell>
        </row>
        <row r="599">
          <cell r="A599" t="str">
            <v>saratoga</v>
          </cell>
          <cell r="B599" t="str">
            <v>1032-1</v>
          </cell>
          <cell r="C599" t="str">
            <v>2/2b1</v>
          </cell>
          <cell r="D599" t="str">
            <v>Po10321S</v>
          </cell>
          <cell r="E599" t="str">
            <v>Jennifer Powell</v>
          </cell>
          <cell r="F599" t="str">
            <v>(Current)</v>
          </cell>
          <cell r="G599">
            <v>1006</v>
          </cell>
          <cell r="H599">
            <v>889</v>
          </cell>
          <cell r="I599">
            <v>879</v>
          </cell>
          <cell r="J599">
            <v>25</v>
          </cell>
          <cell r="K599">
            <v>38800</v>
          </cell>
          <cell r="L599">
            <v>39202</v>
          </cell>
        </row>
        <row r="600">
          <cell r="A600" t="str">
            <v>saratoga</v>
          </cell>
          <cell r="B600" t="str">
            <v>1061-1</v>
          </cell>
          <cell r="C600" t="str">
            <v>2/1b1</v>
          </cell>
          <cell r="D600" t="str">
            <v>Fu10611S</v>
          </cell>
          <cell r="E600" t="str">
            <v>Alex Fuentes</v>
          </cell>
          <cell r="F600" t="str">
            <v>(Current)</v>
          </cell>
          <cell r="G600">
            <v>840</v>
          </cell>
          <cell r="H600">
            <v>789</v>
          </cell>
          <cell r="I600">
            <v>789</v>
          </cell>
          <cell r="J600">
            <v>789</v>
          </cell>
          <cell r="K600">
            <v>38800</v>
          </cell>
          <cell r="L600">
            <v>39172</v>
          </cell>
        </row>
        <row r="601">
          <cell r="A601" t="str">
            <v>saratoga</v>
          </cell>
          <cell r="B601" t="str">
            <v>1063-2</v>
          </cell>
          <cell r="C601" t="str">
            <v>1/1a1</v>
          </cell>
          <cell r="D601" t="str">
            <v>Fo10632S</v>
          </cell>
          <cell r="E601" t="str">
            <v>Anne Fox</v>
          </cell>
          <cell r="F601" t="str">
            <v>(Current)</v>
          </cell>
          <cell r="G601">
            <v>720</v>
          </cell>
          <cell r="H601">
            <v>700</v>
          </cell>
          <cell r="I601">
            <v>700</v>
          </cell>
          <cell r="J601">
            <v>125</v>
          </cell>
          <cell r="K601">
            <v>38800</v>
          </cell>
          <cell r="L601">
            <v>39202</v>
          </cell>
        </row>
        <row r="602">
          <cell r="A602" t="str">
            <v>saratoga</v>
          </cell>
          <cell r="B602" t="str">
            <v>1090-1</v>
          </cell>
          <cell r="C602" t="str">
            <v>1/1a1</v>
          </cell>
          <cell r="D602" t="str">
            <v>Sc10901S</v>
          </cell>
          <cell r="E602" t="str">
            <v>Chris Schutsky</v>
          </cell>
          <cell r="F602" t="str">
            <v>(Current)</v>
          </cell>
          <cell r="G602">
            <v>720</v>
          </cell>
          <cell r="H602">
            <v>700</v>
          </cell>
          <cell r="I602">
            <v>700</v>
          </cell>
          <cell r="J602">
            <v>0</v>
          </cell>
          <cell r="K602">
            <v>38800</v>
          </cell>
          <cell r="L602">
            <v>39202</v>
          </cell>
        </row>
        <row r="603">
          <cell r="A603" t="str">
            <v>saratoga</v>
          </cell>
          <cell r="B603" t="str">
            <v>1120-1</v>
          </cell>
          <cell r="C603" t="str">
            <v>1/1a1</v>
          </cell>
          <cell r="D603" t="str">
            <v>St11201S</v>
          </cell>
          <cell r="E603" t="str">
            <v>Liz Strayhand</v>
          </cell>
          <cell r="F603" t="str">
            <v>(Current)</v>
          </cell>
          <cell r="G603">
            <v>720</v>
          </cell>
          <cell r="H603">
            <v>700</v>
          </cell>
          <cell r="I603">
            <v>710</v>
          </cell>
          <cell r="J603">
            <v>0</v>
          </cell>
          <cell r="K603">
            <v>38800</v>
          </cell>
          <cell r="L603">
            <v>39660</v>
          </cell>
        </row>
        <row r="604">
          <cell r="A604" t="str">
            <v>saratoga</v>
          </cell>
          <cell r="B604" t="str">
            <v>2035-2</v>
          </cell>
          <cell r="C604" t="str">
            <v>1/1a1</v>
          </cell>
          <cell r="D604" t="str">
            <v>Br20352S</v>
          </cell>
          <cell r="E604" t="str">
            <v xml:space="preserve"> Dave Brown</v>
          </cell>
          <cell r="F604" t="str">
            <v>(Notice)</v>
          </cell>
          <cell r="G604">
            <v>720</v>
          </cell>
          <cell r="H604">
            <v>700</v>
          </cell>
          <cell r="I604">
            <v>710</v>
          </cell>
          <cell r="J604">
            <v>0</v>
          </cell>
          <cell r="K604">
            <v>38800</v>
          </cell>
          <cell r="L604">
            <v>39416</v>
          </cell>
        </row>
        <row r="605">
          <cell r="A605" t="str">
            <v>saratoga</v>
          </cell>
          <cell r="B605" t="str">
            <v>2086-1</v>
          </cell>
          <cell r="C605" t="str">
            <v>1/1a1</v>
          </cell>
          <cell r="D605" t="str">
            <v>Vi20861S</v>
          </cell>
          <cell r="E605" t="str">
            <v xml:space="preserve"> Rodolfo Villarreal</v>
          </cell>
          <cell r="F605" t="str">
            <v>(Notice)</v>
          </cell>
          <cell r="G605">
            <v>720</v>
          </cell>
          <cell r="H605">
            <v>700</v>
          </cell>
          <cell r="I605">
            <v>700</v>
          </cell>
          <cell r="J605">
            <v>0</v>
          </cell>
          <cell r="K605">
            <v>38800</v>
          </cell>
          <cell r="L605">
            <v>39172</v>
          </cell>
        </row>
        <row r="606">
          <cell r="A606" t="str">
            <v>saratoga</v>
          </cell>
          <cell r="B606" t="str">
            <v>2142-2</v>
          </cell>
          <cell r="C606" t="str">
            <v>2/2b1</v>
          </cell>
          <cell r="D606" t="str">
            <v>Ma21422S</v>
          </cell>
          <cell r="E606" t="str">
            <v xml:space="preserve"> Michelle Mamake</v>
          </cell>
          <cell r="F606" t="str">
            <v>(Current)</v>
          </cell>
          <cell r="G606">
            <v>1006</v>
          </cell>
          <cell r="H606">
            <v>889</v>
          </cell>
          <cell r="I606">
            <v>889</v>
          </cell>
          <cell r="J606">
            <v>25</v>
          </cell>
          <cell r="K606">
            <v>38799</v>
          </cell>
          <cell r="L606">
            <v>39202</v>
          </cell>
        </row>
        <row r="607">
          <cell r="A607" t="str">
            <v>saratoga</v>
          </cell>
          <cell r="B607" t="str">
            <v>1071-1</v>
          </cell>
          <cell r="C607" t="str">
            <v>2/1b1</v>
          </cell>
          <cell r="D607" t="str">
            <v>Mu10711S</v>
          </cell>
          <cell r="E607" t="str">
            <v>Carla Munoz</v>
          </cell>
          <cell r="F607" t="str">
            <v>(Notice)</v>
          </cell>
          <cell r="G607">
            <v>840</v>
          </cell>
          <cell r="H607">
            <v>789</v>
          </cell>
          <cell r="I607">
            <v>779</v>
          </cell>
          <cell r="J607">
            <v>0</v>
          </cell>
          <cell r="K607">
            <v>38798</v>
          </cell>
          <cell r="L607">
            <v>38990</v>
          </cell>
        </row>
        <row r="608">
          <cell r="A608" t="str">
            <v>saratoga</v>
          </cell>
          <cell r="B608" t="str">
            <v>2018-2</v>
          </cell>
          <cell r="C608" t="str">
            <v>1/1a1</v>
          </cell>
          <cell r="D608" t="str">
            <v>Ro20182S</v>
          </cell>
          <cell r="E608" t="str">
            <v xml:space="preserve"> Christina Roberts</v>
          </cell>
          <cell r="F608" t="str">
            <v>(Current)</v>
          </cell>
          <cell r="G608">
            <v>720</v>
          </cell>
          <cell r="H608">
            <v>700</v>
          </cell>
          <cell r="I608">
            <v>690</v>
          </cell>
          <cell r="J608">
            <v>0</v>
          </cell>
          <cell r="K608">
            <v>38798</v>
          </cell>
          <cell r="L608">
            <v>39202</v>
          </cell>
        </row>
        <row r="609">
          <cell r="A609" t="str">
            <v>saratoga</v>
          </cell>
          <cell r="B609" t="str">
            <v>1049-1</v>
          </cell>
          <cell r="C609" t="str">
            <v>2/2b1</v>
          </cell>
          <cell r="D609" t="str">
            <v>Me10491S</v>
          </cell>
          <cell r="E609" t="str">
            <v>Luis Mejia Cedeno</v>
          </cell>
          <cell r="F609" t="str">
            <v>(Notice)</v>
          </cell>
          <cell r="G609">
            <v>1006</v>
          </cell>
          <cell r="H609">
            <v>889</v>
          </cell>
          <cell r="I609">
            <v>879</v>
          </cell>
          <cell r="J609">
            <v>889</v>
          </cell>
          <cell r="K609">
            <v>38797</v>
          </cell>
          <cell r="L609">
            <v>39172</v>
          </cell>
        </row>
        <row r="610">
          <cell r="A610" t="str">
            <v>saratoga</v>
          </cell>
          <cell r="B610" t="str">
            <v>1068-2</v>
          </cell>
          <cell r="C610" t="str">
            <v>2/1b1</v>
          </cell>
          <cell r="D610" t="str">
            <v>Pe10682S</v>
          </cell>
          <cell r="E610" t="str">
            <v>Jose Perez</v>
          </cell>
          <cell r="F610" t="str">
            <v>(Current)</v>
          </cell>
          <cell r="G610">
            <v>840</v>
          </cell>
          <cell r="H610">
            <v>789</v>
          </cell>
          <cell r="I610">
            <v>779</v>
          </cell>
          <cell r="J610">
            <v>0</v>
          </cell>
          <cell r="K610">
            <v>38797</v>
          </cell>
          <cell r="L610">
            <v>39172</v>
          </cell>
        </row>
        <row r="611">
          <cell r="A611" t="str">
            <v>saratoga</v>
          </cell>
          <cell r="B611" t="str">
            <v>2156-1</v>
          </cell>
          <cell r="C611" t="str">
            <v>2/2b1</v>
          </cell>
          <cell r="D611" t="str">
            <v>Jo21561S</v>
          </cell>
          <cell r="E611" t="str">
            <v xml:space="preserve"> Adam Johnson</v>
          </cell>
          <cell r="F611" t="str">
            <v>(Current)</v>
          </cell>
          <cell r="G611">
            <v>1006</v>
          </cell>
          <cell r="H611">
            <v>889</v>
          </cell>
          <cell r="I611">
            <v>879</v>
          </cell>
          <cell r="J611">
            <v>0</v>
          </cell>
          <cell r="K611">
            <v>38796</v>
          </cell>
          <cell r="L611">
            <v>39202</v>
          </cell>
        </row>
        <row r="612">
          <cell r="A612" t="str">
            <v>saratoga</v>
          </cell>
          <cell r="B612" t="str">
            <v>2065-2</v>
          </cell>
          <cell r="C612" t="str">
            <v>2/1b1</v>
          </cell>
          <cell r="D612" t="str">
            <v>Ru20652S</v>
          </cell>
          <cell r="E612" t="str">
            <v xml:space="preserve"> David Ruhling</v>
          </cell>
          <cell r="F612" t="str">
            <v>(Current)</v>
          </cell>
          <cell r="G612">
            <v>840</v>
          </cell>
          <cell r="H612">
            <v>789</v>
          </cell>
          <cell r="I612">
            <v>779</v>
          </cell>
          <cell r="J612">
            <v>0</v>
          </cell>
          <cell r="K612">
            <v>38794</v>
          </cell>
          <cell r="L612">
            <v>39660</v>
          </cell>
        </row>
        <row r="613">
          <cell r="A613" t="str">
            <v>saratoga</v>
          </cell>
          <cell r="B613" t="str">
            <v>3081-2</v>
          </cell>
          <cell r="C613" t="str">
            <v>1/1a2</v>
          </cell>
          <cell r="D613" t="str">
            <v>Go30812S</v>
          </cell>
          <cell r="E613" t="str">
            <v xml:space="preserve"> Richard and Virginia Gorsli</v>
          </cell>
          <cell r="F613" t="str">
            <v>(Current)</v>
          </cell>
          <cell r="G613">
            <v>720</v>
          </cell>
          <cell r="H613">
            <v>710</v>
          </cell>
          <cell r="I613">
            <v>700</v>
          </cell>
          <cell r="J613">
            <v>700</v>
          </cell>
          <cell r="K613">
            <v>38794</v>
          </cell>
          <cell r="L613">
            <v>39202</v>
          </cell>
        </row>
        <row r="614">
          <cell r="A614" t="str">
            <v>saratoga</v>
          </cell>
          <cell r="B614" t="str">
            <v>3064-2</v>
          </cell>
          <cell r="C614" t="str">
            <v>1/1a1</v>
          </cell>
          <cell r="D614" t="str">
            <v>We30642S</v>
          </cell>
          <cell r="E614" t="str">
            <v xml:space="preserve"> Ryan Wells</v>
          </cell>
          <cell r="F614" t="str">
            <v>(Current)</v>
          </cell>
          <cell r="G614">
            <v>720</v>
          </cell>
          <cell r="H614">
            <v>700</v>
          </cell>
          <cell r="I614">
            <v>700</v>
          </cell>
          <cell r="J614">
            <v>0</v>
          </cell>
          <cell r="K614">
            <v>38792</v>
          </cell>
          <cell r="L614">
            <v>39202</v>
          </cell>
        </row>
        <row r="615">
          <cell r="A615" t="str">
            <v>saratoga</v>
          </cell>
          <cell r="B615" t="str">
            <v>1055-2</v>
          </cell>
          <cell r="C615" t="str">
            <v>1/1a1</v>
          </cell>
          <cell r="D615" t="str">
            <v>Mo10552S</v>
          </cell>
          <cell r="E615" t="str">
            <v>Oscar Moreno</v>
          </cell>
          <cell r="F615" t="str">
            <v>(Current)</v>
          </cell>
          <cell r="G615">
            <v>720</v>
          </cell>
          <cell r="H615">
            <v>700</v>
          </cell>
          <cell r="I615">
            <v>690</v>
          </cell>
          <cell r="J615">
            <v>0</v>
          </cell>
          <cell r="K615">
            <v>38791</v>
          </cell>
          <cell r="L615">
            <v>39172</v>
          </cell>
        </row>
        <row r="616">
          <cell r="A616" t="str">
            <v>saratoga</v>
          </cell>
          <cell r="B616" t="str">
            <v>2053-1</v>
          </cell>
          <cell r="C616" t="str">
            <v>1/1a1</v>
          </cell>
          <cell r="D616" t="str">
            <v>Ma20531S</v>
          </cell>
          <cell r="E616" t="str">
            <v xml:space="preserve"> Craig Martin</v>
          </cell>
          <cell r="F616" t="str">
            <v>(Current)</v>
          </cell>
          <cell r="G616">
            <v>720</v>
          </cell>
          <cell r="H616">
            <v>700</v>
          </cell>
          <cell r="I616">
            <v>700</v>
          </cell>
          <cell r="J616">
            <v>0</v>
          </cell>
          <cell r="K616">
            <v>38791</v>
          </cell>
          <cell r="L616">
            <v>39172</v>
          </cell>
        </row>
        <row r="617">
          <cell r="A617" t="str">
            <v>saratoga</v>
          </cell>
          <cell r="B617" t="str">
            <v>2118-1</v>
          </cell>
          <cell r="C617" t="str">
            <v>1/1a1</v>
          </cell>
          <cell r="D617" t="str">
            <v>Bl21181S</v>
          </cell>
          <cell r="E617" t="str">
            <v xml:space="preserve"> Jamee Blackburn</v>
          </cell>
          <cell r="F617" t="str">
            <v>(Current)</v>
          </cell>
          <cell r="G617">
            <v>720</v>
          </cell>
          <cell r="H617">
            <v>700</v>
          </cell>
          <cell r="I617">
            <v>690</v>
          </cell>
          <cell r="J617">
            <v>0</v>
          </cell>
          <cell r="K617">
            <v>38791</v>
          </cell>
          <cell r="L617">
            <v>39202</v>
          </cell>
        </row>
        <row r="618">
          <cell r="A618" t="str">
            <v>saratoga</v>
          </cell>
          <cell r="B618" t="str">
            <v>3039-1</v>
          </cell>
          <cell r="C618" t="str">
            <v>2/1b1</v>
          </cell>
          <cell r="D618" t="str">
            <v>Hu30391S</v>
          </cell>
          <cell r="E618" t="str">
            <v xml:space="preserve"> Tracy Huckabee</v>
          </cell>
          <cell r="F618" t="str">
            <v>(Current)</v>
          </cell>
          <cell r="G618">
            <v>840</v>
          </cell>
          <cell r="H618">
            <v>789</v>
          </cell>
          <cell r="I618">
            <v>779</v>
          </cell>
          <cell r="J618">
            <v>25</v>
          </cell>
          <cell r="K618">
            <v>38788</v>
          </cell>
          <cell r="L618">
            <v>39202</v>
          </cell>
        </row>
        <row r="619">
          <cell r="A619" t="str">
            <v>saratoga</v>
          </cell>
          <cell r="B619" t="str">
            <v>1027-2</v>
          </cell>
          <cell r="C619" t="str">
            <v>1/1a1</v>
          </cell>
          <cell r="D619" t="str">
            <v>Kr10272S</v>
          </cell>
          <cell r="E619" t="str">
            <v>Brooke Kraus</v>
          </cell>
          <cell r="F619" t="str">
            <v>(Current)</v>
          </cell>
          <cell r="G619">
            <v>720</v>
          </cell>
          <cell r="H619">
            <v>700</v>
          </cell>
          <cell r="I619">
            <v>680</v>
          </cell>
          <cell r="J619">
            <v>325</v>
          </cell>
          <cell r="K619">
            <v>38787</v>
          </cell>
          <cell r="L619">
            <v>39202</v>
          </cell>
        </row>
        <row r="620">
          <cell r="A620" t="str">
            <v>saratoga</v>
          </cell>
          <cell r="B620" t="str">
            <v>2022-1</v>
          </cell>
          <cell r="C620" t="str">
            <v>2/2b1</v>
          </cell>
          <cell r="D620" t="str">
            <v>Fu20221S</v>
          </cell>
          <cell r="E620" t="str">
            <v xml:space="preserve"> Sheri Fuller</v>
          </cell>
          <cell r="F620" t="str">
            <v>(Current)</v>
          </cell>
          <cell r="G620">
            <v>1006</v>
          </cell>
          <cell r="H620">
            <v>889</v>
          </cell>
          <cell r="I620">
            <v>879</v>
          </cell>
          <cell r="J620">
            <v>150</v>
          </cell>
          <cell r="K620">
            <v>38787</v>
          </cell>
          <cell r="L620">
            <v>39202</v>
          </cell>
        </row>
        <row r="621">
          <cell r="A621" t="str">
            <v>saratoga</v>
          </cell>
          <cell r="B621" t="str">
            <v>1074-1</v>
          </cell>
          <cell r="C621" t="str">
            <v>2/1b1</v>
          </cell>
          <cell r="D621" t="str">
            <v>Al10741S</v>
          </cell>
          <cell r="E621" t="str">
            <v>Juan Alviso</v>
          </cell>
          <cell r="F621" t="str">
            <v>(Current)</v>
          </cell>
          <cell r="G621">
            <v>840</v>
          </cell>
          <cell r="H621">
            <v>789</v>
          </cell>
          <cell r="I621">
            <v>799</v>
          </cell>
          <cell r="J621">
            <v>0</v>
          </cell>
          <cell r="K621">
            <v>38786</v>
          </cell>
          <cell r="L621">
            <v>39568</v>
          </cell>
        </row>
        <row r="622">
          <cell r="A622" t="str">
            <v>saratoga</v>
          </cell>
          <cell r="B622" t="str">
            <v>1079-1</v>
          </cell>
          <cell r="C622" t="str">
            <v>1/1a1</v>
          </cell>
          <cell r="D622" t="str">
            <v>Bl10791S</v>
          </cell>
          <cell r="E622" t="str">
            <v>Jack Blunier</v>
          </cell>
          <cell r="F622" t="str">
            <v>(Current)</v>
          </cell>
          <cell r="G622">
            <v>720</v>
          </cell>
          <cell r="H622">
            <v>700</v>
          </cell>
          <cell r="I622">
            <v>710</v>
          </cell>
          <cell r="J622">
            <v>0</v>
          </cell>
          <cell r="K622">
            <v>38786</v>
          </cell>
          <cell r="L622">
            <v>39538</v>
          </cell>
        </row>
        <row r="623">
          <cell r="A623" t="str">
            <v>saratoga</v>
          </cell>
          <cell r="B623" t="str">
            <v>2073-2</v>
          </cell>
          <cell r="C623" t="str">
            <v>2/1b1</v>
          </cell>
          <cell r="D623" t="str">
            <v>Ri20732S</v>
          </cell>
          <cell r="E623" t="str">
            <v xml:space="preserve"> Joshua Rippey</v>
          </cell>
          <cell r="F623" t="str">
            <v>(Current)</v>
          </cell>
          <cell r="G623">
            <v>840</v>
          </cell>
          <cell r="H623">
            <v>789</v>
          </cell>
          <cell r="I623">
            <v>789</v>
          </cell>
          <cell r="J623">
            <v>25</v>
          </cell>
          <cell r="K623">
            <v>38786</v>
          </cell>
          <cell r="L623">
            <v>39172</v>
          </cell>
        </row>
        <row r="624">
          <cell r="A624" t="str">
            <v>saratoga</v>
          </cell>
          <cell r="B624" t="str">
            <v>2102-1</v>
          </cell>
          <cell r="C624" t="str">
            <v>1/1a1</v>
          </cell>
          <cell r="D624" t="str">
            <v>Pa21021S</v>
          </cell>
          <cell r="E624" t="str">
            <v xml:space="preserve"> Laura Pass</v>
          </cell>
          <cell r="F624" t="str">
            <v>(Current)</v>
          </cell>
          <cell r="G624">
            <v>720</v>
          </cell>
          <cell r="H624">
            <v>700</v>
          </cell>
          <cell r="I624">
            <v>690</v>
          </cell>
          <cell r="J624">
            <v>175</v>
          </cell>
          <cell r="K624">
            <v>38786</v>
          </cell>
          <cell r="L624">
            <v>39202</v>
          </cell>
        </row>
        <row r="625">
          <cell r="A625" t="str">
            <v>saratoga</v>
          </cell>
          <cell r="B625" t="str">
            <v>3017-2</v>
          </cell>
          <cell r="C625" t="str">
            <v>1/1a1</v>
          </cell>
          <cell r="D625" t="str">
            <v>Ro30172S</v>
          </cell>
          <cell r="E625" t="str">
            <v xml:space="preserve"> Danise Rowley</v>
          </cell>
          <cell r="F625" t="str">
            <v>(Current)</v>
          </cell>
          <cell r="G625">
            <v>720</v>
          </cell>
          <cell r="H625">
            <v>700</v>
          </cell>
          <cell r="I625">
            <v>710</v>
          </cell>
          <cell r="J625">
            <v>25</v>
          </cell>
          <cell r="K625">
            <v>38785</v>
          </cell>
          <cell r="L625">
            <v>39202</v>
          </cell>
        </row>
        <row r="626">
          <cell r="A626" t="str">
            <v>saratoga</v>
          </cell>
          <cell r="B626" t="str">
            <v>1005-2</v>
          </cell>
          <cell r="C626" t="str">
            <v>2/2b1</v>
          </cell>
          <cell r="D626" t="str">
            <v>Cr10052S</v>
          </cell>
          <cell r="E626" t="str">
            <v>John Craiovean</v>
          </cell>
          <cell r="F626" t="str">
            <v>(Current)</v>
          </cell>
          <cell r="G626">
            <v>1006</v>
          </cell>
          <cell r="H626">
            <v>889</v>
          </cell>
          <cell r="I626">
            <v>879</v>
          </cell>
          <cell r="J626">
            <v>0</v>
          </cell>
          <cell r="K626">
            <v>38783</v>
          </cell>
          <cell r="L626">
            <v>39202</v>
          </cell>
        </row>
        <row r="627">
          <cell r="A627" t="str">
            <v>saratoga</v>
          </cell>
          <cell r="B627" t="str">
            <v>3107-2</v>
          </cell>
          <cell r="C627" t="str">
            <v>2/1b1</v>
          </cell>
          <cell r="D627" t="str">
            <v>St31072S</v>
          </cell>
          <cell r="E627" t="str">
            <v xml:space="preserve"> Sarah Storer</v>
          </cell>
          <cell r="F627" t="str">
            <v>(Current)</v>
          </cell>
          <cell r="G627">
            <v>840</v>
          </cell>
          <cell r="H627">
            <v>789</v>
          </cell>
          <cell r="I627">
            <v>789</v>
          </cell>
          <cell r="J627">
            <v>0</v>
          </cell>
          <cell r="K627">
            <v>38782</v>
          </cell>
          <cell r="L627">
            <v>39202</v>
          </cell>
        </row>
        <row r="628">
          <cell r="A628" t="str">
            <v>saratoga</v>
          </cell>
          <cell r="B628" t="str">
            <v>3118-1</v>
          </cell>
          <cell r="C628" t="str">
            <v>1/1a1</v>
          </cell>
          <cell r="D628" t="str">
            <v>Ea31181S</v>
          </cell>
          <cell r="E628" t="str">
            <v xml:space="preserve"> Amy Eagan</v>
          </cell>
          <cell r="F628" t="str">
            <v>(Notice)</v>
          </cell>
          <cell r="G628">
            <v>720</v>
          </cell>
          <cell r="H628">
            <v>700</v>
          </cell>
          <cell r="I628">
            <v>690</v>
          </cell>
          <cell r="J628">
            <v>0</v>
          </cell>
          <cell r="K628">
            <v>38780</v>
          </cell>
          <cell r="L628">
            <v>39202</v>
          </cell>
        </row>
        <row r="629">
          <cell r="A629" t="str">
            <v>saratoga</v>
          </cell>
          <cell r="B629" t="str">
            <v>2001-2</v>
          </cell>
          <cell r="C629" t="str">
            <v>3/2c1</v>
          </cell>
          <cell r="D629" t="str">
            <v>Mc20012S</v>
          </cell>
          <cell r="E629" t="str">
            <v xml:space="preserve"> Shane Mcqueary</v>
          </cell>
          <cell r="F629" t="str">
            <v>(Eviction)</v>
          </cell>
          <cell r="G629">
            <v>1194</v>
          </cell>
          <cell r="H629">
            <v>1139</v>
          </cell>
          <cell r="I629">
            <v>1139</v>
          </cell>
          <cell r="J629">
            <v>594.5</v>
          </cell>
          <cell r="K629">
            <v>38779</v>
          </cell>
          <cell r="L629">
            <v>39202</v>
          </cell>
        </row>
        <row r="630">
          <cell r="A630" t="str">
            <v>saratoga</v>
          </cell>
          <cell r="B630" t="str">
            <v>1017-2</v>
          </cell>
          <cell r="C630" t="str">
            <v>1/1a2</v>
          </cell>
          <cell r="D630" t="str">
            <v>Wa10172S</v>
          </cell>
          <cell r="E630" t="str">
            <v>Paul Waweru</v>
          </cell>
          <cell r="F630" t="str">
            <v>(Current)</v>
          </cell>
          <cell r="G630">
            <v>720</v>
          </cell>
          <cell r="H630">
            <v>710</v>
          </cell>
          <cell r="I630">
            <v>710</v>
          </cell>
          <cell r="J630">
            <v>0</v>
          </cell>
          <cell r="K630">
            <v>38777</v>
          </cell>
          <cell r="L630">
            <v>39538</v>
          </cell>
        </row>
        <row r="631">
          <cell r="A631" t="str">
            <v>saratoga</v>
          </cell>
          <cell r="B631" t="str">
            <v>1035-2</v>
          </cell>
          <cell r="C631" t="str">
            <v>1/1a1</v>
          </cell>
          <cell r="D631" t="str">
            <v>Ge10352S</v>
          </cell>
          <cell r="E631" t="str">
            <v>Delbert Gene</v>
          </cell>
          <cell r="F631" t="str">
            <v>(Current)</v>
          </cell>
          <cell r="G631">
            <v>720</v>
          </cell>
          <cell r="H631">
            <v>700</v>
          </cell>
          <cell r="I631">
            <v>710</v>
          </cell>
          <cell r="J631">
            <v>0</v>
          </cell>
          <cell r="K631">
            <v>38777</v>
          </cell>
          <cell r="L631">
            <v>39506</v>
          </cell>
        </row>
        <row r="632">
          <cell r="A632" t="str">
            <v>saratoga</v>
          </cell>
          <cell r="B632" t="str">
            <v>1037-1</v>
          </cell>
          <cell r="C632" t="str">
            <v>2/1b1</v>
          </cell>
          <cell r="D632" t="str">
            <v>We10371S</v>
          </cell>
          <cell r="E632" t="str">
            <v>Charlotte Webb</v>
          </cell>
          <cell r="F632" t="str">
            <v>(Current)</v>
          </cell>
          <cell r="G632">
            <v>840</v>
          </cell>
          <cell r="H632">
            <v>789</v>
          </cell>
          <cell r="I632">
            <v>799</v>
          </cell>
          <cell r="J632">
            <v>0</v>
          </cell>
          <cell r="K632">
            <v>38777</v>
          </cell>
          <cell r="L632">
            <v>39506</v>
          </cell>
        </row>
        <row r="633">
          <cell r="A633" t="str">
            <v>saratoga</v>
          </cell>
          <cell r="B633" t="str">
            <v>1062-1</v>
          </cell>
          <cell r="C633" t="str">
            <v>2/1b1</v>
          </cell>
          <cell r="D633" t="str">
            <v>Ca10621S</v>
          </cell>
          <cell r="E633" t="str">
            <v>Beverly Canon</v>
          </cell>
          <cell r="F633" t="str">
            <v>(Current)</v>
          </cell>
          <cell r="G633">
            <v>840</v>
          </cell>
          <cell r="H633">
            <v>789</v>
          </cell>
          <cell r="I633">
            <v>799</v>
          </cell>
          <cell r="J633">
            <v>0</v>
          </cell>
          <cell r="K633">
            <v>38777</v>
          </cell>
          <cell r="L633">
            <v>39506</v>
          </cell>
        </row>
        <row r="634">
          <cell r="A634" t="str">
            <v>saratoga</v>
          </cell>
          <cell r="B634" t="str">
            <v>1142-1</v>
          </cell>
          <cell r="C634" t="str">
            <v>2/2b1</v>
          </cell>
          <cell r="D634" t="str">
            <v>an11421s</v>
          </cell>
          <cell r="E634" t="str">
            <v xml:space="preserve"> Travis Andrews</v>
          </cell>
          <cell r="F634" t="str">
            <v>(Notice)</v>
          </cell>
          <cell r="G634">
            <v>1006</v>
          </cell>
          <cell r="H634">
            <v>889</v>
          </cell>
          <cell r="I634">
            <v>879</v>
          </cell>
          <cell r="J634">
            <v>125</v>
          </cell>
          <cell r="K634">
            <v>38777</v>
          </cell>
          <cell r="L634">
            <v>39172</v>
          </cell>
        </row>
        <row r="635">
          <cell r="A635" t="str">
            <v>saratoga</v>
          </cell>
          <cell r="B635" t="str">
            <v>2026-1</v>
          </cell>
          <cell r="C635" t="str">
            <v>3/2c1</v>
          </cell>
          <cell r="D635" t="str">
            <v>Sh20261S</v>
          </cell>
          <cell r="E635" t="str">
            <v xml:space="preserve"> Stacee Shipley</v>
          </cell>
          <cell r="F635" t="str">
            <v>(Notice)</v>
          </cell>
          <cell r="G635">
            <v>1194</v>
          </cell>
          <cell r="H635">
            <v>1139</v>
          </cell>
          <cell r="I635">
            <v>1129</v>
          </cell>
          <cell r="J635">
            <v>0</v>
          </cell>
          <cell r="K635">
            <v>38777</v>
          </cell>
          <cell r="L635">
            <v>39172</v>
          </cell>
        </row>
        <row r="636">
          <cell r="A636" t="str">
            <v>saratoga</v>
          </cell>
          <cell r="B636" t="str">
            <v>2070-1</v>
          </cell>
          <cell r="C636" t="str">
            <v>1/1a2</v>
          </cell>
          <cell r="D636" t="str">
            <v>Cl20701S</v>
          </cell>
          <cell r="E636" t="str">
            <v xml:space="preserve"> Donna Clark</v>
          </cell>
          <cell r="F636" t="str">
            <v>(Notice)</v>
          </cell>
          <cell r="G636">
            <v>720</v>
          </cell>
          <cell r="H636">
            <v>710</v>
          </cell>
          <cell r="I636">
            <v>710</v>
          </cell>
          <cell r="J636">
            <v>25</v>
          </cell>
          <cell r="K636">
            <v>38777</v>
          </cell>
          <cell r="L636">
            <v>39141</v>
          </cell>
        </row>
        <row r="637">
          <cell r="A637" t="str">
            <v>saratoga</v>
          </cell>
          <cell r="B637" t="str">
            <v>2073-1</v>
          </cell>
          <cell r="C637" t="str">
            <v>2/1b1</v>
          </cell>
          <cell r="D637" t="str">
            <v>Ju20731S</v>
          </cell>
          <cell r="E637" t="str">
            <v xml:space="preserve"> Laura Judson</v>
          </cell>
          <cell r="F637" t="str">
            <v>(Notice)</v>
          </cell>
          <cell r="G637">
            <v>840</v>
          </cell>
          <cell r="H637">
            <v>789</v>
          </cell>
          <cell r="I637">
            <v>799</v>
          </cell>
          <cell r="J637">
            <v>0</v>
          </cell>
          <cell r="K637">
            <v>38777</v>
          </cell>
          <cell r="L637">
            <v>39141</v>
          </cell>
        </row>
        <row r="638">
          <cell r="A638" t="str">
            <v>saratoga</v>
          </cell>
          <cell r="B638" t="str">
            <v>2131-2</v>
          </cell>
          <cell r="C638" t="str">
            <v>2/2b1</v>
          </cell>
          <cell r="D638" t="str">
            <v>Mi21312S</v>
          </cell>
          <cell r="E638" t="str">
            <v xml:space="preserve"> Vincent Miksovsky</v>
          </cell>
          <cell r="F638" t="str">
            <v>(Notice)</v>
          </cell>
          <cell r="G638">
            <v>1006</v>
          </cell>
          <cell r="H638">
            <v>889</v>
          </cell>
          <cell r="I638">
            <v>879</v>
          </cell>
          <cell r="J638">
            <v>0</v>
          </cell>
          <cell r="K638">
            <v>38777</v>
          </cell>
          <cell r="L638">
            <v>39172</v>
          </cell>
        </row>
        <row r="639">
          <cell r="A639" t="str">
            <v>saratoga</v>
          </cell>
          <cell r="B639" t="str">
            <v>3072-1</v>
          </cell>
          <cell r="C639" t="str">
            <v>2/1b1</v>
          </cell>
          <cell r="D639" t="str">
            <v>Gu30721S</v>
          </cell>
          <cell r="E639" t="str">
            <v xml:space="preserve"> Sarah Guzman</v>
          </cell>
          <cell r="F639" t="str">
            <v>(Current)</v>
          </cell>
          <cell r="G639">
            <v>840</v>
          </cell>
          <cell r="H639">
            <v>789</v>
          </cell>
          <cell r="I639">
            <v>779</v>
          </cell>
          <cell r="J639">
            <v>25</v>
          </cell>
          <cell r="K639">
            <v>38777</v>
          </cell>
          <cell r="L639">
            <v>39172</v>
          </cell>
        </row>
        <row r="640">
          <cell r="A640" t="str">
            <v>saratoga</v>
          </cell>
          <cell r="B640" t="str">
            <v>3127-1</v>
          </cell>
          <cell r="C640" t="str">
            <v>1/1a1</v>
          </cell>
          <cell r="D640" t="str">
            <v>Bo31271S</v>
          </cell>
          <cell r="E640" t="str">
            <v xml:space="preserve"> Cynthia Boyce</v>
          </cell>
          <cell r="F640" t="str">
            <v>(Current)</v>
          </cell>
          <cell r="G640">
            <v>720</v>
          </cell>
          <cell r="H640">
            <v>700</v>
          </cell>
          <cell r="I640">
            <v>699</v>
          </cell>
          <cell r="J640">
            <v>0</v>
          </cell>
          <cell r="K640">
            <v>38777</v>
          </cell>
          <cell r="L640">
            <v>39599</v>
          </cell>
        </row>
        <row r="641">
          <cell r="A641" t="str">
            <v>saratoga</v>
          </cell>
          <cell r="B641" t="str">
            <v>3120-1</v>
          </cell>
          <cell r="C641" t="str">
            <v>1/1a1</v>
          </cell>
          <cell r="D641" t="str">
            <v>Gu31201S</v>
          </cell>
          <cell r="E641" t="str">
            <v xml:space="preserve"> Michael Guarino</v>
          </cell>
          <cell r="F641" t="str">
            <v>(Current)</v>
          </cell>
          <cell r="G641">
            <v>720</v>
          </cell>
          <cell r="H641">
            <v>700</v>
          </cell>
          <cell r="I641">
            <v>690</v>
          </cell>
          <cell r="J641">
            <v>0</v>
          </cell>
          <cell r="K641">
            <v>38774</v>
          </cell>
          <cell r="L641">
            <v>39172</v>
          </cell>
        </row>
        <row r="642">
          <cell r="A642" t="str">
            <v>saratoga</v>
          </cell>
          <cell r="B642" t="str">
            <v>2034-2</v>
          </cell>
          <cell r="C642" t="str">
            <v>1/1a1</v>
          </cell>
          <cell r="D642" t="str">
            <v>Pr20342S</v>
          </cell>
          <cell r="E642" t="str">
            <v xml:space="preserve"> Sean Price</v>
          </cell>
          <cell r="F642" t="str">
            <v>(Current)</v>
          </cell>
          <cell r="G642">
            <v>720</v>
          </cell>
          <cell r="H642">
            <v>700</v>
          </cell>
          <cell r="I642">
            <v>710</v>
          </cell>
          <cell r="J642">
            <v>0</v>
          </cell>
          <cell r="K642">
            <v>38773</v>
          </cell>
          <cell r="L642">
            <v>39506</v>
          </cell>
        </row>
        <row r="643">
          <cell r="A643" t="str">
            <v>saratoga</v>
          </cell>
          <cell r="B643" t="str">
            <v>3078-1</v>
          </cell>
          <cell r="C643" t="str">
            <v>1/1a1</v>
          </cell>
          <cell r="D643" t="str">
            <v>Wy30781S</v>
          </cell>
          <cell r="E643" t="str">
            <v xml:space="preserve"> Angela Wyman</v>
          </cell>
          <cell r="F643" t="str">
            <v>(Current)</v>
          </cell>
          <cell r="G643">
            <v>720</v>
          </cell>
          <cell r="H643">
            <v>700</v>
          </cell>
          <cell r="I643">
            <v>690</v>
          </cell>
          <cell r="J643">
            <v>125</v>
          </cell>
          <cell r="K643">
            <v>38773</v>
          </cell>
          <cell r="L643">
            <v>39172</v>
          </cell>
        </row>
        <row r="644">
          <cell r="A644" t="str">
            <v>saratoga</v>
          </cell>
          <cell r="B644" t="str">
            <v>3037-2</v>
          </cell>
          <cell r="C644" t="str">
            <v>1/1a1</v>
          </cell>
          <cell r="D644" t="str">
            <v>Ma30372S</v>
          </cell>
          <cell r="E644" t="str">
            <v xml:space="preserve"> Rebecca Martin</v>
          </cell>
          <cell r="F644" t="str">
            <v>(Notice)</v>
          </cell>
          <cell r="G644">
            <v>720</v>
          </cell>
          <cell r="H644">
            <v>700</v>
          </cell>
          <cell r="I644">
            <v>690</v>
          </cell>
          <cell r="J644">
            <v>150</v>
          </cell>
          <cell r="K644">
            <v>38772</v>
          </cell>
          <cell r="L644">
            <v>39172</v>
          </cell>
        </row>
        <row r="645">
          <cell r="A645" t="str">
            <v>saratoga</v>
          </cell>
          <cell r="B645" t="str">
            <v>1156-2</v>
          </cell>
          <cell r="C645" t="str">
            <v>2/2b1</v>
          </cell>
          <cell r="D645" t="str">
            <v>Hu11562S</v>
          </cell>
          <cell r="E645" t="str">
            <v xml:space="preserve"> Loyd Huff</v>
          </cell>
          <cell r="F645" t="str">
            <v>(Notice)</v>
          </cell>
          <cell r="G645">
            <v>1006</v>
          </cell>
          <cell r="H645">
            <v>889</v>
          </cell>
          <cell r="I645">
            <v>879</v>
          </cell>
          <cell r="J645">
            <v>125</v>
          </cell>
          <cell r="K645">
            <v>38771</v>
          </cell>
          <cell r="L645">
            <v>39172</v>
          </cell>
        </row>
        <row r="646">
          <cell r="A646" t="str">
            <v>saratoga</v>
          </cell>
          <cell r="B646" t="str">
            <v>2016-2</v>
          </cell>
          <cell r="C646" t="str">
            <v>3/2c2</v>
          </cell>
          <cell r="D646" t="str">
            <v>Ke20162S</v>
          </cell>
          <cell r="E646" t="str">
            <v xml:space="preserve"> Nicole Kemper</v>
          </cell>
          <cell r="F646" t="str">
            <v>(Current)</v>
          </cell>
          <cell r="G646">
            <v>1444</v>
          </cell>
          <cell r="H646">
            <v>1209</v>
          </cell>
          <cell r="I646">
            <v>1184</v>
          </cell>
          <cell r="J646">
            <v>25</v>
          </cell>
          <cell r="K646">
            <v>38771</v>
          </cell>
          <cell r="L646">
            <v>39172</v>
          </cell>
        </row>
        <row r="647">
          <cell r="A647" t="str">
            <v>saratoga</v>
          </cell>
          <cell r="B647" t="str">
            <v>1038-2</v>
          </cell>
          <cell r="C647" t="str">
            <v>1/1a1</v>
          </cell>
          <cell r="D647" t="str">
            <v>Mc10382S</v>
          </cell>
          <cell r="E647" t="str">
            <v>David Mc Manus</v>
          </cell>
          <cell r="F647" t="str">
            <v>(Current)</v>
          </cell>
          <cell r="G647">
            <v>720</v>
          </cell>
          <cell r="H647">
            <v>700</v>
          </cell>
          <cell r="I647">
            <v>699</v>
          </cell>
          <cell r="J647">
            <v>125</v>
          </cell>
          <cell r="K647">
            <v>38768</v>
          </cell>
          <cell r="L647">
            <v>39691</v>
          </cell>
        </row>
        <row r="648">
          <cell r="A648" t="str">
            <v>saratoga</v>
          </cell>
          <cell r="B648" t="str">
            <v>2123-1</v>
          </cell>
          <cell r="C648" t="str">
            <v>1/1a1</v>
          </cell>
          <cell r="D648" t="str">
            <v>Si21231S</v>
          </cell>
          <cell r="E648" t="str">
            <v xml:space="preserve"> Kimberlie Sincox</v>
          </cell>
          <cell r="F648" t="str">
            <v>(Current)</v>
          </cell>
          <cell r="G648">
            <v>720</v>
          </cell>
          <cell r="H648">
            <v>700</v>
          </cell>
          <cell r="I648">
            <v>690</v>
          </cell>
          <cell r="J648">
            <v>125</v>
          </cell>
          <cell r="K648">
            <v>38768</v>
          </cell>
          <cell r="L648">
            <v>39172</v>
          </cell>
        </row>
        <row r="649">
          <cell r="A649" t="str">
            <v>saratoga</v>
          </cell>
          <cell r="B649" t="str">
            <v>1099-1</v>
          </cell>
          <cell r="C649" t="str">
            <v>1/1a1</v>
          </cell>
          <cell r="D649" t="str">
            <v>Mi10991S</v>
          </cell>
          <cell r="E649" t="str">
            <v>Kim Milward</v>
          </cell>
          <cell r="F649" t="str">
            <v>(Current)</v>
          </cell>
          <cell r="G649">
            <v>720</v>
          </cell>
          <cell r="H649">
            <v>700</v>
          </cell>
          <cell r="I649">
            <v>690</v>
          </cell>
          <cell r="J649">
            <v>125</v>
          </cell>
          <cell r="K649">
            <v>38766</v>
          </cell>
          <cell r="L649">
            <v>39172</v>
          </cell>
        </row>
        <row r="650">
          <cell r="A650" t="str">
            <v>saratoga</v>
          </cell>
          <cell r="B650" t="str">
            <v>1029-2</v>
          </cell>
          <cell r="C650" t="str">
            <v>1/1a1</v>
          </cell>
          <cell r="D650" t="str">
            <v>Va10292S</v>
          </cell>
          <cell r="E650" t="str">
            <v>Ramon Valenzuela</v>
          </cell>
          <cell r="F650" t="str">
            <v>(Current)</v>
          </cell>
          <cell r="G650">
            <v>720</v>
          </cell>
          <cell r="H650">
            <v>700</v>
          </cell>
          <cell r="I650">
            <v>690</v>
          </cell>
          <cell r="J650">
            <v>0</v>
          </cell>
          <cell r="K650">
            <v>38765</v>
          </cell>
          <cell r="L650">
            <v>39172</v>
          </cell>
        </row>
        <row r="651">
          <cell r="A651" t="str">
            <v>saratoga</v>
          </cell>
          <cell r="B651" t="str">
            <v>2101-1</v>
          </cell>
          <cell r="C651" t="str">
            <v>1/1a1</v>
          </cell>
          <cell r="D651" t="str">
            <v>Em21011S</v>
          </cell>
          <cell r="E651" t="str">
            <v xml:space="preserve"> Steve Emig</v>
          </cell>
          <cell r="F651" t="str">
            <v>(Current)</v>
          </cell>
          <cell r="G651">
            <v>720</v>
          </cell>
          <cell r="H651">
            <v>700</v>
          </cell>
          <cell r="I651">
            <v>700</v>
          </cell>
          <cell r="J651">
            <v>25</v>
          </cell>
          <cell r="K651">
            <v>38765</v>
          </cell>
          <cell r="L651">
            <v>39172</v>
          </cell>
        </row>
        <row r="652">
          <cell r="A652" t="str">
            <v>saratoga</v>
          </cell>
          <cell r="B652" t="str">
            <v>3099-2</v>
          </cell>
          <cell r="C652" t="str">
            <v>1/1a1</v>
          </cell>
          <cell r="D652" t="str">
            <v>Ho30992S</v>
          </cell>
          <cell r="E652" t="str">
            <v xml:space="preserve"> Michelle Howe</v>
          </cell>
          <cell r="F652" t="str">
            <v>(Notice)</v>
          </cell>
          <cell r="G652">
            <v>720</v>
          </cell>
          <cell r="H652">
            <v>700</v>
          </cell>
          <cell r="I652">
            <v>690</v>
          </cell>
          <cell r="J652">
            <v>25</v>
          </cell>
          <cell r="K652">
            <v>38765</v>
          </cell>
          <cell r="L652">
            <v>39172</v>
          </cell>
        </row>
        <row r="653">
          <cell r="A653" t="str">
            <v>saratoga</v>
          </cell>
          <cell r="B653" t="str">
            <v>1054-1</v>
          </cell>
          <cell r="C653" t="str">
            <v>1/1a1</v>
          </cell>
          <cell r="D653" t="str">
            <v>Pa10541S</v>
          </cell>
          <cell r="E653" t="str">
            <v>Mandy Parry</v>
          </cell>
          <cell r="F653" t="str">
            <v>(Current)</v>
          </cell>
          <cell r="G653">
            <v>720</v>
          </cell>
          <cell r="H653">
            <v>700</v>
          </cell>
          <cell r="I653">
            <v>710</v>
          </cell>
          <cell r="J653">
            <v>0</v>
          </cell>
          <cell r="K653">
            <v>38763</v>
          </cell>
          <cell r="L653">
            <v>39141</v>
          </cell>
        </row>
        <row r="654">
          <cell r="A654" t="str">
            <v>saratoga</v>
          </cell>
          <cell r="B654" t="str">
            <v>2043-1</v>
          </cell>
          <cell r="C654" t="str">
            <v>2/1b1</v>
          </cell>
          <cell r="D654" t="str">
            <v>Su20431S</v>
          </cell>
          <cell r="E654" t="str">
            <v xml:space="preserve"> Luis Suarez</v>
          </cell>
          <cell r="F654" t="str">
            <v>(Current)</v>
          </cell>
          <cell r="G654">
            <v>840</v>
          </cell>
          <cell r="H654">
            <v>789</v>
          </cell>
          <cell r="I654">
            <v>789</v>
          </cell>
          <cell r="J654">
            <v>125</v>
          </cell>
          <cell r="K654">
            <v>38763</v>
          </cell>
          <cell r="L654">
            <v>39416</v>
          </cell>
        </row>
        <row r="655">
          <cell r="A655" t="str">
            <v>saratoga</v>
          </cell>
          <cell r="B655" t="str">
            <v>2090-2</v>
          </cell>
          <cell r="C655" t="str">
            <v>2/1b1</v>
          </cell>
          <cell r="D655" t="str">
            <v>Pe20902S</v>
          </cell>
          <cell r="E655" t="str">
            <v xml:space="preserve"> Victor Perfecto</v>
          </cell>
          <cell r="F655" t="str">
            <v>(Current)</v>
          </cell>
          <cell r="G655">
            <v>840</v>
          </cell>
          <cell r="H655">
            <v>789</v>
          </cell>
          <cell r="I655">
            <v>799</v>
          </cell>
          <cell r="J655">
            <v>0</v>
          </cell>
          <cell r="K655">
            <v>38763</v>
          </cell>
          <cell r="L655">
            <v>39506</v>
          </cell>
        </row>
        <row r="656">
          <cell r="A656" t="str">
            <v>saratoga</v>
          </cell>
          <cell r="B656" t="str">
            <v>3084-1</v>
          </cell>
          <cell r="C656" t="str">
            <v>1/1a1</v>
          </cell>
          <cell r="D656" t="str">
            <v>La30841S</v>
          </cell>
          <cell r="E656" t="str">
            <v xml:space="preserve"> Larry Lavorgna</v>
          </cell>
          <cell r="F656" t="str">
            <v>(Current)</v>
          </cell>
          <cell r="G656">
            <v>720</v>
          </cell>
          <cell r="H656">
            <v>700</v>
          </cell>
          <cell r="I656">
            <v>690</v>
          </cell>
          <cell r="J656">
            <v>25</v>
          </cell>
          <cell r="K656">
            <v>38763</v>
          </cell>
          <cell r="L656">
            <v>39660</v>
          </cell>
        </row>
        <row r="657">
          <cell r="A657" t="str">
            <v>saratoga</v>
          </cell>
          <cell r="B657" t="str">
            <v>1126-1</v>
          </cell>
          <cell r="C657" t="str">
            <v>1/1a1</v>
          </cell>
          <cell r="D657" t="str">
            <v>Ng11261S</v>
          </cell>
          <cell r="E657" t="str">
            <v>Tom Nguyen</v>
          </cell>
          <cell r="F657" t="str">
            <v>(Current)</v>
          </cell>
          <cell r="G657">
            <v>720</v>
          </cell>
          <cell r="H657">
            <v>700</v>
          </cell>
          <cell r="I657">
            <v>690</v>
          </cell>
          <cell r="J657">
            <v>0</v>
          </cell>
          <cell r="K657">
            <v>38761</v>
          </cell>
          <cell r="L657">
            <v>39172</v>
          </cell>
        </row>
        <row r="658">
          <cell r="A658" t="str">
            <v>saratoga</v>
          </cell>
          <cell r="B658" t="str">
            <v>1103-2</v>
          </cell>
          <cell r="C658" t="str">
            <v>1/1a1</v>
          </cell>
          <cell r="D658" t="str">
            <v>Ha11032S</v>
          </cell>
          <cell r="E658" t="str">
            <v>Kacey Hayek</v>
          </cell>
          <cell r="F658" t="str">
            <v>(Current)</v>
          </cell>
          <cell r="G658">
            <v>720</v>
          </cell>
          <cell r="H658">
            <v>700</v>
          </cell>
          <cell r="I658">
            <v>690</v>
          </cell>
          <cell r="J658">
            <v>0</v>
          </cell>
          <cell r="K658">
            <v>38759</v>
          </cell>
          <cell r="L658">
            <v>39172</v>
          </cell>
        </row>
        <row r="659">
          <cell r="A659" t="str">
            <v>saratoga</v>
          </cell>
          <cell r="B659" t="str">
            <v>1158-1</v>
          </cell>
          <cell r="C659" t="str">
            <v>2/2b1</v>
          </cell>
          <cell r="D659" t="str">
            <v>OC11581S</v>
          </cell>
          <cell r="E659" t="str">
            <v xml:space="preserve"> Adam O'Connor</v>
          </cell>
          <cell r="F659" t="str">
            <v>(Current)</v>
          </cell>
          <cell r="G659">
            <v>1006</v>
          </cell>
          <cell r="H659">
            <v>889</v>
          </cell>
          <cell r="I659">
            <v>879</v>
          </cell>
          <cell r="J659">
            <v>0</v>
          </cell>
          <cell r="K659">
            <v>38759</v>
          </cell>
          <cell r="L659">
            <v>39172</v>
          </cell>
        </row>
        <row r="660">
          <cell r="A660" t="str">
            <v>saratoga</v>
          </cell>
          <cell r="B660" t="str">
            <v>2103-1</v>
          </cell>
          <cell r="C660" t="str">
            <v>1/1a1</v>
          </cell>
          <cell r="D660" t="str">
            <v>Yo21031S</v>
          </cell>
          <cell r="E660" t="str">
            <v xml:space="preserve"> Maddie Younger</v>
          </cell>
          <cell r="F660" t="str">
            <v>(Current)</v>
          </cell>
          <cell r="G660">
            <v>720</v>
          </cell>
          <cell r="H660">
            <v>700</v>
          </cell>
          <cell r="I660">
            <v>690</v>
          </cell>
          <cell r="J660">
            <v>0</v>
          </cell>
          <cell r="K660">
            <v>38759</v>
          </cell>
          <cell r="L660">
            <v>39172</v>
          </cell>
        </row>
        <row r="661">
          <cell r="A661" t="str">
            <v>saratoga</v>
          </cell>
          <cell r="B661" t="str">
            <v>2136-1</v>
          </cell>
          <cell r="C661" t="str">
            <v>2/2b1</v>
          </cell>
          <cell r="D661" t="str">
            <v>Ro21361S</v>
          </cell>
          <cell r="E661" t="str">
            <v xml:space="preserve"> Andrea Roller</v>
          </cell>
          <cell r="F661" t="str">
            <v>(Current)</v>
          </cell>
          <cell r="G661">
            <v>1006</v>
          </cell>
          <cell r="H661">
            <v>889</v>
          </cell>
          <cell r="I661">
            <v>879</v>
          </cell>
          <cell r="J661">
            <v>0</v>
          </cell>
          <cell r="K661">
            <v>38759</v>
          </cell>
          <cell r="L661">
            <v>39538</v>
          </cell>
        </row>
        <row r="662">
          <cell r="A662" t="str">
            <v>saratoga</v>
          </cell>
          <cell r="B662" t="str">
            <v>3029-2</v>
          </cell>
          <cell r="C662" t="str">
            <v>1/1a1</v>
          </cell>
          <cell r="D662" t="str">
            <v>Ed30292S</v>
          </cell>
          <cell r="E662" t="str">
            <v xml:space="preserve"> Brian Edmunds</v>
          </cell>
          <cell r="F662" t="str">
            <v>(Current)</v>
          </cell>
          <cell r="G662">
            <v>720</v>
          </cell>
          <cell r="H662">
            <v>700</v>
          </cell>
          <cell r="I662">
            <v>690</v>
          </cell>
          <cell r="J662">
            <v>0</v>
          </cell>
          <cell r="K662">
            <v>38759</v>
          </cell>
          <cell r="L662">
            <v>39172</v>
          </cell>
        </row>
        <row r="663">
          <cell r="A663" t="str">
            <v>saratoga</v>
          </cell>
          <cell r="B663" t="str">
            <v>1006-1</v>
          </cell>
          <cell r="C663" t="str">
            <v>2/2b1</v>
          </cell>
          <cell r="D663" t="str">
            <v>Co10061S</v>
          </cell>
          <cell r="E663" t="str">
            <v>Evan Cole</v>
          </cell>
          <cell r="F663" t="str">
            <v>(Current)</v>
          </cell>
          <cell r="G663">
            <v>1006</v>
          </cell>
          <cell r="H663">
            <v>889</v>
          </cell>
          <cell r="I663">
            <v>869</v>
          </cell>
          <cell r="J663">
            <v>0</v>
          </cell>
          <cell r="K663">
            <v>38758</v>
          </cell>
          <cell r="L663">
            <v>39172</v>
          </cell>
        </row>
        <row r="664">
          <cell r="A664" t="str">
            <v>saratoga</v>
          </cell>
          <cell r="B664" t="str">
            <v>1065-2</v>
          </cell>
          <cell r="C664" t="str">
            <v>2/1b1</v>
          </cell>
          <cell r="D664" t="str">
            <v>Cu10652S</v>
          </cell>
          <cell r="E664" t="str">
            <v>Helen Curley</v>
          </cell>
          <cell r="F664" t="str">
            <v>(Current)</v>
          </cell>
          <cell r="G664">
            <v>840</v>
          </cell>
          <cell r="H664">
            <v>789</v>
          </cell>
          <cell r="I664">
            <v>799</v>
          </cell>
          <cell r="J664">
            <v>0</v>
          </cell>
          <cell r="K664">
            <v>38755</v>
          </cell>
          <cell r="L664">
            <v>39141</v>
          </cell>
        </row>
        <row r="665">
          <cell r="A665" t="str">
            <v>saratoga</v>
          </cell>
          <cell r="B665" t="str">
            <v>2039-1</v>
          </cell>
          <cell r="C665" t="str">
            <v>2/1b1</v>
          </cell>
          <cell r="D665" t="str">
            <v>Pe20391S</v>
          </cell>
          <cell r="E665" t="str">
            <v xml:space="preserve"> Pavel Peev</v>
          </cell>
          <cell r="F665" t="str">
            <v>(Current)</v>
          </cell>
          <cell r="G665">
            <v>840</v>
          </cell>
          <cell r="H665">
            <v>789</v>
          </cell>
          <cell r="I665">
            <v>799</v>
          </cell>
          <cell r="J665">
            <v>0</v>
          </cell>
          <cell r="K665">
            <v>38755</v>
          </cell>
          <cell r="L665">
            <v>39141</v>
          </cell>
        </row>
        <row r="666">
          <cell r="A666" t="str">
            <v>saratoga</v>
          </cell>
          <cell r="B666" t="str">
            <v>2139-2</v>
          </cell>
          <cell r="C666" t="str">
            <v>2/2b1</v>
          </cell>
          <cell r="D666" t="str">
            <v>Lo21392S</v>
          </cell>
          <cell r="E666" t="str">
            <v xml:space="preserve"> Jose Lopez</v>
          </cell>
          <cell r="F666" t="str">
            <v>(Current)</v>
          </cell>
          <cell r="G666">
            <v>1006</v>
          </cell>
          <cell r="H666">
            <v>889</v>
          </cell>
          <cell r="I666">
            <v>899</v>
          </cell>
          <cell r="J666">
            <v>150</v>
          </cell>
          <cell r="K666">
            <v>38752</v>
          </cell>
          <cell r="L666">
            <v>39294</v>
          </cell>
        </row>
        <row r="667">
          <cell r="A667" t="str">
            <v>saratoga</v>
          </cell>
          <cell r="B667" t="str">
            <v>1006-2</v>
          </cell>
          <cell r="C667" t="str">
            <v>2/2b1</v>
          </cell>
          <cell r="D667" t="str">
            <v>Va10062S</v>
          </cell>
          <cell r="E667" t="str">
            <v>Mark Vargas</v>
          </cell>
          <cell r="F667" t="str">
            <v>(Current)</v>
          </cell>
          <cell r="G667">
            <v>1006</v>
          </cell>
          <cell r="H667">
            <v>889</v>
          </cell>
          <cell r="I667">
            <v>789</v>
          </cell>
          <cell r="J667">
            <v>0</v>
          </cell>
          <cell r="K667">
            <v>38749</v>
          </cell>
          <cell r="L667">
            <v>39141</v>
          </cell>
        </row>
        <row r="668">
          <cell r="A668" t="str">
            <v>saratoga</v>
          </cell>
          <cell r="B668" t="str">
            <v>1017-1</v>
          </cell>
          <cell r="C668" t="str">
            <v>2/2b1</v>
          </cell>
          <cell r="D668" t="str">
            <v>Ri10171S</v>
          </cell>
          <cell r="E668" t="str">
            <v>Gladys Rivera</v>
          </cell>
          <cell r="F668" t="str">
            <v>(Current)</v>
          </cell>
          <cell r="G668">
            <v>1006</v>
          </cell>
          <cell r="H668">
            <v>889</v>
          </cell>
          <cell r="I668">
            <v>879</v>
          </cell>
          <cell r="J668">
            <v>0</v>
          </cell>
          <cell r="K668">
            <v>38749</v>
          </cell>
          <cell r="L668">
            <v>39506</v>
          </cell>
        </row>
        <row r="669">
          <cell r="A669" t="str">
            <v>saratoga</v>
          </cell>
          <cell r="B669" t="str">
            <v>1036-2</v>
          </cell>
          <cell r="C669" t="str">
            <v>1/1a1</v>
          </cell>
          <cell r="D669" t="str">
            <v>Vo10362S</v>
          </cell>
          <cell r="E669" t="str">
            <v>Carolyn Vogel</v>
          </cell>
          <cell r="F669" t="str">
            <v>(Current)</v>
          </cell>
          <cell r="G669">
            <v>720</v>
          </cell>
          <cell r="H669">
            <v>700</v>
          </cell>
          <cell r="I669">
            <v>699</v>
          </cell>
          <cell r="J669">
            <v>25</v>
          </cell>
          <cell r="K669">
            <v>38749</v>
          </cell>
          <cell r="L669">
            <v>39478</v>
          </cell>
        </row>
        <row r="670">
          <cell r="A670" t="str">
            <v>saratoga</v>
          </cell>
          <cell r="B670" t="str">
            <v>1048-1</v>
          </cell>
          <cell r="C670" t="str">
            <v>2/2b1</v>
          </cell>
          <cell r="D670" t="str">
            <v>Sa10481S</v>
          </cell>
          <cell r="E670" t="str">
            <v>Gloria Santiago</v>
          </cell>
          <cell r="F670" t="str">
            <v>(Current)</v>
          </cell>
          <cell r="G670">
            <v>1006</v>
          </cell>
          <cell r="H670">
            <v>889</v>
          </cell>
          <cell r="I670">
            <v>879</v>
          </cell>
          <cell r="J670">
            <v>150</v>
          </cell>
          <cell r="K670">
            <v>38749</v>
          </cell>
          <cell r="L670">
            <v>39506</v>
          </cell>
        </row>
        <row r="671">
          <cell r="A671" t="str">
            <v>saratoga</v>
          </cell>
          <cell r="B671" t="str">
            <v>1051-1</v>
          </cell>
          <cell r="C671" t="str">
            <v>1/1a1</v>
          </cell>
          <cell r="D671" t="str">
            <v>Ba10511S</v>
          </cell>
          <cell r="E671" t="str">
            <v>James Barcellini</v>
          </cell>
          <cell r="F671" t="str">
            <v>(Current)</v>
          </cell>
          <cell r="G671">
            <v>720</v>
          </cell>
          <cell r="H671">
            <v>700</v>
          </cell>
          <cell r="I671">
            <v>710</v>
          </cell>
          <cell r="J671">
            <v>0</v>
          </cell>
          <cell r="K671">
            <v>38749</v>
          </cell>
          <cell r="L671">
            <v>39660</v>
          </cell>
        </row>
        <row r="672">
          <cell r="A672" t="str">
            <v>saratoga</v>
          </cell>
          <cell r="B672" t="str">
            <v>2048-1</v>
          </cell>
          <cell r="C672" t="str">
            <v>2/2b1</v>
          </cell>
          <cell r="D672" t="str">
            <v>Ba20481S</v>
          </cell>
          <cell r="E672" t="str">
            <v xml:space="preserve"> Ryan Barder</v>
          </cell>
          <cell r="F672" t="str">
            <v>(Current)</v>
          </cell>
          <cell r="G672">
            <v>1006</v>
          </cell>
          <cell r="H672">
            <v>889</v>
          </cell>
          <cell r="I672">
            <v>899</v>
          </cell>
          <cell r="J672">
            <v>125</v>
          </cell>
          <cell r="K672">
            <v>38749</v>
          </cell>
          <cell r="L672">
            <v>39141</v>
          </cell>
        </row>
        <row r="673">
          <cell r="A673" t="str">
            <v>saratoga</v>
          </cell>
          <cell r="B673" t="str">
            <v>2052-1</v>
          </cell>
          <cell r="C673" t="str">
            <v>1/1a1</v>
          </cell>
          <cell r="D673" t="str">
            <v>Di20521S</v>
          </cell>
          <cell r="E673" t="str">
            <v xml:space="preserve"> Jim Dinwiddie</v>
          </cell>
          <cell r="F673" t="str">
            <v>(Current)</v>
          </cell>
          <cell r="G673">
            <v>720</v>
          </cell>
          <cell r="H673">
            <v>700</v>
          </cell>
          <cell r="I673">
            <v>710</v>
          </cell>
          <cell r="J673">
            <v>0</v>
          </cell>
          <cell r="K673">
            <v>38749</v>
          </cell>
          <cell r="L673">
            <v>39141</v>
          </cell>
        </row>
        <row r="674">
          <cell r="A674" t="str">
            <v>saratoga</v>
          </cell>
          <cell r="B674" t="str">
            <v>2162-1</v>
          </cell>
          <cell r="C674" t="str">
            <v>2/2b1</v>
          </cell>
          <cell r="D674" t="str">
            <v>Ol21621S</v>
          </cell>
          <cell r="E674" t="str">
            <v xml:space="preserve"> Brenda Oldham</v>
          </cell>
          <cell r="F674" t="str">
            <v>(Notice)</v>
          </cell>
          <cell r="G674">
            <v>1006</v>
          </cell>
          <cell r="H674">
            <v>889</v>
          </cell>
          <cell r="I674">
            <v>879</v>
          </cell>
          <cell r="J674">
            <v>150</v>
          </cell>
          <cell r="K674">
            <v>38749</v>
          </cell>
          <cell r="L674">
            <v>39141</v>
          </cell>
        </row>
        <row r="675">
          <cell r="A675" t="str">
            <v>saratoga</v>
          </cell>
          <cell r="B675" t="str">
            <v>3058-1</v>
          </cell>
          <cell r="C675" t="str">
            <v>1/1a1</v>
          </cell>
          <cell r="D675" t="str">
            <v>Hu30581S</v>
          </cell>
          <cell r="E675" t="str">
            <v xml:space="preserve"> Kirby Hurlbut</v>
          </cell>
          <cell r="F675" t="str">
            <v>(Current)</v>
          </cell>
          <cell r="G675">
            <v>720</v>
          </cell>
          <cell r="H675">
            <v>700</v>
          </cell>
          <cell r="I675">
            <v>710</v>
          </cell>
          <cell r="J675">
            <v>0</v>
          </cell>
          <cell r="K675">
            <v>38749</v>
          </cell>
          <cell r="L675">
            <v>39113</v>
          </cell>
        </row>
        <row r="676">
          <cell r="A676" t="str">
            <v>saratoga</v>
          </cell>
          <cell r="B676" t="str">
            <v>3096-2</v>
          </cell>
          <cell r="C676" t="str">
            <v>2/1b1</v>
          </cell>
          <cell r="D676" t="str">
            <v>Hi30962S</v>
          </cell>
          <cell r="E676" t="str">
            <v xml:space="preserve"> David Hinton</v>
          </cell>
          <cell r="F676" t="str">
            <v>(Current)</v>
          </cell>
          <cell r="G676">
            <v>840</v>
          </cell>
          <cell r="H676">
            <v>789</v>
          </cell>
          <cell r="I676">
            <v>799</v>
          </cell>
          <cell r="J676">
            <v>0</v>
          </cell>
          <cell r="K676">
            <v>38749</v>
          </cell>
          <cell r="L676">
            <v>39141</v>
          </cell>
        </row>
        <row r="677">
          <cell r="A677" t="str">
            <v>saratoga</v>
          </cell>
          <cell r="B677" t="str">
            <v>2003-1</v>
          </cell>
          <cell r="C677" t="str">
            <v>2/2b1</v>
          </cell>
          <cell r="D677" t="str">
            <v>Tr20031S</v>
          </cell>
          <cell r="E677" t="str">
            <v xml:space="preserve"> Erica Trenary</v>
          </cell>
          <cell r="F677" t="str">
            <v>(Current)</v>
          </cell>
          <cell r="G677">
            <v>1006</v>
          </cell>
          <cell r="H677">
            <v>889</v>
          </cell>
          <cell r="I677">
            <v>899</v>
          </cell>
          <cell r="J677">
            <v>0</v>
          </cell>
          <cell r="K677">
            <v>38745</v>
          </cell>
          <cell r="L677">
            <v>39141</v>
          </cell>
        </row>
        <row r="678">
          <cell r="A678" t="str">
            <v>saratoga</v>
          </cell>
          <cell r="B678" t="str">
            <v>2132-2</v>
          </cell>
          <cell r="C678" t="str">
            <v>2/2b1</v>
          </cell>
          <cell r="D678" t="str">
            <v>Co21322S</v>
          </cell>
          <cell r="E678" t="str">
            <v xml:space="preserve"> Scott Cook</v>
          </cell>
          <cell r="F678" t="str">
            <v>(Notice)</v>
          </cell>
          <cell r="G678">
            <v>1006</v>
          </cell>
          <cell r="H678">
            <v>889</v>
          </cell>
          <cell r="I678">
            <v>879</v>
          </cell>
          <cell r="J678">
            <v>25</v>
          </cell>
          <cell r="K678">
            <v>38745</v>
          </cell>
          <cell r="L678">
            <v>39141</v>
          </cell>
        </row>
        <row r="679">
          <cell r="A679" t="str">
            <v>saratoga</v>
          </cell>
          <cell r="B679" t="str">
            <v>1018-1</v>
          </cell>
          <cell r="C679" t="str">
            <v>2/2b1</v>
          </cell>
          <cell r="D679" t="str">
            <v>De10181S</v>
          </cell>
          <cell r="E679" t="str">
            <v>Kaitlan Dellisanti</v>
          </cell>
          <cell r="F679" t="str">
            <v>(Notice)</v>
          </cell>
          <cell r="G679">
            <v>1006</v>
          </cell>
          <cell r="H679">
            <v>889</v>
          </cell>
          <cell r="I679">
            <v>879</v>
          </cell>
          <cell r="J679">
            <v>25</v>
          </cell>
          <cell r="K679">
            <v>38742</v>
          </cell>
          <cell r="L679">
            <v>39141</v>
          </cell>
        </row>
        <row r="680">
          <cell r="A680" t="str">
            <v>saratoga</v>
          </cell>
          <cell r="B680" t="str">
            <v>1040-1</v>
          </cell>
          <cell r="C680" t="str">
            <v>2/1b1</v>
          </cell>
          <cell r="D680" t="str">
            <v>Ib10401S</v>
          </cell>
          <cell r="E680" t="str">
            <v>Jose Ibarra</v>
          </cell>
          <cell r="F680" t="str">
            <v>(Current)</v>
          </cell>
          <cell r="G680">
            <v>840</v>
          </cell>
          <cell r="H680">
            <v>789</v>
          </cell>
          <cell r="I680">
            <v>799</v>
          </cell>
          <cell r="J680">
            <v>0</v>
          </cell>
          <cell r="K680">
            <v>38741</v>
          </cell>
          <cell r="L680">
            <v>39447</v>
          </cell>
        </row>
        <row r="681">
          <cell r="A681" t="str">
            <v>saratoga</v>
          </cell>
          <cell r="B681" t="str">
            <v>1080-2</v>
          </cell>
          <cell r="C681" t="str">
            <v>2/1b1</v>
          </cell>
          <cell r="D681" t="str">
            <v>Ng10802S</v>
          </cell>
          <cell r="E681" t="str">
            <v>Hoa Nguyen</v>
          </cell>
          <cell r="F681" t="str">
            <v>(Notice)</v>
          </cell>
          <cell r="G681">
            <v>840</v>
          </cell>
          <cell r="H681">
            <v>789</v>
          </cell>
          <cell r="I681">
            <v>799</v>
          </cell>
          <cell r="J681">
            <v>0</v>
          </cell>
          <cell r="K681">
            <v>38739</v>
          </cell>
          <cell r="L681">
            <v>39113</v>
          </cell>
        </row>
        <row r="682">
          <cell r="A682" t="str">
            <v>saratoga</v>
          </cell>
          <cell r="B682" t="str">
            <v>1041-1</v>
          </cell>
          <cell r="C682" t="str">
            <v>2/1b1</v>
          </cell>
          <cell r="D682" t="str">
            <v>Ta10411S</v>
          </cell>
          <cell r="E682" t="str">
            <v>James Taylor</v>
          </cell>
          <cell r="F682" t="str">
            <v>(Current)</v>
          </cell>
          <cell r="G682">
            <v>840</v>
          </cell>
          <cell r="H682">
            <v>789</v>
          </cell>
          <cell r="I682">
            <v>799</v>
          </cell>
          <cell r="J682">
            <v>0</v>
          </cell>
          <cell r="K682">
            <v>38738</v>
          </cell>
          <cell r="L682">
            <v>39141</v>
          </cell>
        </row>
        <row r="683">
          <cell r="A683" t="str">
            <v>saratoga</v>
          </cell>
          <cell r="B683" t="str">
            <v>1013-1</v>
          </cell>
          <cell r="C683" t="str">
            <v>3/2c1</v>
          </cell>
          <cell r="D683" t="str">
            <v>Gr10131S</v>
          </cell>
          <cell r="E683" t="str">
            <v>Thomas Green</v>
          </cell>
          <cell r="F683" t="str">
            <v>(Current)</v>
          </cell>
          <cell r="G683">
            <v>1194</v>
          </cell>
          <cell r="H683">
            <v>1139</v>
          </cell>
          <cell r="I683">
            <v>1174</v>
          </cell>
          <cell r="J683">
            <v>0</v>
          </cell>
          <cell r="K683">
            <v>38732</v>
          </cell>
          <cell r="L683">
            <v>39478</v>
          </cell>
        </row>
        <row r="684">
          <cell r="A684" t="str">
            <v>saratoga</v>
          </cell>
          <cell r="B684" t="str">
            <v>1098-2</v>
          </cell>
          <cell r="C684" t="str">
            <v>1/1a1</v>
          </cell>
          <cell r="D684" t="str">
            <v>Jo10982S</v>
          </cell>
          <cell r="E684" t="str">
            <v>James Jordan</v>
          </cell>
          <cell r="F684" t="str">
            <v>(Current)</v>
          </cell>
          <cell r="G684">
            <v>720</v>
          </cell>
          <cell r="H684">
            <v>700</v>
          </cell>
          <cell r="I684">
            <v>690</v>
          </cell>
          <cell r="J684">
            <v>25</v>
          </cell>
          <cell r="K684">
            <v>38732</v>
          </cell>
          <cell r="L684">
            <v>39082</v>
          </cell>
        </row>
        <row r="685">
          <cell r="A685" t="str">
            <v>saratoga</v>
          </cell>
          <cell r="B685" t="str">
            <v>1141-1</v>
          </cell>
          <cell r="C685" t="str">
            <v>2/2b1</v>
          </cell>
          <cell r="D685" t="str">
            <v>Al11411S</v>
          </cell>
          <cell r="E685" t="str">
            <v xml:space="preserve"> Alan Alpert</v>
          </cell>
          <cell r="F685" t="str">
            <v>(Current)</v>
          </cell>
          <cell r="G685">
            <v>1006</v>
          </cell>
          <cell r="H685">
            <v>889</v>
          </cell>
          <cell r="I685">
            <v>899</v>
          </cell>
          <cell r="J685">
            <v>25</v>
          </cell>
          <cell r="K685">
            <v>38732</v>
          </cell>
          <cell r="L685">
            <v>39447</v>
          </cell>
        </row>
        <row r="686">
          <cell r="A686" t="str">
            <v>saratoga</v>
          </cell>
          <cell r="B686" t="str">
            <v>1089-2</v>
          </cell>
          <cell r="C686" t="str">
            <v>2/1b1</v>
          </cell>
          <cell r="D686" t="str">
            <v>Va10892S</v>
          </cell>
          <cell r="E686" t="str">
            <v>Rick Valdez</v>
          </cell>
          <cell r="F686" t="str">
            <v>(Current)</v>
          </cell>
          <cell r="G686">
            <v>840</v>
          </cell>
          <cell r="H686">
            <v>789</v>
          </cell>
          <cell r="I686">
            <v>789</v>
          </cell>
          <cell r="J686">
            <v>125</v>
          </cell>
          <cell r="K686">
            <v>38730</v>
          </cell>
          <cell r="L686">
            <v>39263</v>
          </cell>
        </row>
        <row r="687">
          <cell r="A687" t="str">
            <v>saratoga</v>
          </cell>
          <cell r="B687" t="str">
            <v>1024-1</v>
          </cell>
          <cell r="C687" t="str">
            <v>2/2b1</v>
          </cell>
          <cell r="D687" t="str">
            <v>Sa10241S</v>
          </cell>
          <cell r="E687" t="str">
            <v>Stephanie Salley</v>
          </cell>
          <cell r="F687" t="str">
            <v>(Current)</v>
          </cell>
          <cell r="G687">
            <v>1006</v>
          </cell>
          <cell r="H687">
            <v>889</v>
          </cell>
          <cell r="I687">
            <v>899</v>
          </cell>
          <cell r="J687">
            <v>0</v>
          </cell>
          <cell r="K687">
            <v>38720</v>
          </cell>
          <cell r="L687">
            <v>39294</v>
          </cell>
        </row>
        <row r="688">
          <cell r="A688" t="str">
            <v>saratoga</v>
          </cell>
          <cell r="B688" t="str">
            <v>1072-1</v>
          </cell>
          <cell r="C688" t="str">
            <v>2/1b1</v>
          </cell>
          <cell r="D688" t="str">
            <v>He10721S</v>
          </cell>
          <cell r="E688" t="str">
            <v>Cynthia Herrera</v>
          </cell>
          <cell r="F688" t="str">
            <v>(Current)</v>
          </cell>
          <cell r="G688">
            <v>840</v>
          </cell>
          <cell r="H688">
            <v>789</v>
          </cell>
          <cell r="I688">
            <v>799</v>
          </cell>
          <cell r="J688">
            <v>0</v>
          </cell>
          <cell r="K688">
            <v>38720</v>
          </cell>
          <cell r="L688">
            <v>39568</v>
          </cell>
        </row>
        <row r="689">
          <cell r="A689" t="str">
            <v>saratoga</v>
          </cell>
          <cell r="B689" t="str">
            <v>2047-2</v>
          </cell>
          <cell r="C689" t="str">
            <v>1/1a1</v>
          </cell>
          <cell r="D689" t="str">
            <v>Re20472S</v>
          </cell>
          <cell r="E689" t="str">
            <v xml:space="preserve"> Sarah Renaud</v>
          </cell>
          <cell r="F689" t="str">
            <v>(Current)</v>
          </cell>
          <cell r="G689">
            <v>720</v>
          </cell>
          <cell r="H689">
            <v>700</v>
          </cell>
          <cell r="I689">
            <v>710</v>
          </cell>
          <cell r="J689">
            <v>0</v>
          </cell>
          <cell r="K689">
            <v>38720</v>
          </cell>
          <cell r="L689">
            <v>39568</v>
          </cell>
        </row>
        <row r="690">
          <cell r="A690" t="str">
            <v>saratoga</v>
          </cell>
          <cell r="B690" t="str">
            <v>1012-2</v>
          </cell>
          <cell r="C690" t="str">
            <v>2/2b1</v>
          </cell>
          <cell r="D690" t="str">
            <v>Ro10122S</v>
          </cell>
          <cell r="E690" t="str">
            <v>Kelly Roman</v>
          </cell>
          <cell r="F690" t="str">
            <v>(Current)</v>
          </cell>
          <cell r="G690">
            <v>1006</v>
          </cell>
          <cell r="H690">
            <v>889</v>
          </cell>
          <cell r="I690">
            <v>899</v>
          </cell>
          <cell r="J690">
            <v>125</v>
          </cell>
          <cell r="K690">
            <v>38718</v>
          </cell>
          <cell r="L690">
            <v>39568</v>
          </cell>
        </row>
        <row r="691">
          <cell r="A691" t="str">
            <v>saratoga</v>
          </cell>
          <cell r="B691" t="str">
            <v>1031-2</v>
          </cell>
          <cell r="C691" t="str">
            <v>1/1a1</v>
          </cell>
          <cell r="D691" t="str">
            <v>Ai10312S</v>
          </cell>
          <cell r="E691" t="str">
            <v>Justine Aikens*</v>
          </cell>
          <cell r="F691" t="str">
            <v>(Current)</v>
          </cell>
          <cell r="G691">
            <v>720</v>
          </cell>
          <cell r="H691">
            <v>700</v>
          </cell>
          <cell r="I691">
            <v>710</v>
          </cell>
          <cell r="J691">
            <v>125</v>
          </cell>
          <cell r="K691">
            <v>38718</v>
          </cell>
          <cell r="L691">
            <v>39478</v>
          </cell>
        </row>
        <row r="692">
          <cell r="A692" t="str">
            <v>saratoga</v>
          </cell>
          <cell r="B692" t="str">
            <v>1095-1</v>
          </cell>
          <cell r="C692" t="str">
            <v>1/1a1</v>
          </cell>
          <cell r="D692" t="str">
            <v>Sp10951S</v>
          </cell>
          <cell r="E692" t="str">
            <v>Robin Spears</v>
          </cell>
          <cell r="F692" t="str">
            <v>(Current)</v>
          </cell>
          <cell r="G692">
            <v>720</v>
          </cell>
          <cell r="H692">
            <v>700</v>
          </cell>
          <cell r="I692">
            <v>699</v>
          </cell>
          <cell r="J692">
            <v>25</v>
          </cell>
          <cell r="K692">
            <v>38717</v>
          </cell>
          <cell r="L692">
            <v>39568</v>
          </cell>
        </row>
        <row r="693">
          <cell r="A693" t="str">
            <v>saratoga</v>
          </cell>
          <cell r="B693" t="str">
            <v>3076-1</v>
          </cell>
          <cell r="C693" t="str">
            <v>1/1a1</v>
          </cell>
          <cell r="D693" t="str">
            <v>Ta30761S</v>
          </cell>
          <cell r="E693" t="str">
            <v xml:space="preserve"> Michelle Talbot</v>
          </cell>
          <cell r="F693" t="str">
            <v>(Current)</v>
          </cell>
          <cell r="G693">
            <v>720</v>
          </cell>
          <cell r="H693">
            <v>700</v>
          </cell>
          <cell r="I693">
            <v>699</v>
          </cell>
          <cell r="J693">
            <v>150</v>
          </cell>
          <cell r="K693">
            <v>38716</v>
          </cell>
          <cell r="L693">
            <v>39478</v>
          </cell>
        </row>
        <row r="694">
          <cell r="A694" t="str">
            <v>saratoga</v>
          </cell>
          <cell r="B694" t="str">
            <v>2087-2</v>
          </cell>
          <cell r="C694" t="str">
            <v>1/1a1</v>
          </cell>
          <cell r="D694" t="str">
            <v>Sa20872S</v>
          </cell>
          <cell r="E694" t="str">
            <v xml:space="preserve"> Todd Salzman</v>
          </cell>
          <cell r="F694" t="str">
            <v>(Current)</v>
          </cell>
          <cell r="G694">
            <v>720</v>
          </cell>
          <cell r="H694">
            <v>700</v>
          </cell>
          <cell r="I694">
            <v>699</v>
          </cell>
          <cell r="J694">
            <v>0</v>
          </cell>
          <cell r="K694">
            <v>38710</v>
          </cell>
          <cell r="L694">
            <v>39478</v>
          </cell>
        </row>
        <row r="695">
          <cell r="A695" t="str">
            <v>saratoga</v>
          </cell>
          <cell r="B695" t="str">
            <v>1144-1</v>
          </cell>
          <cell r="C695" t="str">
            <v>3/2c2</v>
          </cell>
          <cell r="D695" t="str">
            <v>Ne11441S</v>
          </cell>
          <cell r="E695" t="str">
            <v xml:space="preserve"> Rashad Cabrera (Emp)</v>
          </cell>
          <cell r="F695" t="str">
            <v>(Current)</v>
          </cell>
          <cell r="G695">
            <v>1444</v>
          </cell>
          <cell r="H695">
            <v>1209</v>
          </cell>
          <cell r="I695">
            <v>1199</v>
          </cell>
          <cell r="J695">
            <v>0</v>
          </cell>
          <cell r="K695">
            <v>38702</v>
          </cell>
          <cell r="L695">
            <v>39082</v>
          </cell>
        </row>
        <row r="696">
          <cell r="A696" t="str">
            <v>saratoga</v>
          </cell>
          <cell r="B696" t="str">
            <v>2096-2</v>
          </cell>
          <cell r="C696" t="str">
            <v>2/1b1</v>
          </cell>
          <cell r="D696" t="str">
            <v>Ho20962S</v>
          </cell>
          <cell r="E696" t="str">
            <v xml:space="preserve"> Edward Holm</v>
          </cell>
          <cell r="F696" t="str">
            <v>(Current)</v>
          </cell>
          <cell r="G696">
            <v>840</v>
          </cell>
          <cell r="H696">
            <v>789</v>
          </cell>
          <cell r="I696">
            <v>799</v>
          </cell>
          <cell r="J696">
            <v>0</v>
          </cell>
          <cell r="K696">
            <v>38702</v>
          </cell>
          <cell r="L696">
            <v>39568</v>
          </cell>
        </row>
        <row r="697">
          <cell r="A697" t="str">
            <v>saratoga</v>
          </cell>
          <cell r="B697" t="str">
            <v>1067-1</v>
          </cell>
          <cell r="C697" t="str">
            <v>1/1a1</v>
          </cell>
          <cell r="D697" t="str">
            <v>Po10671S</v>
          </cell>
          <cell r="E697" t="str">
            <v>Kim Powers</v>
          </cell>
          <cell r="F697" t="str">
            <v>(Current)</v>
          </cell>
          <cell r="G697">
            <v>720</v>
          </cell>
          <cell r="H697">
            <v>700</v>
          </cell>
          <cell r="I697">
            <v>699</v>
          </cell>
          <cell r="J697">
            <v>0</v>
          </cell>
          <cell r="K697">
            <v>38701</v>
          </cell>
          <cell r="L697">
            <v>39478</v>
          </cell>
        </row>
        <row r="698">
          <cell r="A698" t="str">
            <v>saratoga</v>
          </cell>
          <cell r="B698" t="str">
            <v>1083-1</v>
          </cell>
          <cell r="C698" t="str">
            <v>1/1a1</v>
          </cell>
          <cell r="D698" t="str">
            <v>Ma10831S</v>
          </cell>
          <cell r="E698" t="str">
            <v>Kerry Martinez</v>
          </cell>
          <cell r="F698" t="str">
            <v>(Current)</v>
          </cell>
          <cell r="G698">
            <v>720</v>
          </cell>
          <cell r="H698">
            <v>700</v>
          </cell>
          <cell r="I698">
            <v>699</v>
          </cell>
          <cell r="J698">
            <v>0</v>
          </cell>
          <cell r="K698">
            <v>38701</v>
          </cell>
          <cell r="L698">
            <v>39478</v>
          </cell>
        </row>
        <row r="699">
          <cell r="A699" t="str">
            <v>saratoga</v>
          </cell>
          <cell r="B699" t="str">
            <v>1164-1</v>
          </cell>
          <cell r="C699" t="str">
            <v>2/2b1</v>
          </cell>
          <cell r="D699" t="str">
            <v>Sh11641S</v>
          </cell>
          <cell r="E699" t="str">
            <v xml:space="preserve"> Marvin Sheppard</v>
          </cell>
          <cell r="F699" t="str">
            <v>(Current)</v>
          </cell>
          <cell r="G699">
            <v>1006</v>
          </cell>
          <cell r="H699">
            <v>889</v>
          </cell>
          <cell r="I699">
            <v>899</v>
          </cell>
          <cell r="J699">
            <v>25</v>
          </cell>
          <cell r="K699">
            <v>38701</v>
          </cell>
          <cell r="L699">
            <v>39478</v>
          </cell>
        </row>
        <row r="700">
          <cell r="A700" t="str">
            <v>saratoga</v>
          </cell>
          <cell r="B700" t="str">
            <v>1053-2</v>
          </cell>
          <cell r="C700" t="str">
            <v>1/1a1</v>
          </cell>
          <cell r="D700" t="str">
            <v>Al10532S</v>
          </cell>
          <cell r="E700" t="str">
            <v>Lawrance Aldrich</v>
          </cell>
          <cell r="F700" t="str">
            <v>(Current)</v>
          </cell>
          <cell r="G700">
            <v>720</v>
          </cell>
          <cell r="H700">
            <v>700</v>
          </cell>
          <cell r="I700">
            <v>699</v>
          </cell>
          <cell r="J700">
            <v>0</v>
          </cell>
          <cell r="K700">
            <v>38698</v>
          </cell>
          <cell r="L700">
            <v>39478</v>
          </cell>
        </row>
        <row r="701">
          <cell r="A701" t="str">
            <v>saratoga</v>
          </cell>
          <cell r="B701" t="str">
            <v>1011-1</v>
          </cell>
          <cell r="C701" t="str">
            <v>2/2b1</v>
          </cell>
          <cell r="D701" t="str">
            <v>Pi10111S</v>
          </cell>
          <cell r="E701" t="str">
            <v>Steve Pilafas</v>
          </cell>
          <cell r="F701" t="str">
            <v>(Current)</v>
          </cell>
          <cell r="G701">
            <v>1006</v>
          </cell>
          <cell r="H701">
            <v>889</v>
          </cell>
          <cell r="I701">
            <v>879</v>
          </cell>
          <cell r="J701">
            <v>125</v>
          </cell>
          <cell r="K701">
            <v>38691</v>
          </cell>
          <cell r="L701">
            <v>39447</v>
          </cell>
        </row>
        <row r="702">
          <cell r="A702" t="str">
            <v>saratoga</v>
          </cell>
          <cell r="B702" t="str">
            <v>3090-1</v>
          </cell>
          <cell r="C702" t="str">
            <v>1/1a1</v>
          </cell>
          <cell r="D702" t="str">
            <v>Yo30901S</v>
          </cell>
          <cell r="E702" t="str">
            <v xml:space="preserve"> Holly Young</v>
          </cell>
          <cell r="F702" t="str">
            <v>(Current)</v>
          </cell>
          <cell r="G702">
            <v>720</v>
          </cell>
          <cell r="H702">
            <v>700</v>
          </cell>
          <cell r="I702">
            <v>699</v>
          </cell>
          <cell r="J702">
            <v>150</v>
          </cell>
          <cell r="K702">
            <v>38689</v>
          </cell>
          <cell r="L702">
            <v>39478</v>
          </cell>
        </row>
        <row r="703">
          <cell r="A703" t="str">
            <v>saratoga</v>
          </cell>
          <cell r="B703" t="str">
            <v>1021-2</v>
          </cell>
          <cell r="C703" t="str">
            <v>1/1a1</v>
          </cell>
          <cell r="D703" t="str">
            <v>Mc10212S</v>
          </cell>
          <cell r="E703" t="str">
            <v>Terry Mcnamee</v>
          </cell>
          <cell r="F703" t="str">
            <v>(Current)</v>
          </cell>
          <cell r="G703">
            <v>720</v>
          </cell>
          <cell r="H703">
            <v>700</v>
          </cell>
          <cell r="I703">
            <v>699</v>
          </cell>
          <cell r="J703">
            <v>25</v>
          </cell>
          <cell r="K703">
            <v>38687</v>
          </cell>
          <cell r="L703">
            <v>39447</v>
          </cell>
        </row>
        <row r="704">
          <cell r="A704" t="str">
            <v>saratoga</v>
          </cell>
          <cell r="B704" t="str">
            <v>1103-1</v>
          </cell>
          <cell r="C704" t="str">
            <v>1/1a1</v>
          </cell>
          <cell r="D704" t="str">
            <v>Bo11031S</v>
          </cell>
          <cell r="E704" t="str">
            <v>Addie Bonner</v>
          </cell>
          <cell r="F704" t="str">
            <v>(Current)</v>
          </cell>
          <cell r="G704">
            <v>720</v>
          </cell>
          <cell r="H704">
            <v>700</v>
          </cell>
          <cell r="I704">
            <v>699</v>
          </cell>
          <cell r="J704">
            <v>0</v>
          </cell>
          <cell r="K704">
            <v>38687</v>
          </cell>
          <cell r="L704">
            <v>39447</v>
          </cell>
        </row>
        <row r="705">
          <cell r="A705" t="str">
            <v>saratoga</v>
          </cell>
          <cell r="B705" t="str">
            <v>1108-1</v>
          </cell>
          <cell r="C705" t="str">
            <v>2/1b1</v>
          </cell>
          <cell r="D705" t="str">
            <v>Le11081S</v>
          </cell>
          <cell r="E705" t="str">
            <v>Kevin Leblanc</v>
          </cell>
          <cell r="F705" t="str">
            <v>(Current)</v>
          </cell>
          <cell r="G705">
            <v>840</v>
          </cell>
          <cell r="H705">
            <v>789</v>
          </cell>
          <cell r="I705">
            <v>799</v>
          </cell>
          <cell r="J705">
            <v>25</v>
          </cell>
          <cell r="K705">
            <v>38687</v>
          </cell>
          <cell r="L705">
            <v>39447</v>
          </cell>
        </row>
        <row r="706">
          <cell r="A706" t="str">
            <v>saratoga</v>
          </cell>
          <cell r="B706" t="str">
            <v>1133-1</v>
          </cell>
          <cell r="C706" t="str">
            <v>2/1b1</v>
          </cell>
          <cell r="D706" t="str">
            <v>Je11331S</v>
          </cell>
          <cell r="E706" t="str">
            <v>Tonya Jensen</v>
          </cell>
          <cell r="F706" t="str">
            <v>(Current)</v>
          </cell>
          <cell r="G706">
            <v>840</v>
          </cell>
          <cell r="H706">
            <v>789</v>
          </cell>
          <cell r="I706">
            <v>799</v>
          </cell>
          <cell r="J706">
            <v>175</v>
          </cell>
          <cell r="K706">
            <v>38687</v>
          </cell>
          <cell r="L706">
            <v>39447</v>
          </cell>
        </row>
        <row r="707">
          <cell r="A707" t="str">
            <v>saratoga</v>
          </cell>
          <cell r="B707" t="str">
            <v>2011-1</v>
          </cell>
          <cell r="C707" t="str">
            <v>2/2b1</v>
          </cell>
          <cell r="D707" t="str">
            <v>Ru20111S</v>
          </cell>
          <cell r="E707" t="str">
            <v xml:space="preserve"> Josepp Rutkowski</v>
          </cell>
          <cell r="F707" t="str">
            <v>(Current)</v>
          </cell>
          <cell r="G707">
            <v>1006</v>
          </cell>
          <cell r="H707">
            <v>889</v>
          </cell>
          <cell r="I707">
            <v>899</v>
          </cell>
          <cell r="J707">
            <v>25</v>
          </cell>
          <cell r="K707">
            <v>38687</v>
          </cell>
          <cell r="L707">
            <v>39478</v>
          </cell>
        </row>
        <row r="708">
          <cell r="A708" t="str">
            <v>saratoga</v>
          </cell>
          <cell r="B708" t="str">
            <v>2037-1</v>
          </cell>
          <cell r="C708" t="str">
            <v>2/1b1</v>
          </cell>
          <cell r="D708" t="str">
            <v>Gr20371S</v>
          </cell>
          <cell r="E708" t="str">
            <v xml:space="preserve"> Kimber Grube</v>
          </cell>
          <cell r="F708" t="str">
            <v>(Current)</v>
          </cell>
          <cell r="G708">
            <v>840</v>
          </cell>
          <cell r="H708">
            <v>789</v>
          </cell>
          <cell r="I708">
            <v>699</v>
          </cell>
          <cell r="J708">
            <v>0</v>
          </cell>
          <cell r="K708">
            <v>38687</v>
          </cell>
          <cell r="L708">
            <v>39478</v>
          </cell>
        </row>
        <row r="709">
          <cell r="A709" t="str">
            <v>saratoga</v>
          </cell>
          <cell r="B709" t="str">
            <v>2045-2</v>
          </cell>
          <cell r="C709" t="str">
            <v>1/1a1</v>
          </cell>
          <cell r="D709" t="str">
            <v>Ab20452S</v>
          </cell>
          <cell r="E709" t="str">
            <v xml:space="preserve"> Frank Abusharif</v>
          </cell>
          <cell r="F709" t="str">
            <v>(Current)</v>
          </cell>
          <cell r="G709">
            <v>720</v>
          </cell>
          <cell r="H709">
            <v>700</v>
          </cell>
          <cell r="I709">
            <v>699</v>
          </cell>
          <cell r="J709">
            <v>0</v>
          </cell>
          <cell r="K709">
            <v>38687</v>
          </cell>
          <cell r="L709">
            <v>39447</v>
          </cell>
        </row>
        <row r="710">
          <cell r="A710" t="str">
            <v>saratoga</v>
          </cell>
          <cell r="B710" t="str">
            <v>1165-1</v>
          </cell>
          <cell r="C710" t="str">
            <v>2/2b1</v>
          </cell>
          <cell r="D710" t="str">
            <v>Kl11651S</v>
          </cell>
          <cell r="E710" t="str">
            <v xml:space="preserve"> Dan Klein</v>
          </cell>
          <cell r="F710" t="str">
            <v>(Current)</v>
          </cell>
          <cell r="G710">
            <v>1006</v>
          </cell>
          <cell r="H710">
            <v>889</v>
          </cell>
          <cell r="I710">
            <v>879</v>
          </cell>
          <cell r="J710">
            <v>25</v>
          </cell>
          <cell r="K710">
            <v>38686</v>
          </cell>
          <cell r="L710">
            <v>39447</v>
          </cell>
        </row>
        <row r="711">
          <cell r="A711" t="str">
            <v>saratoga</v>
          </cell>
          <cell r="B711" t="str">
            <v>2067-1</v>
          </cell>
          <cell r="C711" t="str">
            <v>1/1a1</v>
          </cell>
          <cell r="D711" t="str">
            <v>Vu20671S</v>
          </cell>
          <cell r="E711" t="str">
            <v xml:space="preserve"> Julie Vu</v>
          </cell>
          <cell r="F711" t="str">
            <v>(Current)</v>
          </cell>
          <cell r="G711">
            <v>720</v>
          </cell>
          <cell r="H711">
            <v>700</v>
          </cell>
          <cell r="I711">
            <v>690</v>
          </cell>
          <cell r="J711">
            <v>25</v>
          </cell>
          <cell r="K711">
            <v>38686</v>
          </cell>
          <cell r="L711">
            <v>39538</v>
          </cell>
        </row>
        <row r="712">
          <cell r="A712" t="str">
            <v>saratoga</v>
          </cell>
          <cell r="B712" t="str">
            <v>3128-1</v>
          </cell>
          <cell r="C712" t="str">
            <v>1/1a1</v>
          </cell>
          <cell r="D712" t="str">
            <v>Wh31281S</v>
          </cell>
          <cell r="E712" t="str">
            <v xml:space="preserve"> Tara White</v>
          </cell>
          <cell r="F712" t="str">
            <v>(Current)</v>
          </cell>
          <cell r="G712">
            <v>720</v>
          </cell>
          <cell r="H712">
            <v>700</v>
          </cell>
          <cell r="I712">
            <v>699</v>
          </cell>
          <cell r="J712">
            <v>0</v>
          </cell>
          <cell r="K712">
            <v>38686</v>
          </cell>
          <cell r="L712">
            <v>39447</v>
          </cell>
        </row>
        <row r="713">
          <cell r="A713" t="str">
            <v>saratoga</v>
          </cell>
          <cell r="B713" t="str">
            <v>1057-1</v>
          </cell>
          <cell r="C713" t="str">
            <v>1/1a1</v>
          </cell>
          <cell r="D713" t="str">
            <v>Du10571S</v>
          </cell>
          <cell r="E713" t="str">
            <v>Stacy Dundee</v>
          </cell>
          <cell r="F713" t="str">
            <v>(Current)</v>
          </cell>
          <cell r="G713">
            <v>720</v>
          </cell>
          <cell r="H713">
            <v>700</v>
          </cell>
          <cell r="I713">
            <v>699</v>
          </cell>
          <cell r="J713">
            <v>0</v>
          </cell>
          <cell r="K713">
            <v>38678</v>
          </cell>
          <cell r="L713">
            <v>39447</v>
          </cell>
        </row>
        <row r="714">
          <cell r="A714" t="str">
            <v>saratoga</v>
          </cell>
          <cell r="B714" t="str">
            <v>2058-2</v>
          </cell>
          <cell r="C714" t="str">
            <v>1/1a1</v>
          </cell>
          <cell r="D714" t="str">
            <v>Dr20582S</v>
          </cell>
          <cell r="E714" t="str">
            <v xml:space="preserve"> Danielle Draeger</v>
          </cell>
          <cell r="F714" t="str">
            <v>(Current)</v>
          </cell>
          <cell r="G714">
            <v>720</v>
          </cell>
          <cell r="H714">
            <v>700</v>
          </cell>
          <cell r="I714">
            <v>710</v>
          </cell>
          <cell r="J714">
            <v>125</v>
          </cell>
          <cell r="K714">
            <v>38675</v>
          </cell>
          <cell r="L714">
            <v>39325</v>
          </cell>
        </row>
        <row r="715">
          <cell r="A715" t="str">
            <v>saratoga</v>
          </cell>
          <cell r="B715" t="str">
            <v>2005-1</v>
          </cell>
          <cell r="C715" t="str">
            <v>2/2b1</v>
          </cell>
          <cell r="D715" t="str">
            <v>Ar20051S</v>
          </cell>
          <cell r="E715" t="str">
            <v xml:space="preserve"> Jose Arredondo</v>
          </cell>
          <cell r="F715" t="str">
            <v>(Current)</v>
          </cell>
          <cell r="G715">
            <v>1006</v>
          </cell>
          <cell r="H715">
            <v>889</v>
          </cell>
          <cell r="I715">
            <v>899</v>
          </cell>
          <cell r="J715">
            <v>0</v>
          </cell>
          <cell r="K715">
            <v>38671</v>
          </cell>
          <cell r="L715">
            <v>39447</v>
          </cell>
        </row>
        <row r="716">
          <cell r="A716" t="str">
            <v>saratoga</v>
          </cell>
          <cell r="B716" t="str">
            <v>1096-2</v>
          </cell>
          <cell r="C716" t="str">
            <v>2/1b1</v>
          </cell>
          <cell r="D716" t="str">
            <v>Ca10962S</v>
          </cell>
          <cell r="E716" t="str">
            <v>Amber Capazzoli</v>
          </cell>
          <cell r="F716" t="str">
            <v>(Current)</v>
          </cell>
          <cell r="G716">
            <v>840</v>
          </cell>
          <cell r="H716">
            <v>789</v>
          </cell>
          <cell r="I716">
            <v>799</v>
          </cell>
          <cell r="J716">
            <v>804</v>
          </cell>
          <cell r="K716">
            <v>38670</v>
          </cell>
          <cell r="L716">
            <v>39447</v>
          </cell>
        </row>
        <row r="717">
          <cell r="A717" t="str">
            <v>saratoga</v>
          </cell>
          <cell r="B717" t="str">
            <v>2162-2</v>
          </cell>
          <cell r="C717" t="str">
            <v>2/2b1</v>
          </cell>
          <cell r="D717" t="str">
            <v>Be21622S</v>
          </cell>
          <cell r="E717" t="str">
            <v xml:space="preserve"> Dan Bell</v>
          </cell>
          <cell r="F717" t="str">
            <v>(Current)</v>
          </cell>
          <cell r="G717">
            <v>1006</v>
          </cell>
          <cell r="H717">
            <v>889</v>
          </cell>
          <cell r="I717">
            <v>879</v>
          </cell>
          <cell r="J717">
            <v>125</v>
          </cell>
          <cell r="K717">
            <v>38669</v>
          </cell>
          <cell r="L717">
            <v>39538</v>
          </cell>
        </row>
        <row r="718">
          <cell r="A718" t="str">
            <v>saratoga</v>
          </cell>
          <cell r="B718" t="str">
            <v>1165-2</v>
          </cell>
          <cell r="C718" t="str">
            <v>2/2b1</v>
          </cell>
          <cell r="D718" t="str">
            <v>Ti11652S</v>
          </cell>
          <cell r="E718" t="str">
            <v xml:space="preserve"> Thomas Timlin</v>
          </cell>
          <cell r="F718" t="str">
            <v>(Current)</v>
          </cell>
          <cell r="G718">
            <v>1006</v>
          </cell>
          <cell r="H718">
            <v>889</v>
          </cell>
          <cell r="I718">
            <v>879</v>
          </cell>
          <cell r="J718">
            <v>25</v>
          </cell>
          <cell r="K718">
            <v>38668</v>
          </cell>
          <cell r="L718">
            <v>39538</v>
          </cell>
        </row>
        <row r="719">
          <cell r="A719" t="str">
            <v>saratoga</v>
          </cell>
          <cell r="B719" t="str">
            <v>1086-1</v>
          </cell>
          <cell r="C719" t="str">
            <v>1/1a1</v>
          </cell>
          <cell r="D719" t="str">
            <v>To10861S</v>
          </cell>
          <cell r="E719" t="str">
            <v>Ronnie Tolliver</v>
          </cell>
          <cell r="F719" t="str">
            <v>(Eviction)</v>
          </cell>
          <cell r="G719">
            <v>720</v>
          </cell>
          <cell r="H719">
            <v>700</v>
          </cell>
          <cell r="I719">
            <v>710</v>
          </cell>
          <cell r="J719">
            <v>150</v>
          </cell>
          <cell r="K719">
            <v>38667</v>
          </cell>
          <cell r="L719">
            <v>39416</v>
          </cell>
        </row>
        <row r="720">
          <cell r="A720" t="str">
            <v>saratoga</v>
          </cell>
          <cell r="B720" t="str">
            <v>2018-1</v>
          </cell>
          <cell r="C720" t="str">
            <v>2/2b1</v>
          </cell>
          <cell r="D720" t="str">
            <v>Br20181S</v>
          </cell>
          <cell r="E720" t="str">
            <v xml:space="preserve"> Jon Brock*</v>
          </cell>
          <cell r="F720" t="str">
            <v>(Current)</v>
          </cell>
          <cell r="G720">
            <v>1006</v>
          </cell>
          <cell r="H720">
            <v>889</v>
          </cell>
          <cell r="I720">
            <v>899</v>
          </cell>
          <cell r="J720">
            <v>0</v>
          </cell>
          <cell r="K720">
            <v>38664</v>
          </cell>
          <cell r="L720">
            <v>39506</v>
          </cell>
        </row>
        <row r="721">
          <cell r="A721" t="str">
            <v>saratoga</v>
          </cell>
          <cell r="B721" t="str">
            <v>2036-2</v>
          </cell>
          <cell r="C721" t="str">
            <v>1/1a1</v>
          </cell>
          <cell r="D721" t="str">
            <v>Ol20362S</v>
          </cell>
          <cell r="E721" t="str">
            <v xml:space="preserve"> Sarah Oldenburg</v>
          </cell>
          <cell r="F721" t="str">
            <v>(Current)</v>
          </cell>
          <cell r="G721">
            <v>720</v>
          </cell>
          <cell r="H721">
            <v>700</v>
          </cell>
          <cell r="I721">
            <v>690</v>
          </cell>
          <cell r="J721">
            <v>175</v>
          </cell>
          <cell r="K721">
            <v>38661</v>
          </cell>
          <cell r="L721">
            <v>39447</v>
          </cell>
        </row>
        <row r="722">
          <cell r="A722" t="str">
            <v>saratoga</v>
          </cell>
          <cell r="B722" t="str">
            <v>1082-1</v>
          </cell>
          <cell r="C722" t="str">
            <v>1/1a1</v>
          </cell>
          <cell r="D722" t="str">
            <v>Mi10821S</v>
          </cell>
          <cell r="E722" t="str">
            <v>Maya Milovic</v>
          </cell>
          <cell r="F722" t="str">
            <v>(Current)</v>
          </cell>
          <cell r="G722">
            <v>720</v>
          </cell>
          <cell r="H722">
            <v>700</v>
          </cell>
          <cell r="I722">
            <v>700</v>
          </cell>
          <cell r="J722">
            <v>690</v>
          </cell>
          <cell r="K722">
            <v>38659</v>
          </cell>
          <cell r="L722">
            <v>39416</v>
          </cell>
        </row>
        <row r="723">
          <cell r="A723" t="str">
            <v>saratoga</v>
          </cell>
          <cell r="B723" t="str">
            <v>1008-1</v>
          </cell>
          <cell r="C723" t="str">
            <v>2/2b1</v>
          </cell>
          <cell r="D723" t="str">
            <v>Ke10081S</v>
          </cell>
          <cell r="E723" t="str">
            <v>Suzanne Kelty</v>
          </cell>
          <cell r="F723" t="str">
            <v>(Current)</v>
          </cell>
          <cell r="G723">
            <v>1006</v>
          </cell>
          <cell r="H723">
            <v>889</v>
          </cell>
          <cell r="I723">
            <v>899</v>
          </cell>
          <cell r="J723">
            <v>0</v>
          </cell>
          <cell r="K723">
            <v>38657</v>
          </cell>
          <cell r="L723">
            <v>39416</v>
          </cell>
        </row>
        <row r="724">
          <cell r="A724" t="str">
            <v>saratoga</v>
          </cell>
          <cell r="B724" t="str">
            <v>1084-1</v>
          </cell>
          <cell r="C724" t="str">
            <v>1/1a1</v>
          </cell>
          <cell r="D724" t="str">
            <v>Fi10841S</v>
          </cell>
          <cell r="E724" t="str">
            <v>Monty Fischer</v>
          </cell>
          <cell r="F724" t="str">
            <v>(Current)</v>
          </cell>
          <cell r="G724">
            <v>720</v>
          </cell>
          <cell r="H724">
            <v>700</v>
          </cell>
          <cell r="I724">
            <v>710</v>
          </cell>
          <cell r="J724">
            <v>0</v>
          </cell>
          <cell r="K724">
            <v>38657</v>
          </cell>
          <cell r="L724">
            <v>39263</v>
          </cell>
        </row>
        <row r="725">
          <cell r="A725" t="str">
            <v>saratoga</v>
          </cell>
          <cell r="B725" t="str">
            <v>1146-1</v>
          </cell>
          <cell r="C725" t="str">
            <v>2/2b1</v>
          </cell>
          <cell r="D725" t="str">
            <v>Wu11461S</v>
          </cell>
          <cell r="E725" t="str">
            <v xml:space="preserve"> Kristina Wulf</v>
          </cell>
          <cell r="F725" t="str">
            <v>(Current)</v>
          </cell>
          <cell r="G725">
            <v>1006</v>
          </cell>
          <cell r="H725">
            <v>889</v>
          </cell>
          <cell r="I725">
            <v>889</v>
          </cell>
          <cell r="J725">
            <v>0</v>
          </cell>
          <cell r="K725">
            <v>38657</v>
          </cell>
          <cell r="L725">
            <v>39233</v>
          </cell>
        </row>
        <row r="726">
          <cell r="A726" t="str">
            <v>saratoga</v>
          </cell>
          <cell r="B726" t="str">
            <v>3100-2</v>
          </cell>
          <cell r="C726" t="str">
            <v>1/1a1</v>
          </cell>
          <cell r="D726" t="str">
            <v>Wh31002S</v>
          </cell>
          <cell r="E726" t="str">
            <v xml:space="preserve"> Timothy White</v>
          </cell>
          <cell r="F726" t="str">
            <v>(Current)</v>
          </cell>
          <cell r="G726">
            <v>720</v>
          </cell>
          <cell r="H726">
            <v>700</v>
          </cell>
          <cell r="I726">
            <v>700</v>
          </cell>
          <cell r="J726">
            <v>0</v>
          </cell>
          <cell r="K726">
            <v>38657</v>
          </cell>
          <cell r="L726">
            <v>39416</v>
          </cell>
        </row>
        <row r="727">
          <cell r="A727" t="str">
            <v>saratoga</v>
          </cell>
          <cell r="B727" t="str">
            <v>1052-1</v>
          </cell>
          <cell r="C727" t="str">
            <v>1/1a1</v>
          </cell>
          <cell r="D727" t="str">
            <v>Wi10521S</v>
          </cell>
          <cell r="E727" t="str">
            <v>John Wilson</v>
          </cell>
          <cell r="F727" t="str">
            <v>(Current)</v>
          </cell>
          <cell r="G727">
            <v>720</v>
          </cell>
          <cell r="H727">
            <v>700</v>
          </cell>
          <cell r="I727">
            <v>700</v>
          </cell>
          <cell r="J727">
            <v>0</v>
          </cell>
          <cell r="K727">
            <v>38653</v>
          </cell>
          <cell r="L727">
            <v>39416</v>
          </cell>
        </row>
        <row r="728">
          <cell r="A728" t="str">
            <v>saratoga</v>
          </cell>
          <cell r="B728" t="str">
            <v>3049-2</v>
          </cell>
          <cell r="C728" t="str">
            <v>1/1a1</v>
          </cell>
          <cell r="D728" t="str">
            <v>Mi30492S</v>
          </cell>
          <cell r="E728" t="str">
            <v xml:space="preserve"> Jocelyn Mitchell</v>
          </cell>
          <cell r="F728" t="str">
            <v>(Current)</v>
          </cell>
          <cell r="G728">
            <v>720</v>
          </cell>
          <cell r="H728">
            <v>700</v>
          </cell>
          <cell r="I728">
            <v>700</v>
          </cell>
          <cell r="J728">
            <v>25</v>
          </cell>
          <cell r="K728">
            <v>38653</v>
          </cell>
          <cell r="L728">
            <v>39416</v>
          </cell>
        </row>
        <row r="729">
          <cell r="A729" t="str">
            <v>saratoga</v>
          </cell>
          <cell r="B729" t="str">
            <v>3051-1</v>
          </cell>
          <cell r="C729" t="str">
            <v>1/1a1</v>
          </cell>
          <cell r="D729" t="str">
            <v>Ve30511S</v>
          </cell>
          <cell r="E729" t="str">
            <v xml:space="preserve"> Gloria Veliz</v>
          </cell>
          <cell r="F729" t="str">
            <v>(Current)</v>
          </cell>
          <cell r="G729">
            <v>720</v>
          </cell>
          <cell r="H729">
            <v>700</v>
          </cell>
          <cell r="I729">
            <v>710</v>
          </cell>
          <cell r="J729">
            <v>0</v>
          </cell>
          <cell r="K729">
            <v>38653</v>
          </cell>
          <cell r="L729">
            <v>39233</v>
          </cell>
        </row>
        <row r="730">
          <cell r="A730" t="str">
            <v>saratoga</v>
          </cell>
          <cell r="B730" t="str">
            <v>1016-1</v>
          </cell>
          <cell r="C730" t="str">
            <v>2/2b1</v>
          </cell>
          <cell r="D730" t="str">
            <v>To10161S</v>
          </cell>
          <cell r="E730" t="str">
            <v>Edward Tonasho</v>
          </cell>
          <cell r="F730" t="str">
            <v>(Current)</v>
          </cell>
          <cell r="G730">
            <v>1006</v>
          </cell>
          <cell r="H730">
            <v>889</v>
          </cell>
          <cell r="I730">
            <v>889</v>
          </cell>
          <cell r="J730">
            <v>25</v>
          </cell>
          <cell r="K730">
            <v>38651</v>
          </cell>
          <cell r="L730">
            <v>39478</v>
          </cell>
        </row>
        <row r="731">
          <cell r="A731" t="str">
            <v>saratoga</v>
          </cell>
          <cell r="B731" t="str">
            <v>2154-2</v>
          </cell>
          <cell r="C731" t="str">
            <v>2/2b1</v>
          </cell>
          <cell r="D731" t="str">
            <v>Mo21542S</v>
          </cell>
          <cell r="E731" t="str">
            <v xml:space="preserve"> Erving Morales</v>
          </cell>
          <cell r="F731" t="str">
            <v>(Current)</v>
          </cell>
          <cell r="G731">
            <v>1006</v>
          </cell>
          <cell r="H731">
            <v>889</v>
          </cell>
          <cell r="I731">
            <v>899</v>
          </cell>
          <cell r="J731">
            <v>25</v>
          </cell>
          <cell r="K731">
            <v>38651</v>
          </cell>
          <cell r="L731">
            <v>39416</v>
          </cell>
        </row>
        <row r="732">
          <cell r="A732" t="str">
            <v>saratoga</v>
          </cell>
          <cell r="B732" t="str">
            <v>1124-1</v>
          </cell>
          <cell r="C732" t="str">
            <v>1/1a1</v>
          </cell>
          <cell r="D732" t="str">
            <v>Pr11241S</v>
          </cell>
          <cell r="E732" t="str">
            <v>Michael Priznar</v>
          </cell>
          <cell r="F732" t="str">
            <v>(Current)</v>
          </cell>
          <cell r="G732">
            <v>720</v>
          </cell>
          <cell r="H732">
            <v>700</v>
          </cell>
          <cell r="I732">
            <v>700</v>
          </cell>
          <cell r="J732">
            <v>125</v>
          </cell>
          <cell r="K732">
            <v>38649</v>
          </cell>
          <cell r="L732">
            <v>39478</v>
          </cell>
        </row>
        <row r="733">
          <cell r="A733" t="str">
            <v>saratoga</v>
          </cell>
          <cell r="B733" t="str">
            <v>2096-1</v>
          </cell>
          <cell r="C733" t="str">
            <v>1/1a1</v>
          </cell>
          <cell r="D733" t="str">
            <v>Wi20961S</v>
          </cell>
          <cell r="E733" t="str">
            <v xml:space="preserve"> Charles Williams</v>
          </cell>
          <cell r="F733" t="str">
            <v>(Current)</v>
          </cell>
          <cell r="G733">
            <v>720</v>
          </cell>
          <cell r="H733">
            <v>700</v>
          </cell>
          <cell r="I733">
            <v>710</v>
          </cell>
          <cell r="J733">
            <v>25</v>
          </cell>
          <cell r="K733">
            <v>38647</v>
          </cell>
          <cell r="L733">
            <v>39416</v>
          </cell>
        </row>
        <row r="734">
          <cell r="A734" t="str">
            <v>saratoga</v>
          </cell>
          <cell r="B734" t="str">
            <v>1009-2</v>
          </cell>
          <cell r="C734" t="str">
            <v>2/2b1</v>
          </cell>
          <cell r="D734" t="str">
            <v>Ka10092S</v>
          </cell>
          <cell r="E734" t="str">
            <v>Dawn Kania</v>
          </cell>
          <cell r="F734" t="str">
            <v>(Current)</v>
          </cell>
          <cell r="G734">
            <v>1006</v>
          </cell>
          <cell r="H734">
            <v>889</v>
          </cell>
          <cell r="I734">
            <v>899</v>
          </cell>
          <cell r="J734">
            <v>575</v>
          </cell>
          <cell r="K734">
            <v>38646</v>
          </cell>
          <cell r="L734">
            <v>39416</v>
          </cell>
        </row>
        <row r="735">
          <cell r="A735" t="str">
            <v>saratoga</v>
          </cell>
          <cell r="B735" t="str">
            <v>1106-2</v>
          </cell>
          <cell r="C735" t="str">
            <v>2/1b1</v>
          </cell>
          <cell r="D735" t="str">
            <v>St11062S</v>
          </cell>
          <cell r="E735" t="str">
            <v>Sandra Stephenson</v>
          </cell>
          <cell r="F735" t="str">
            <v>(Current)</v>
          </cell>
          <cell r="G735">
            <v>840</v>
          </cell>
          <cell r="H735">
            <v>789</v>
          </cell>
          <cell r="I735">
            <v>799</v>
          </cell>
          <cell r="J735">
            <v>0</v>
          </cell>
          <cell r="K735">
            <v>38646</v>
          </cell>
          <cell r="L735">
            <v>39233</v>
          </cell>
        </row>
        <row r="736">
          <cell r="A736" t="str">
            <v>saratoga</v>
          </cell>
          <cell r="B736" t="str">
            <v>1107-2</v>
          </cell>
          <cell r="C736" t="str">
            <v>2/1b1</v>
          </cell>
          <cell r="D736" t="str">
            <v>Bo11072S</v>
          </cell>
          <cell r="E736" t="str">
            <v>Carolann Bougher</v>
          </cell>
          <cell r="F736" t="str">
            <v>(Current)</v>
          </cell>
          <cell r="G736">
            <v>840</v>
          </cell>
          <cell r="H736">
            <v>789</v>
          </cell>
          <cell r="I736">
            <v>779</v>
          </cell>
          <cell r="J736">
            <v>125</v>
          </cell>
          <cell r="K736">
            <v>38646</v>
          </cell>
          <cell r="L736">
            <v>39202</v>
          </cell>
        </row>
        <row r="737">
          <cell r="A737" t="str">
            <v>saratoga</v>
          </cell>
          <cell r="B737" t="str">
            <v>1121-2</v>
          </cell>
          <cell r="C737" t="str">
            <v>2/2b1</v>
          </cell>
          <cell r="D737" t="str">
            <v>As11212S</v>
          </cell>
          <cell r="E737" t="str">
            <v>Willie Ashley</v>
          </cell>
          <cell r="F737" t="str">
            <v>(Current)</v>
          </cell>
          <cell r="G737">
            <v>1006</v>
          </cell>
          <cell r="H737">
            <v>889</v>
          </cell>
          <cell r="I737">
            <v>889</v>
          </cell>
          <cell r="J737">
            <v>25</v>
          </cell>
          <cell r="K737">
            <v>38646</v>
          </cell>
          <cell r="L737">
            <v>39051</v>
          </cell>
        </row>
        <row r="738">
          <cell r="A738" t="str">
            <v>saratoga</v>
          </cell>
          <cell r="B738" t="str">
            <v>2041-2</v>
          </cell>
          <cell r="C738" t="str">
            <v>1/1a1</v>
          </cell>
          <cell r="D738" t="str">
            <v>Ke20412S</v>
          </cell>
          <cell r="E738" t="str">
            <v xml:space="preserve"> Christopher Keller</v>
          </cell>
          <cell r="F738" t="str">
            <v>(Current)</v>
          </cell>
          <cell r="G738">
            <v>720</v>
          </cell>
          <cell r="H738">
            <v>700</v>
          </cell>
          <cell r="I738">
            <v>700</v>
          </cell>
          <cell r="J738">
            <v>25</v>
          </cell>
          <cell r="K738">
            <v>38644</v>
          </cell>
          <cell r="L738">
            <v>39202</v>
          </cell>
        </row>
        <row r="739">
          <cell r="A739" t="str">
            <v>saratoga</v>
          </cell>
          <cell r="B739" t="str">
            <v>1099-2</v>
          </cell>
          <cell r="C739" t="str">
            <v>1/1a1</v>
          </cell>
          <cell r="D739" t="str">
            <v>Cu10992S</v>
          </cell>
          <cell r="E739" t="str">
            <v>Chris Curtis</v>
          </cell>
          <cell r="F739" t="str">
            <v>(Current)</v>
          </cell>
          <cell r="G739">
            <v>720</v>
          </cell>
          <cell r="H739">
            <v>700</v>
          </cell>
          <cell r="I739">
            <v>700</v>
          </cell>
          <cell r="J739">
            <v>0</v>
          </cell>
          <cell r="K739">
            <v>38633</v>
          </cell>
          <cell r="L739">
            <v>39386</v>
          </cell>
        </row>
        <row r="740">
          <cell r="A740" t="str">
            <v>saratoga</v>
          </cell>
          <cell r="B740" t="str">
            <v>3035-1</v>
          </cell>
          <cell r="C740" t="str">
            <v>2/1b1</v>
          </cell>
          <cell r="D740" t="str">
            <v>Br30351S</v>
          </cell>
          <cell r="E740" t="str">
            <v xml:space="preserve"> Cystal Lynn Brown</v>
          </cell>
          <cell r="F740" t="str">
            <v>(Current)</v>
          </cell>
          <cell r="G740">
            <v>840</v>
          </cell>
          <cell r="H740">
            <v>789</v>
          </cell>
          <cell r="I740">
            <v>689</v>
          </cell>
          <cell r="J740">
            <v>789</v>
          </cell>
          <cell r="K740">
            <v>38633</v>
          </cell>
          <cell r="L740">
            <v>39447</v>
          </cell>
        </row>
        <row r="741">
          <cell r="A741" t="str">
            <v>saratoga</v>
          </cell>
          <cell r="B741" t="str">
            <v>1033-2</v>
          </cell>
          <cell r="C741" t="str">
            <v>1/1a1</v>
          </cell>
          <cell r="D741" t="str">
            <v>Mo10332S</v>
          </cell>
          <cell r="E741" t="str">
            <v>Pamela Mouell</v>
          </cell>
          <cell r="F741" t="str">
            <v>(Current)</v>
          </cell>
          <cell r="G741">
            <v>720</v>
          </cell>
          <cell r="H741">
            <v>700</v>
          </cell>
          <cell r="I741">
            <v>699</v>
          </cell>
          <cell r="J741">
            <v>0</v>
          </cell>
          <cell r="K741">
            <v>38626</v>
          </cell>
          <cell r="L741">
            <v>39478</v>
          </cell>
        </row>
        <row r="742">
          <cell r="A742" t="str">
            <v>saratoga</v>
          </cell>
          <cell r="B742" t="str">
            <v>1040-2</v>
          </cell>
          <cell r="C742" t="str">
            <v>1/1a1</v>
          </cell>
          <cell r="D742" t="str">
            <v>Ol10402S</v>
          </cell>
          <cell r="E742" t="str">
            <v>Marilyn Olds</v>
          </cell>
          <cell r="F742" t="str">
            <v>(Notice)</v>
          </cell>
          <cell r="G742">
            <v>720</v>
          </cell>
          <cell r="H742">
            <v>700</v>
          </cell>
          <cell r="I742">
            <v>690</v>
          </cell>
          <cell r="J742">
            <v>150</v>
          </cell>
          <cell r="K742">
            <v>38626</v>
          </cell>
          <cell r="L742">
            <v>39172</v>
          </cell>
        </row>
        <row r="743">
          <cell r="A743" t="str">
            <v>saratoga</v>
          </cell>
          <cell r="B743" t="str">
            <v>2138-1</v>
          </cell>
          <cell r="C743" t="str">
            <v>2/2b1</v>
          </cell>
          <cell r="D743" t="str">
            <v>Ay21381S</v>
          </cell>
          <cell r="E743" t="str">
            <v xml:space="preserve"> Beatrice Ayrakwa</v>
          </cell>
          <cell r="F743" t="str">
            <v>(Current)</v>
          </cell>
          <cell r="G743">
            <v>1006</v>
          </cell>
          <cell r="H743">
            <v>889</v>
          </cell>
          <cell r="I743">
            <v>889</v>
          </cell>
          <cell r="J743">
            <v>25</v>
          </cell>
          <cell r="K743">
            <v>38626</v>
          </cell>
          <cell r="L743">
            <v>39386</v>
          </cell>
        </row>
        <row r="744">
          <cell r="A744" t="str">
            <v>saratoga</v>
          </cell>
          <cell r="B744" t="str">
            <v>1025-1</v>
          </cell>
          <cell r="C744" t="str">
            <v>3/2c1</v>
          </cell>
          <cell r="D744" t="str">
            <v>Ge10251S</v>
          </cell>
          <cell r="E744" t="str">
            <v>Sonya Gebhart</v>
          </cell>
          <cell r="F744" t="str">
            <v>(Eviction)</v>
          </cell>
          <cell r="G744">
            <v>1194</v>
          </cell>
          <cell r="H744">
            <v>1139</v>
          </cell>
          <cell r="I744">
            <v>1139</v>
          </cell>
          <cell r="J744">
            <v>175</v>
          </cell>
          <cell r="K744">
            <v>38624</v>
          </cell>
          <cell r="L744">
            <v>39172</v>
          </cell>
        </row>
        <row r="745">
          <cell r="A745" t="str">
            <v>saratoga</v>
          </cell>
          <cell r="B745" t="str">
            <v>2109-1</v>
          </cell>
          <cell r="C745" t="str">
            <v>2/1b1</v>
          </cell>
          <cell r="D745" t="str">
            <v>Re21091S</v>
          </cell>
          <cell r="E745" t="str">
            <v xml:space="preserve"> Michael Reagan</v>
          </cell>
          <cell r="F745" t="str">
            <v>(Current)</v>
          </cell>
          <cell r="G745">
            <v>840</v>
          </cell>
          <cell r="H745">
            <v>789</v>
          </cell>
          <cell r="I745">
            <v>789</v>
          </cell>
          <cell r="J745">
            <v>25</v>
          </cell>
          <cell r="K745">
            <v>38623</v>
          </cell>
          <cell r="L745">
            <v>39263</v>
          </cell>
        </row>
        <row r="746">
          <cell r="A746" t="str">
            <v>saratoga</v>
          </cell>
          <cell r="B746" t="str">
            <v>3069-1</v>
          </cell>
          <cell r="C746" t="str">
            <v>1/1a1</v>
          </cell>
          <cell r="D746" t="str">
            <v>Da30691S</v>
          </cell>
          <cell r="E746" t="str">
            <v xml:space="preserve"> Jessica Davison</v>
          </cell>
          <cell r="F746" t="str">
            <v>(Current)</v>
          </cell>
          <cell r="G746">
            <v>720</v>
          </cell>
          <cell r="H746">
            <v>700</v>
          </cell>
          <cell r="I746">
            <v>699</v>
          </cell>
          <cell r="J746">
            <v>0</v>
          </cell>
          <cell r="K746">
            <v>38623</v>
          </cell>
          <cell r="L746">
            <v>39355</v>
          </cell>
        </row>
        <row r="747">
          <cell r="A747" t="str">
            <v>saratoga</v>
          </cell>
          <cell r="B747" t="str">
            <v>3096-1</v>
          </cell>
          <cell r="C747" t="str">
            <v>1/1a1</v>
          </cell>
          <cell r="D747" t="str">
            <v>Ec30961S</v>
          </cell>
          <cell r="E747" t="str">
            <v xml:space="preserve"> Kristina Eckenrode</v>
          </cell>
          <cell r="F747" t="str">
            <v>(Current)</v>
          </cell>
          <cell r="G747">
            <v>720</v>
          </cell>
          <cell r="H747">
            <v>700</v>
          </cell>
          <cell r="I747">
            <v>700</v>
          </cell>
          <cell r="J747">
            <v>25</v>
          </cell>
          <cell r="K747">
            <v>38622</v>
          </cell>
          <cell r="L747">
            <v>39386</v>
          </cell>
        </row>
        <row r="748">
          <cell r="A748" t="str">
            <v>saratoga</v>
          </cell>
          <cell r="B748" t="str">
            <v>3079-1</v>
          </cell>
          <cell r="C748" t="str">
            <v>1/1a1</v>
          </cell>
          <cell r="D748" t="str">
            <v>Mc30791S</v>
          </cell>
          <cell r="E748" t="str">
            <v xml:space="preserve"> Deonna Mccullough</v>
          </cell>
          <cell r="F748" t="str">
            <v>(Current)</v>
          </cell>
          <cell r="G748">
            <v>720</v>
          </cell>
          <cell r="H748">
            <v>700</v>
          </cell>
          <cell r="I748">
            <v>700</v>
          </cell>
          <cell r="J748">
            <v>0</v>
          </cell>
          <cell r="K748">
            <v>38620</v>
          </cell>
          <cell r="L748">
            <v>39202</v>
          </cell>
        </row>
        <row r="749">
          <cell r="A749" t="str">
            <v>saratoga</v>
          </cell>
          <cell r="B749" t="str">
            <v>1155-2</v>
          </cell>
          <cell r="C749" t="str">
            <v>2/2b1</v>
          </cell>
          <cell r="D749" t="str">
            <v>OC11552S</v>
          </cell>
          <cell r="E749" t="str">
            <v xml:space="preserve"> Ken O'Connor</v>
          </cell>
          <cell r="F749" t="str">
            <v>(Current)</v>
          </cell>
          <cell r="G749">
            <v>1006</v>
          </cell>
          <cell r="H749">
            <v>889</v>
          </cell>
          <cell r="I749">
            <v>889</v>
          </cell>
          <cell r="J749">
            <v>0</v>
          </cell>
          <cell r="K749">
            <v>38619</v>
          </cell>
          <cell r="L749">
            <v>39021</v>
          </cell>
        </row>
        <row r="750">
          <cell r="A750" t="str">
            <v>saratoga</v>
          </cell>
          <cell r="B750" t="str">
            <v>3098-1</v>
          </cell>
          <cell r="C750" t="str">
            <v>1/1a1</v>
          </cell>
          <cell r="D750" t="str">
            <v>Co30981S</v>
          </cell>
          <cell r="E750" t="str">
            <v xml:space="preserve"> Robert Counts</v>
          </cell>
          <cell r="F750" t="str">
            <v>(Current)</v>
          </cell>
          <cell r="G750">
            <v>720</v>
          </cell>
          <cell r="H750">
            <v>700</v>
          </cell>
          <cell r="I750">
            <v>710</v>
          </cell>
          <cell r="J750">
            <v>815</v>
          </cell>
          <cell r="K750">
            <v>38619</v>
          </cell>
          <cell r="L750">
            <v>39202</v>
          </cell>
        </row>
        <row r="751">
          <cell r="A751" t="str">
            <v>saratoga</v>
          </cell>
          <cell r="B751" t="str">
            <v>2158-2</v>
          </cell>
          <cell r="C751" t="str">
            <v>2/2b1</v>
          </cell>
          <cell r="D751" t="str">
            <v>Va21582S</v>
          </cell>
          <cell r="E751" t="str">
            <v xml:space="preserve"> Paul Vautrin</v>
          </cell>
          <cell r="F751" t="str">
            <v>(Current)</v>
          </cell>
          <cell r="G751">
            <v>1006</v>
          </cell>
          <cell r="H751">
            <v>889</v>
          </cell>
          <cell r="I751">
            <v>889</v>
          </cell>
          <cell r="J751">
            <v>643.5</v>
          </cell>
          <cell r="K751">
            <v>38618</v>
          </cell>
          <cell r="L751">
            <v>39386</v>
          </cell>
        </row>
        <row r="752">
          <cell r="A752" t="str">
            <v>saratoga</v>
          </cell>
          <cell r="B752" t="str">
            <v>3085-1</v>
          </cell>
          <cell r="C752" t="str">
            <v>1/1a1</v>
          </cell>
          <cell r="D752" t="str">
            <v>Ra30851S</v>
          </cell>
          <cell r="E752" t="str">
            <v xml:space="preserve"> Elizabeth Randall</v>
          </cell>
          <cell r="F752" t="str">
            <v>(Current)</v>
          </cell>
          <cell r="G752">
            <v>720</v>
          </cell>
          <cell r="H752">
            <v>700</v>
          </cell>
          <cell r="I752">
            <v>700</v>
          </cell>
          <cell r="J752">
            <v>150</v>
          </cell>
          <cell r="K752">
            <v>38615</v>
          </cell>
          <cell r="L752">
            <v>39386</v>
          </cell>
        </row>
        <row r="753">
          <cell r="A753" t="str">
            <v>saratoga</v>
          </cell>
          <cell r="B753" t="str">
            <v>2023-2</v>
          </cell>
          <cell r="C753" t="str">
            <v>1/1a1</v>
          </cell>
          <cell r="D753" t="str">
            <v>Br20232S</v>
          </cell>
          <cell r="E753" t="str">
            <v xml:space="preserve"> Antonio Bryant</v>
          </cell>
          <cell r="F753" t="str">
            <v>(Current)</v>
          </cell>
          <cell r="G753">
            <v>720</v>
          </cell>
          <cell r="H753">
            <v>700</v>
          </cell>
          <cell r="I753">
            <v>700</v>
          </cell>
          <cell r="J753">
            <v>0</v>
          </cell>
          <cell r="K753">
            <v>38611</v>
          </cell>
          <cell r="L753">
            <v>38990</v>
          </cell>
        </row>
        <row r="754">
          <cell r="A754" t="str">
            <v>saratoga</v>
          </cell>
          <cell r="B754" t="str">
            <v>1056-1</v>
          </cell>
          <cell r="C754" t="str">
            <v>1/1a1</v>
          </cell>
          <cell r="D754" t="str">
            <v>Va10561S</v>
          </cell>
          <cell r="E754" t="str">
            <v>Chris Vaughn</v>
          </cell>
          <cell r="F754" t="str">
            <v>(Current)</v>
          </cell>
          <cell r="G754">
            <v>720</v>
          </cell>
          <cell r="H754">
            <v>700</v>
          </cell>
          <cell r="I754">
            <v>710</v>
          </cell>
          <cell r="J754">
            <v>325</v>
          </cell>
          <cell r="K754">
            <v>38610</v>
          </cell>
          <cell r="L754">
            <v>39325</v>
          </cell>
        </row>
        <row r="755">
          <cell r="A755" t="str">
            <v>saratoga</v>
          </cell>
          <cell r="B755" t="str">
            <v>3060-1</v>
          </cell>
          <cell r="C755" t="str">
            <v>2/1b1</v>
          </cell>
          <cell r="D755" t="str">
            <v>Da30601S</v>
          </cell>
          <cell r="E755" t="str">
            <v xml:space="preserve"> Michael Davis</v>
          </cell>
          <cell r="F755" t="str">
            <v>(Current)</v>
          </cell>
          <cell r="G755">
            <v>840</v>
          </cell>
          <cell r="H755">
            <v>789</v>
          </cell>
          <cell r="I755">
            <v>789</v>
          </cell>
          <cell r="J755">
            <v>0</v>
          </cell>
          <cell r="K755">
            <v>38610</v>
          </cell>
          <cell r="L755">
            <v>39386</v>
          </cell>
        </row>
        <row r="756">
          <cell r="A756" t="str">
            <v>saratoga</v>
          </cell>
          <cell r="B756" t="str">
            <v>2122-1</v>
          </cell>
          <cell r="C756" t="str">
            <v>1/1a1</v>
          </cell>
          <cell r="D756" t="str">
            <v>Go21221S</v>
          </cell>
          <cell r="E756" t="str">
            <v xml:space="preserve"> Cecilia Gore</v>
          </cell>
          <cell r="F756" t="str">
            <v>(Current)</v>
          </cell>
          <cell r="G756">
            <v>720</v>
          </cell>
          <cell r="H756">
            <v>700</v>
          </cell>
          <cell r="I756">
            <v>700</v>
          </cell>
          <cell r="J756">
            <v>0</v>
          </cell>
          <cell r="K756">
            <v>38603</v>
          </cell>
          <cell r="L756">
            <v>39172</v>
          </cell>
        </row>
        <row r="757">
          <cell r="A757" t="str">
            <v>saratoga</v>
          </cell>
          <cell r="B757" t="str">
            <v>2166-1</v>
          </cell>
          <cell r="C757" t="str">
            <v>2/2b1</v>
          </cell>
          <cell r="D757" t="str">
            <v>Ro21661S</v>
          </cell>
          <cell r="E757" t="str">
            <v xml:space="preserve"> Juan Rojas</v>
          </cell>
          <cell r="F757" t="str">
            <v>(Current)</v>
          </cell>
          <cell r="G757">
            <v>1006</v>
          </cell>
          <cell r="H757">
            <v>889</v>
          </cell>
          <cell r="I757">
            <v>889</v>
          </cell>
          <cell r="J757">
            <v>0</v>
          </cell>
          <cell r="K757">
            <v>38602</v>
          </cell>
          <cell r="L757">
            <v>39386</v>
          </cell>
        </row>
        <row r="758">
          <cell r="A758" t="str">
            <v>saratoga</v>
          </cell>
          <cell r="B758" t="str">
            <v>1137-1</v>
          </cell>
          <cell r="C758" t="str">
            <v>2/2b1</v>
          </cell>
          <cell r="D758" t="str">
            <v>Wh11371S</v>
          </cell>
          <cell r="E758" t="str">
            <v xml:space="preserve"> Kiki Whiteside</v>
          </cell>
          <cell r="F758" t="str">
            <v>(Current)</v>
          </cell>
          <cell r="G758">
            <v>1006</v>
          </cell>
          <cell r="H758">
            <v>889</v>
          </cell>
          <cell r="I758">
            <v>889</v>
          </cell>
          <cell r="J758">
            <v>0</v>
          </cell>
          <cell r="K758">
            <v>38596</v>
          </cell>
          <cell r="L758">
            <v>39325</v>
          </cell>
        </row>
        <row r="759">
          <cell r="A759" t="str">
            <v>saratoga</v>
          </cell>
          <cell r="B759" t="str">
            <v>2108-1</v>
          </cell>
          <cell r="C759" t="str">
            <v>2/1b1</v>
          </cell>
          <cell r="D759" t="str">
            <v>Lo21081S</v>
          </cell>
          <cell r="E759" t="str">
            <v xml:space="preserve"> Martha Lopez</v>
          </cell>
          <cell r="F759" t="str">
            <v>(Notice)</v>
          </cell>
          <cell r="G759">
            <v>840</v>
          </cell>
          <cell r="H759">
            <v>789</v>
          </cell>
          <cell r="I759">
            <v>789</v>
          </cell>
          <cell r="J759">
            <v>414</v>
          </cell>
          <cell r="K759">
            <v>38596</v>
          </cell>
          <cell r="L759">
            <v>39172</v>
          </cell>
        </row>
        <row r="760">
          <cell r="A760" t="str">
            <v>saratoga</v>
          </cell>
          <cell r="B760" t="str">
            <v>3094-1</v>
          </cell>
          <cell r="C760" t="str">
            <v>1/1a1</v>
          </cell>
          <cell r="D760" t="str">
            <v>Pe30941S</v>
          </cell>
          <cell r="E760" t="str">
            <v xml:space="preserve"> Victoria Peacon</v>
          </cell>
          <cell r="F760" t="str">
            <v>(Current)</v>
          </cell>
          <cell r="G760">
            <v>720</v>
          </cell>
          <cell r="H760">
            <v>700</v>
          </cell>
          <cell r="I760">
            <v>700</v>
          </cell>
          <cell r="J760">
            <v>0</v>
          </cell>
          <cell r="K760">
            <v>38596</v>
          </cell>
          <cell r="L760">
            <v>39355</v>
          </cell>
        </row>
        <row r="761">
          <cell r="A761" t="str">
            <v>saratoga</v>
          </cell>
          <cell r="B761" t="str">
            <v>2154-1</v>
          </cell>
          <cell r="C761" t="str">
            <v>3/2c2</v>
          </cell>
          <cell r="D761" t="str">
            <v>Ca21541S</v>
          </cell>
          <cell r="E761" t="str">
            <v xml:space="preserve"> James Calbert</v>
          </cell>
          <cell r="F761" t="str">
            <v>(Notice)</v>
          </cell>
          <cell r="G761">
            <v>1444</v>
          </cell>
          <cell r="H761">
            <v>1209</v>
          </cell>
          <cell r="I761">
            <v>1209</v>
          </cell>
          <cell r="J761">
            <v>25</v>
          </cell>
          <cell r="K761">
            <v>38591</v>
          </cell>
          <cell r="L761">
            <v>39172</v>
          </cell>
        </row>
        <row r="762">
          <cell r="A762" t="str">
            <v>saratoga</v>
          </cell>
          <cell r="B762" t="str">
            <v>3131-1</v>
          </cell>
          <cell r="C762" t="str">
            <v>2/1b1</v>
          </cell>
          <cell r="D762" t="str">
            <v>Ve31311S</v>
          </cell>
          <cell r="E762" t="str">
            <v xml:space="preserve"> Wendy Verheyde</v>
          </cell>
          <cell r="F762" t="str">
            <v>(Current)</v>
          </cell>
          <cell r="G762">
            <v>840</v>
          </cell>
          <cell r="H762">
            <v>789</v>
          </cell>
          <cell r="I762">
            <v>799</v>
          </cell>
          <cell r="J762">
            <v>150</v>
          </cell>
          <cell r="K762">
            <v>38591</v>
          </cell>
          <cell r="L762">
            <v>39538</v>
          </cell>
        </row>
        <row r="763">
          <cell r="A763" t="str">
            <v>saratoga</v>
          </cell>
          <cell r="B763" t="str">
            <v>1011-2</v>
          </cell>
          <cell r="C763" t="str">
            <v>2/2b1</v>
          </cell>
          <cell r="D763" t="str">
            <v>Wh10112S</v>
          </cell>
          <cell r="E763" t="str">
            <v>Jeanette White</v>
          </cell>
          <cell r="F763" t="str">
            <v>(Notice)</v>
          </cell>
          <cell r="G763">
            <v>1006</v>
          </cell>
          <cell r="H763">
            <v>889</v>
          </cell>
          <cell r="I763">
            <v>879</v>
          </cell>
          <cell r="J763">
            <v>150</v>
          </cell>
          <cell r="K763">
            <v>38590</v>
          </cell>
          <cell r="L763">
            <v>39172</v>
          </cell>
        </row>
        <row r="764">
          <cell r="A764" t="str">
            <v>saratoga</v>
          </cell>
          <cell r="B764" t="str">
            <v>2104-1</v>
          </cell>
          <cell r="C764" t="str">
            <v>1/1a1</v>
          </cell>
          <cell r="D764" t="str">
            <v>Sa21041S</v>
          </cell>
          <cell r="E764" t="str">
            <v xml:space="preserve"> Rj Sambora</v>
          </cell>
          <cell r="F764" t="str">
            <v>(Current)</v>
          </cell>
          <cell r="G764">
            <v>720</v>
          </cell>
          <cell r="H764">
            <v>700</v>
          </cell>
          <cell r="I764">
            <v>700</v>
          </cell>
          <cell r="J764">
            <v>0</v>
          </cell>
          <cell r="K764">
            <v>38590</v>
          </cell>
          <cell r="L764">
            <v>39386</v>
          </cell>
        </row>
        <row r="765">
          <cell r="A765" t="str">
            <v>saratoga</v>
          </cell>
          <cell r="B765" t="str">
            <v>2145-2</v>
          </cell>
          <cell r="C765" t="str">
            <v>2/2b1</v>
          </cell>
          <cell r="D765" t="str">
            <v>Le21452S</v>
          </cell>
          <cell r="E765" t="str">
            <v xml:space="preserve"> James Lewis</v>
          </cell>
          <cell r="F765" t="str">
            <v>(Current)</v>
          </cell>
          <cell r="G765">
            <v>1006</v>
          </cell>
          <cell r="H765">
            <v>889</v>
          </cell>
          <cell r="I765">
            <v>889</v>
          </cell>
          <cell r="J765">
            <v>439.5</v>
          </cell>
          <cell r="K765">
            <v>38584</v>
          </cell>
          <cell r="L765">
            <v>39172</v>
          </cell>
        </row>
        <row r="766">
          <cell r="A766" t="str">
            <v>saratoga</v>
          </cell>
          <cell r="B766" t="str">
            <v>2160-2</v>
          </cell>
          <cell r="C766" t="str">
            <v>2/2b1</v>
          </cell>
          <cell r="D766" t="str">
            <v>Re21602S</v>
          </cell>
          <cell r="E766" t="str">
            <v xml:space="preserve"> Brandy Reagan</v>
          </cell>
          <cell r="F766" t="str">
            <v>(Current)</v>
          </cell>
          <cell r="G766">
            <v>1006</v>
          </cell>
          <cell r="H766">
            <v>889</v>
          </cell>
          <cell r="I766">
            <v>899</v>
          </cell>
          <cell r="J766">
            <v>0</v>
          </cell>
          <cell r="K766">
            <v>38584</v>
          </cell>
          <cell r="L766">
            <v>39447</v>
          </cell>
        </row>
        <row r="767">
          <cell r="A767" t="str">
            <v>saratoga</v>
          </cell>
          <cell r="B767" t="str">
            <v>2116-2</v>
          </cell>
          <cell r="C767" t="str">
            <v>2/2b1</v>
          </cell>
          <cell r="D767" t="str">
            <v>Li21162S</v>
          </cell>
          <cell r="E767" t="str">
            <v xml:space="preserve"> Sabrina Lipscomb</v>
          </cell>
          <cell r="F767" t="str">
            <v>(Current)</v>
          </cell>
          <cell r="G767">
            <v>1006</v>
          </cell>
          <cell r="H767">
            <v>889</v>
          </cell>
          <cell r="I767">
            <v>889</v>
          </cell>
          <cell r="J767">
            <v>0</v>
          </cell>
          <cell r="K767">
            <v>38580</v>
          </cell>
          <cell r="L767">
            <v>39355</v>
          </cell>
        </row>
        <row r="768">
          <cell r="A768" t="str">
            <v>saratoga</v>
          </cell>
          <cell r="B768" t="str">
            <v>3073-1</v>
          </cell>
          <cell r="C768" t="str">
            <v>2/1b1</v>
          </cell>
          <cell r="D768" t="str">
            <v>Cu30731S</v>
          </cell>
          <cell r="E768" t="str">
            <v xml:space="preserve"> Joshua Cunningham</v>
          </cell>
          <cell r="F768" t="str">
            <v>(Current)</v>
          </cell>
          <cell r="G768">
            <v>840</v>
          </cell>
          <cell r="H768">
            <v>789</v>
          </cell>
          <cell r="I768">
            <v>779</v>
          </cell>
          <cell r="J768">
            <v>0</v>
          </cell>
          <cell r="K768">
            <v>38576</v>
          </cell>
          <cell r="L768">
            <v>39172</v>
          </cell>
        </row>
        <row r="769">
          <cell r="A769" t="str">
            <v>saratoga</v>
          </cell>
          <cell r="B769" t="str">
            <v>3021-2</v>
          </cell>
          <cell r="C769" t="str">
            <v>1/1a1</v>
          </cell>
          <cell r="D769" t="str">
            <v>Co30212S</v>
          </cell>
          <cell r="E769" t="str">
            <v xml:space="preserve"> Summer Coombs</v>
          </cell>
          <cell r="F769" t="str">
            <v>(Current)</v>
          </cell>
          <cell r="G769">
            <v>720</v>
          </cell>
          <cell r="H769">
            <v>700</v>
          </cell>
          <cell r="I769">
            <v>700</v>
          </cell>
          <cell r="J769">
            <v>25</v>
          </cell>
          <cell r="K769">
            <v>38574</v>
          </cell>
          <cell r="L769">
            <v>39172</v>
          </cell>
        </row>
        <row r="770">
          <cell r="A770" t="str">
            <v>saratoga</v>
          </cell>
          <cell r="B770" t="str">
            <v>3054-2</v>
          </cell>
          <cell r="C770" t="str">
            <v>1/1a1</v>
          </cell>
          <cell r="D770" t="str">
            <v>Jo30542S</v>
          </cell>
          <cell r="E770" t="str">
            <v xml:space="preserve"> Laycee Johnson</v>
          </cell>
          <cell r="F770" t="str">
            <v>(Notice)</v>
          </cell>
          <cell r="G770">
            <v>720</v>
          </cell>
          <cell r="H770">
            <v>700</v>
          </cell>
          <cell r="I770">
            <v>700</v>
          </cell>
          <cell r="J770">
            <v>0</v>
          </cell>
          <cell r="K770">
            <v>38570</v>
          </cell>
          <cell r="L770">
            <v>39172</v>
          </cell>
        </row>
        <row r="771">
          <cell r="A771" t="str">
            <v>saratoga</v>
          </cell>
          <cell r="B771" t="str">
            <v>2140-1</v>
          </cell>
          <cell r="C771" t="str">
            <v>2/2b1</v>
          </cell>
          <cell r="D771" t="str">
            <v>La21401S</v>
          </cell>
          <cell r="E771" t="str">
            <v xml:space="preserve"> Francisco Labato</v>
          </cell>
          <cell r="F771" t="str">
            <v>(Current)</v>
          </cell>
          <cell r="G771">
            <v>1006</v>
          </cell>
          <cell r="H771">
            <v>889</v>
          </cell>
          <cell r="I771">
            <v>889</v>
          </cell>
          <cell r="J771">
            <v>25</v>
          </cell>
          <cell r="K771">
            <v>38569</v>
          </cell>
          <cell r="L771">
            <v>39386</v>
          </cell>
        </row>
        <row r="772">
          <cell r="A772" t="str">
            <v>saratoga</v>
          </cell>
          <cell r="B772" t="str">
            <v>1145-2</v>
          </cell>
          <cell r="C772" t="str">
            <v>2/2b1</v>
          </cell>
          <cell r="D772" t="str">
            <v>At11452S</v>
          </cell>
          <cell r="E772" t="str">
            <v xml:space="preserve"> Daniel Atchinson</v>
          </cell>
          <cell r="F772" t="str">
            <v>(Eviction)</v>
          </cell>
          <cell r="G772">
            <v>1006</v>
          </cell>
          <cell r="H772">
            <v>889</v>
          </cell>
          <cell r="I772">
            <v>899</v>
          </cell>
          <cell r="J772">
            <v>0</v>
          </cell>
          <cell r="K772">
            <v>38565</v>
          </cell>
          <cell r="L772">
            <v>39141</v>
          </cell>
        </row>
        <row r="773">
          <cell r="A773" t="str">
            <v>saratoga</v>
          </cell>
          <cell r="B773" t="str">
            <v>2014-2</v>
          </cell>
          <cell r="C773" t="str">
            <v>2/2b1</v>
          </cell>
          <cell r="D773" t="str">
            <v>Se20142S</v>
          </cell>
          <cell r="E773" t="str">
            <v xml:space="preserve"> Kari-Ann Sellati (Emp)</v>
          </cell>
          <cell r="F773" t="str">
            <v>(Current)</v>
          </cell>
          <cell r="G773">
            <v>1006</v>
          </cell>
          <cell r="H773">
            <v>889</v>
          </cell>
          <cell r="I773">
            <v>889</v>
          </cell>
          <cell r="J773">
            <v>0</v>
          </cell>
          <cell r="K773">
            <v>38565</v>
          </cell>
          <cell r="L773">
            <v>38929</v>
          </cell>
        </row>
        <row r="774">
          <cell r="A774" t="str">
            <v>saratoga</v>
          </cell>
          <cell r="B774" t="str">
            <v>2145-1</v>
          </cell>
          <cell r="C774" t="str">
            <v>2/2b1</v>
          </cell>
          <cell r="D774" t="str">
            <v>Go21451S</v>
          </cell>
          <cell r="E774" t="str">
            <v xml:space="preserve"> Andy Good</v>
          </cell>
          <cell r="F774" t="str">
            <v>(Current)</v>
          </cell>
          <cell r="G774">
            <v>1006</v>
          </cell>
          <cell r="H774">
            <v>889</v>
          </cell>
          <cell r="I774">
            <v>889</v>
          </cell>
          <cell r="J774">
            <v>0</v>
          </cell>
          <cell r="K774">
            <v>38563</v>
          </cell>
          <cell r="L774">
            <v>39355</v>
          </cell>
        </row>
        <row r="775">
          <cell r="A775" t="str">
            <v>saratoga</v>
          </cell>
          <cell r="B775" t="str">
            <v>1166-1</v>
          </cell>
          <cell r="C775" t="str">
            <v>2/2b1</v>
          </cell>
          <cell r="D775" t="str">
            <v>Ro11661S</v>
          </cell>
          <cell r="E775" t="str">
            <v xml:space="preserve"> Jennifer Rodriguez</v>
          </cell>
          <cell r="F775" t="str">
            <v>(Notice)</v>
          </cell>
          <cell r="G775">
            <v>1006</v>
          </cell>
          <cell r="H775">
            <v>889</v>
          </cell>
          <cell r="I775">
            <v>889</v>
          </cell>
          <cell r="J775">
            <v>25</v>
          </cell>
          <cell r="K775">
            <v>38562</v>
          </cell>
          <cell r="L775">
            <v>39141</v>
          </cell>
        </row>
        <row r="776">
          <cell r="A776" t="str">
            <v>saratoga</v>
          </cell>
          <cell r="B776" t="str">
            <v>2151-2</v>
          </cell>
          <cell r="C776" t="str">
            <v>3/2c2</v>
          </cell>
          <cell r="D776" t="str">
            <v>Mo21512S</v>
          </cell>
          <cell r="E776" t="str">
            <v xml:space="preserve"> Priscilla Monje</v>
          </cell>
          <cell r="F776" t="str">
            <v>(Notice)</v>
          </cell>
          <cell r="G776">
            <v>1444</v>
          </cell>
          <cell r="H776">
            <v>1209</v>
          </cell>
          <cell r="I776">
            <v>1244</v>
          </cell>
          <cell r="J776">
            <v>175</v>
          </cell>
          <cell r="K776">
            <v>38562</v>
          </cell>
          <cell r="L776">
            <v>39141</v>
          </cell>
        </row>
        <row r="777">
          <cell r="A777" t="str">
            <v>saratoga</v>
          </cell>
          <cell r="B777" t="str">
            <v>2027-1</v>
          </cell>
          <cell r="C777" t="str">
            <v>2/2b1</v>
          </cell>
          <cell r="D777" t="str">
            <v>Ma20271S</v>
          </cell>
          <cell r="E777" t="str">
            <v xml:space="preserve"> Glenda Magouirk</v>
          </cell>
          <cell r="F777" t="str">
            <v>(Eviction)</v>
          </cell>
          <cell r="G777">
            <v>1006</v>
          </cell>
          <cell r="H777">
            <v>889</v>
          </cell>
          <cell r="I777">
            <v>1768</v>
          </cell>
          <cell r="J777">
            <v>125</v>
          </cell>
          <cell r="K777">
            <v>38558</v>
          </cell>
          <cell r="L777">
            <v>39141</v>
          </cell>
        </row>
        <row r="778">
          <cell r="A778" t="str">
            <v>saratoga</v>
          </cell>
          <cell r="B778" t="str">
            <v>2137-2</v>
          </cell>
          <cell r="C778" t="str">
            <v>2/2b1</v>
          </cell>
          <cell r="D778" t="str">
            <v>He21372S</v>
          </cell>
          <cell r="E778" t="str">
            <v xml:space="preserve"> Marcus Heath</v>
          </cell>
          <cell r="F778" t="str">
            <v>(Current)</v>
          </cell>
          <cell r="G778">
            <v>1006</v>
          </cell>
          <cell r="H778">
            <v>889</v>
          </cell>
          <cell r="I778">
            <v>899</v>
          </cell>
          <cell r="J778">
            <v>150</v>
          </cell>
          <cell r="K778">
            <v>38558</v>
          </cell>
          <cell r="L778">
            <v>39447</v>
          </cell>
        </row>
        <row r="779">
          <cell r="A779" t="str">
            <v>saratoga</v>
          </cell>
          <cell r="B779" t="str">
            <v>3101-2</v>
          </cell>
          <cell r="C779" t="str">
            <v>1/1a1</v>
          </cell>
          <cell r="D779" t="str">
            <v>We31012S</v>
          </cell>
          <cell r="E779" t="str">
            <v xml:space="preserve"> Jessica Weiner</v>
          </cell>
          <cell r="F779" t="str">
            <v>(Current)</v>
          </cell>
          <cell r="G779">
            <v>720</v>
          </cell>
          <cell r="H779">
            <v>700</v>
          </cell>
          <cell r="I779">
            <v>700</v>
          </cell>
          <cell r="J779">
            <v>0</v>
          </cell>
          <cell r="K779">
            <v>38556</v>
          </cell>
          <cell r="L779">
            <v>39325</v>
          </cell>
        </row>
        <row r="780">
          <cell r="A780" t="str">
            <v>saratoga</v>
          </cell>
          <cell r="B780" t="str">
            <v>3033-2</v>
          </cell>
          <cell r="C780" t="str">
            <v>1/1a1</v>
          </cell>
          <cell r="D780" t="str">
            <v>da30332s</v>
          </cell>
          <cell r="E780" t="str">
            <v xml:space="preserve"> Shane Davis</v>
          </cell>
          <cell r="F780" t="str">
            <v>(Current)</v>
          </cell>
          <cell r="G780">
            <v>720</v>
          </cell>
          <cell r="H780">
            <v>700</v>
          </cell>
          <cell r="I780">
            <v>622.5</v>
          </cell>
          <cell r="J780">
            <v>0</v>
          </cell>
          <cell r="K780">
            <v>38551</v>
          </cell>
          <cell r="L780">
            <v>39202</v>
          </cell>
        </row>
        <row r="781">
          <cell r="A781" t="str">
            <v>saratoga</v>
          </cell>
          <cell r="B781" t="str">
            <v>2070-2</v>
          </cell>
          <cell r="C781" t="str">
            <v>2/1b1</v>
          </cell>
          <cell r="D781" t="str">
            <v>Wa20702S</v>
          </cell>
          <cell r="E781" t="str">
            <v xml:space="preserve"> Diana Walsh</v>
          </cell>
          <cell r="F781" t="str">
            <v>(Current)</v>
          </cell>
          <cell r="G781">
            <v>840</v>
          </cell>
          <cell r="H781">
            <v>789</v>
          </cell>
          <cell r="I781">
            <v>789</v>
          </cell>
          <cell r="J781">
            <v>125</v>
          </cell>
          <cell r="K781">
            <v>38544</v>
          </cell>
          <cell r="L781">
            <v>39325</v>
          </cell>
        </row>
        <row r="782">
          <cell r="A782" t="str">
            <v>saratoga</v>
          </cell>
          <cell r="B782" t="str">
            <v>2147-2</v>
          </cell>
          <cell r="C782" t="str">
            <v>2/2b1</v>
          </cell>
          <cell r="D782" t="str">
            <v>Se21472S</v>
          </cell>
          <cell r="E782" t="str">
            <v xml:space="preserve"> Amy Seibold</v>
          </cell>
          <cell r="F782" t="str">
            <v>(Current)</v>
          </cell>
          <cell r="G782">
            <v>1006</v>
          </cell>
          <cell r="H782">
            <v>889</v>
          </cell>
          <cell r="I782">
            <v>899</v>
          </cell>
          <cell r="J782">
            <v>300</v>
          </cell>
          <cell r="K782">
            <v>38542</v>
          </cell>
          <cell r="L782">
            <v>39294</v>
          </cell>
        </row>
        <row r="783">
          <cell r="A783" t="str">
            <v>saratoga</v>
          </cell>
          <cell r="B783" t="str">
            <v>2009-1</v>
          </cell>
          <cell r="C783" t="str">
            <v>2/2b1</v>
          </cell>
          <cell r="D783" t="str">
            <v>Hi20091S</v>
          </cell>
          <cell r="E783" t="str">
            <v xml:space="preserve"> Mary Hicks</v>
          </cell>
          <cell r="F783" t="str">
            <v>(Notice)</v>
          </cell>
          <cell r="G783">
            <v>1006</v>
          </cell>
          <cell r="H783">
            <v>889</v>
          </cell>
          <cell r="I783">
            <v>889</v>
          </cell>
          <cell r="J783">
            <v>25</v>
          </cell>
          <cell r="K783">
            <v>38541</v>
          </cell>
          <cell r="L783">
            <v>39141</v>
          </cell>
        </row>
        <row r="784">
          <cell r="A784" t="str">
            <v>saratoga</v>
          </cell>
          <cell r="B784" t="str">
            <v>2148-2</v>
          </cell>
          <cell r="C784" t="str">
            <v>2/2b1</v>
          </cell>
          <cell r="D784" t="str">
            <v>Ag21482S</v>
          </cell>
          <cell r="E784" t="str">
            <v xml:space="preserve"> Lisa Aguilar</v>
          </cell>
          <cell r="F784" t="str">
            <v>(Current)</v>
          </cell>
          <cell r="G784">
            <v>1006</v>
          </cell>
          <cell r="H784">
            <v>889</v>
          </cell>
          <cell r="I784">
            <v>889</v>
          </cell>
          <cell r="J784">
            <v>579.5</v>
          </cell>
          <cell r="K784">
            <v>38535</v>
          </cell>
          <cell r="L784">
            <v>39202</v>
          </cell>
        </row>
        <row r="785">
          <cell r="A785" t="str">
            <v>saratoga</v>
          </cell>
          <cell r="B785" t="str">
            <v>2010-1</v>
          </cell>
          <cell r="C785" t="str">
            <v>2/2b1</v>
          </cell>
          <cell r="D785" t="str">
            <v>Di20101S</v>
          </cell>
          <cell r="E785" t="str">
            <v xml:space="preserve"> Stacy Di Fabio</v>
          </cell>
          <cell r="F785" t="str">
            <v>(Current)</v>
          </cell>
          <cell r="G785">
            <v>1006</v>
          </cell>
          <cell r="H785">
            <v>889</v>
          </cell>
          <cell r="I785">
            <v>889</v>
          </cell>
          <cell r="J785">
            <v>125</v>
          </cell>
          <cell r="K785">
            <v>38534</v>
          </cell>
          <cell r="L785">
            <v>39325</v>
          </cell>
        </row>
        <row r="786">
          <cell r="A786" t="str">
            <v>saratoga</v>
          </cell>
          <cell r="B786" t="str">
            <v>2143-2</v>
          </cell>
          <cell r="C786" t="str">
            <v>2/2b1</v>
          </cell>
          <cell r="D786" t="str">
            <v>Ma21432S</v>
          </cell>
          <cell r="E786" t="str">
            <v xml:space="preserve"> Mikol Martin</v>
          </cell>
          <cell r="F786" t="str">
            <v>(Current)</v>
          </cell>
          <cell r="G786">
            <v>1006</v>
          </cell>
          <cell r="H786">
            <v>889</v>
          </cell>
          <cell r="I786">
            <v>899</v>
          </cell>
          <cell r="J786">
            <v>0</v>
          </cell>
          <cell r="K786">
            <v>38534</v>
          </cell>
          <cell r="L786">
            <v>39294</v>
          </cell>
        </row>
        <row r="787">
          <cell r="A787" t="str">
            <v>saratoga</v>
          </cell>
          <cell r="B787" t="str">
            <v>1124-2</v>
          </cell>
          <cell r="C787" t="str">
            <v>2/2b1</v>
          </cell>
          <cell r="D787" t="str">
            <v>Sp11242S</v>
          </cell>
          <cell r="E787" t="str">
            <v>Sandel Spiller</v>
          </cell>
          <cell r="F787" t="str">
            <v>(Current)</v>
          </cell>
          <cell r="G787">
            <v>1006</v>
          </cell>
          <cell r="H787">
            <v>889</v>
          </cell>
          <cell r="I787">
            <v>889</v>
          </cell>
          <cell r="J787">
            <v>150</v>
          </cell>
          <cell r="K787">
            <v>38513</v>
          </cell>
          <cell r="L787">
            <v>39325</v>
          </cell>
        </row>
        <row r="788">
          <cell r="A788" t="str">
            <v>saratoga</v>
          </cell>
          <cell r="B788" t="str">
            <v>2161-2</v>
          </cell>
          <cell r="C788" t="str">
            <v>2/2b1</v>
          </cell>
          <cell r="D788" t="str">
            <v>Ra21612S</v>
          </cell>
          <cell r="E788" t="str">
            <v xml:space="preserve"> Kelly Ragan</v>
          </cell>
          <cell r="F788" t="str">
            <v>(Current)</v>
          </cell>
          <cell r="G788">
            <v>1006</v>
          </cell>
          <cell r="H788">
            <v>889</v>
          </cell>
          <cell r="I788">
            <v>889</v>
          </cell>
          <cell r="J788">
            <v>450</v>
          </cell>
          <cell r="K788">
            <v>38513</v>
          </cell>
          <cell r="L788">
            <v>39325</v>
          </cell>
        </row>
        <row r="789">
          <cell r="A789" t="str">
            <v>saratoga</v>
          </cell>
          <cell r="B789" t="str">
            <v>3025-2</v>
          </cell>
          <cell r="C789" t="str">
            <v>1/1a1</v>
          </cell>
          <cell r="D789" t="str">
            <v>Wa30252S</v>
          </cell>
          <cell r="E789" t="str">
            <v xml:space="preserve"> Jeff Wareing</v>
          </cell>
          <cell r="F789" t="str">
            <v>(Current)</v>
          </cell>
          <cell r="G789">
            <v>720</v>
          </cell>
          <cell r="H789">
            <v>700</v>
          </cell>
          <cell r="I789">
            <v>699</v>
          </cell>
          <cell r="J789">
            <v>125</v>
          </cell>
          <cell r="K789">
            <v>38513</v>
          </cell>
          <cell r="L789">
            <v>39478</v>
          </cell>
        </row>
        <row r="790">
          <cell r="A790" t="str">
            <v>saratoga</v>
          </cell>
          <cell r="B790" t="str">
            <v>3115-1</v>
          </cell>
          <cell r="C790" t="str">
            <v>1/1a1</v>
          </cell>
          <cell r="D790" t="str">
            <v>Ho31151S</v>
          </cell>
          <cell r="E790" t="str">
            <v xml:space="preserve"> Amanda Howe</v>
          </cell>
          <cell r="F790" t="str">
            <v>(Current)</v>
          </cell>
          <cell r="G790">
            <v>720</v>
          </cell>
          <cell r="H790">
            <v>700</v>
          </cell>
          <cell r="I790">
            <v>710</v>
          </cell>
          <cell r="J790">
            <v>345</v>
          </cell>
          <cell r="K790">
            <v>38512</v>
          </cell>
          <cell r="L790">
            <v>39325</v>
          </cell>
        </row>
        <row r="791">
          <cell r="A791" t="str">
            <v>saratoga</v>
          </cell>
          <cell r="B791" t="str">
            <v>2001-1</v>
          </cell>
          <cell r="C791" t="str">
            <v>2/2b1</v>
          </cell>
          <cell r="D791" t="str">
            <v>Hu20011S</v>
          </cell>
          <cell r="E791" t="str">
            <v xml:space="preserve"> Marilyn Huston</v>
          </cell>
          <cell r="F791" t="str">
            <v>(Current)</v>
          </cell>
          <cell r="G791">
            <v>1006</v>
          </cell>
          <cell r="H791">
            <v>889</v>
          </cell>
          <cell r="I791">
            <v>889</v>
          </cell>
          <cell r="J791">
            <v>0</v>
          </cell>
          <cell r="K791">
            <v>38504</v>
          </cell>
          <cell r="L791">
            <v>39263</v>
          </cell>
        </row>
        <row r="792">
          <cell r="A792" t="str">
            <v>saratoga</v>
          </cell>
          <cell r="B792" t="str">
            <v>3102-1</v>
          </cell>
          <cell r="C792" t="str">
            <v>1/1a1</v>
          </cell>
          <cell r="D792" t="str">
            <v>Br31021S</v>
          </cell>
          <cell r="E792" t="str">
            <v xml:space="preserve"> Anna Bradley</v>
          </cell>
          <cell r="F792" t="str">
            <v>(Current)</v>
          </cell>
          <cell r="G792">
            <v>720</v>
          </cell>
          <cell r="H792">
            <v>700</v>
          </cell>
          <cell r="I792">
            <v>700</v>
          </cell>
          <cell r="J792">
            <v>25</v>
          </cell>
          <cell r="K792">
            <v>38504</v>
          </cell>
          <cell r="L792">
            <v>39263</v>
          </cell>
        </row>
        <row r="793">
          <cell r="A793" t="str">
            <v>saratoga</v>
          </cell>
          <cell r="B793" t="str">
            <v>1161-2</v>
          </cell>
          <cell r="C793" t="str">
            <v>2/2b1</v>
          </cell>
          <cell r="D793" t="str">
            <v>Jo11612S</v>
          </cell>
          <cell r="E793" t="str">
            <v xml:space="preserve"> Teague Jones</v>
          </cell>
          <cell r="F793" t="str">
            <v>(Current)</v>
          </cell>
          <cell r="G793">
            <v>1006</v>
          </cell>
          <cell r="H793">
            <v>889</v>
          </cell>
          <cell r="I793">
            <v>879</v>
          </cell>
          <cell r="J793">
            <v>0</v>
          </cell>
          <cell r="K793">
            <v>38501</v>
          </cell>
          <cell r="L793">
            <v>38898</v>
          </cell>
        </row>
        <row r="794">
          <cell r="A794" t="str">
            <v>saratoga</v>
          </cell>
          <cell r="B794" t="str">
            <v>2089-2</v>
          </cell>
          <cell r="C794" t="str">
            <v>2/1b1</v>
          </cell>
          <cell r="D794" t="str">
            <v>He20892S</v>
          </cell>
          <cell r="E794" t="str">
            <v xml:space="preserve"> Tamara Hesselgrave</v>
          </cell>
          <cell r="F794" t="str">
            <v>(Current)</v>
          </cell>
          <cell r="G794">
            <v>840</v>
          </cell>
          <cell r="H794">
            <v>789</v>
          </cell>
          <cell r="I794">
            <v>789</v>
          </cell>
          <cell r="J794">
            <v>250</v>
          </cell>
          <cell r="K794">
            <v>38500</v>
          </cell>
          <cell r="L794">
            <v>39325</v>
          </cell>
        </row>
        <row r="795">
          <cell r="A795" t="str">
            <v>saratoga</v>
          </cell>
          <cell r="B795" t="str">
            <v>3105-1</v>
          </cell>
          <cell r="C795" t="str">
            <v>1/1a1</v>
          </cell>
          <cell r="D795" t="str">
            <v>Ga31051S</v>
          </cell>
          <cell r="E795" t="str">
            <v xml:space="preserve"> Gabriel Garcia</v>
          </cell>
          <cell r="F795" t="str">
            <v>(Current)</v>
          </cell>
          <cell r="G795">
            <v>720</v>
          </cell>
          <cell r="H795">
            <v>700</v>
          </cell>
          <cell r="I795">
            <v>699</v>
          </cell>
          <cell r="J795">
            <v>0</v>
          </cell>
          <cell r="K795">
            <v>38500</v>
          </cell>
          <cell r="L795">
            <v>39263</v>
          </cell>
        </row>
        <row r="796">
          <cell r="A796" t="str">
            <v>saratoga</v>
          </cell>
          <cell r="B796" t="str">
            <v>1026-2</v>
          </cell>
          <cell r="C796" t="str">
            <v>1/1a1</v>
          </cell>
          <cell r="D796" t="str">
            <v>Au10262S</v>
          </cell>
          <cell r="E796" t="str">
            <v>Andrea Austin</v>
          </cell>
          <cell r="F796" t="str">
            <v>(Current)</v>
          </cell>
          <cell r="G796">
            <v>720</v>
          </cell>
          <cell r="H796">
            <v>700</v>
          </cell>
          <cell r="I796">
            <v>700</v>
          </cell>
          <cell r="J796">
            <v>425</v>
          </cell>
          <cell r="K796">
            <v>38499</v>
          </cell>
          <cell r="L796">
            <v>39263</v>
          </cell>
        </row>
        <row r="797">
          <cell r="A797" t="str">
            <v>saratoga</v>
          </cell>
          <cell r="B797" t="str">
            <v>2033-2</v>
          </cell>
          <cell r="C797" t="str">
            <v>1/1a1</v>
          </cell>
          <cell r="D797" t="str">
            <v>Go20332S</v>
          </cell>
          <cell r="E797" t="str">
            <v xml:space="preserve"> Lorraine Gonzalez</v>
          </cell>
          <cell r="F797" t="str">
            <v>(Current)</v>
          </cell>
          <cell r="G797">
            <v>720</v>
          </cell>
          <cell r="H797">
            <v>700</v>
          </cell>
          <cell r="I797">
            <v>710</v>
          </cell>
          <cell r="J797">
            <v>25</v>
          </cell>
          <cell r="K797">
            <v>38499</v>
          </cell>
          <cell r="L797">
            <v>39355</v>
          </cell>
        </row>
        <row r="798">
          <cell r="A798" t="str">
            <v>saratoga</v>
          </cell>
          <cell r="B798" t="str">
            <v>2144-2</v>
          </cell>
          <cell r="C798" t="str">
            <v>2/2b1</v>
          </cell>
          <cell r="D798" t="str">
            <v>Fo21442S</v>
          </cell>
          <cell r="E798" t="str">
            <v xml:space="preserve"> Brian Forrester</v>
          </cell>
          <cell r="F798" t="str">
            <v>(Current)</v>
          </cell>
          <cell r="G798">
            <v>1006</v>
          </cell>
          <cell r="H798">
            <v>889</v>
          </cell>
          <cell r="I798">
            <v>899</v>
          </cell>
          <cell r="J798">
            <v>0</v>
          </cell>
          <cell r="K798">
            <v>38495</v>
          </cell>
          <cell r="L798">
            <v>39263</v>
          </cell>
        </row>
        <row r="799">
          <cell r="A799" t="str">
            <v>saratoga</v>
          </cell>
          <cell r="B799" t="str">
            <v>1151-2</v>
          </cell>
          <cell r="C799" t="str">
            <v>3/2c2</v>
          </cell>
          <cell r="D799" t="str">
            <v>So11512S</v>
          </cell>
          <cell r="E799" t="str">
            <v xml:space="preserve"> Lance Sommers          Optio</v>
          </cell>
          <cell r="F799" t="str">
            <v>(Notice)</v>
          </cell>
          <cell r="G799">
            <v>1444</v>
          </cell>
          <cell r="H799">
            <v>1209</v>
          </cell>
          <cell r="I799">
            <v>1209</v>
          </cell>
          <cell r="J799">
            <v>705.14</v>
          </cell>
          <cell r="K799">
            <v>38493</v>
          </cell>
          <cell r="L799">
            <v>39172</v>
          </cell>
        </row>
        <row r="800">
          <cell r="A800" t="str">
            <v>saratoga</v>
          </cell>
          <cell r="B800" t="str">
            <v>3099-1</v>
          </cell>
          <cell r="C800" t="str">
            <v>1/1a1</v>
          </cell>
          <cell r="D800" t="str">
            <v>Va30991S</v>
          </cell>
          <cell r="E800" t="str">
            <v xml:space="preserve"> Jaclyn Vandeveire</v>
          </cell>
          <cell r="F800" t="str">
            <v>(Current)</v>
          </cell>
          <cell r="G800">
            <v>720</v>
          </cell>
          <cell r="H800">
            <v>700</v>
          </cell>
          <cell r="I800">
            <v>700</v>
          </cell>
          <cell r="J800">
            <v>715</v>
          </cell>
          <cell r="K800">
            <v>38492</v>
          </cell>
          <cell r="L800">
            <v>39263</v>
          </cell>
        </row>
        <row r="801">
          <cell r="A801" t="str">
            <v>saratoga</v>
          </cell>
          <cell r="B801" t="str">
            <v>2164-2</v>
          </cell>
          <cell r="C801" t="str">
            <v>2/2b1</v>
          </cell>
          <cell r="D801" t="str">
            <v>Pe21642S</v>
          </cell>
          <cell r="E801" t="str">
            <v xml:space="preserve"> Eric Pederson</v>
          </cell>
          <cell r="F801" t="str">
            <v>(Current)</v>
          </cell>
          <cell r="G801">
            <v>1006</v>
          </cell>
          <cell r="H801">
            <v>889</v>
          </cell>
          <cell r="I801">
            <v>889</v>
          </cell>
          <cell r="J801">
            <v>0</v>
          </cell>
          <cell r="K801">
            <v>38486</v>
          </cell>
          <cell r="L801">
            <v>39263</v>
          </cell>
        </row>
        <row r="802">
          <cell r="A802" t="str">
            <v>saratoga</v>
          </cell>
          <cell r="B802" t="str">
            <v>3070-1</v>
          </cell>
          <cell r="C802" t="str">
            <v>1/1a1</v>
          </cell>
          <cell r="D802" t="str">
            <v>Cu30701S</v>
          </cell>
          <cell r="E802" t="str">
            <v xml:space="preserve"> Mary Cuthbertson</v>
          </cell>
          <cell r="F802" t="str">
            <v>(Current)</v>
          </cell>
          <cell r="G802">
            <v>720</v>
          </cell>
          <cell r="H802">
            <v>700</v>
          </cell>
          <cell r="I802">
            <v>700</v>
          </cell>
          <cell r="J802">
            <v>200</v>
          </cell>
          <cell r="K802">
            <v>38471</v>
          </cell>
          <cell r="L802">
            <v>39263</v>
          </cell>
        </row>
        <row r="803">
          <cell r="A803" t="str">
            <v>saratoga</v>
          </cell>
          <cell r="B803" t="str">
            <v>2003-2</v>
          </cell>
          <cell r="C803" t="str">
            <v>2/2b1</v>
          </cell>
          <cell r="D803" t="str">
            <v>Kr20032S</v>
          </cell>
          <cell r="E803" t="str">
            <v xml:space="preserve"> Melissa Krebsbach</v>
          </cell>
          <cell r="F803" t="str">
            <v>(Current)</v>
          </cell>
          <cell r="G803">
            <v>1006</v>
          </cell>
          <cell r="H803">
            <v>889</v>
          </cell>
          <cell r="I803">
            <v>899</v>
          </cell>
          <cell r="J803">
            <v>0</v>
          </cell>
          <cell r="K803">
            <v>38458</v>
          </cell>
          <cell r="L803">
            <v>39416</v>
          </cell>
        </row>
        <row r="804">
          <cell r="A804" t="str">
            <v>saratoga</v>
          </cell>
          <cell r="B804" t="str">
            <v>1163-1</v>
          </cell>
          <cell r="C804" t="str">
            <v>2/2b1</v>
          </cell>
          <cell r="D804" t="str">
            <v>Go11631S</v>
          </cell>
          <cell r="E804" t="str">
            <v xml:space="preserve"> Josh Gomez</v>
          </cell>
          <cell r="F804" t="str">
            <v>(Current)</v>
          </cell>
          <cell r="G804">
            <v>1006</v>
          </cell>
          <cell r="H804">
            <v>889</v>
          </cell>
          <cell r="I804">
            <v>889</v>
          </cell>
          <cell r="J804">
            <v>125</v>
          </cell>
          <cell r="K804">
            <v>38450</v>
          </cell>
          <cell r="L804">
            <v>39202</v>
          </cell>
        </row>
        <row r="805">
          <cell r="A805" t="str">
            <v>saratoga</v>
          </cell>
          <cell r="B805" t="str">
            <v>2091-2</v>
          </cell>
          <cell r="C805" t="str">
            <v>2/1b1</v>
          </cell>
          <cell r="D805" t="str">
            <v>Na20912S</v>
          </cell>
          <cell r="E805" t="str">
            <v xml:space="preserve"> Miguel Nava</v>
          </cell>
          <cell r="F805" t="str">
            <v>(Current)</v>
          </cell>
          <cell r="G805">
            <v>840</v>
          </cell>
          <cell r="H805">
            <v>789</v>
          </cell>
          <cell r="I805">
            <v>789</v>
          </cell>
          <cell r="J805">
            <v>589</v>
          </cell>
          <cell r="K805">
            <v>38444</v>
          </cell>
          <cell r="L805">
            <v>39233</v>
          </cell>
        </row>
        <row r="806">
          <cell r="A806" t="str">
            <v>saratoga</v>
          </cell>
          <cell r="B806" t="str">
            <v>2062-2</v>
          </cell>
          <cell r="C806" t="str">
            <v>1/1a1</v>
          </cell>
          <cell r="D806" t="str">
            <v>Ma20622S</v>
          </cell>
          <cell r="E806" t="str">
            <v xml:space="preserve"> Raymond &amp; Carmelita Marti</v>
          </cell>
          <cell r="F806" t="str">
            <v>(Current)</v>
          </cell>
          <cell r="G806">
            <v>720</v>
          </cell>
          <cell r="H806">
            <v>700</v>
          </cell>
          <cell r="I806">
            <v>700</v>
          </cell>
          <cell r="J806">
            <v>25</v>
          </cell>
          <cell r="K806">
            <v>38443</v>
          </cell>
          <cell r="L806">
            <v>39202</v>
          </cell>
        </row>
        <row r="807">
          <cell r="A807" t="str">
            <v>saratoga</v>
          </cell>
          <cell r="B807" t="str">
            <v>2066-2</v>
          </cell>
          <cell r="C807" t="str">
            <v>2/1b1</v>
          </cell>
          <cell r="D807" t="str">
            <v>We20662S</v>
          </cell>
          <cell r="E807" t="str">
            <v xml:space="preserve"> Matthew Wehe</v>
          </cell>
          <cell r="F807" t="str">
            <v>(Current)</v>
          </cell>
          <cell r="G807">
            <v>840</v>
          </cell>
          <cell r="H807">
            <v>789</v>
          </cell>
          <cell r="I807">
            <v>789</v>
          </cell>
          <cell r="J807">
            <v>414.5</v>
          </cell>
          <cell r="K807">
            <v>38440</v>
          </cell>
          <cell r="L807">
            <v>39202</v>
          </cell>
        </row>
        <row r="808">
          <cell r="A808" t="str">
            <v>saratoga</v>
          </cell>
          <cell r="B808" t="str">
            <v>1044-1</v>
          </cell>
          <cell r="C808" t="str">
            <v>2/1b1</v>
          </cell>
          <cell r="D808" t="str">
            <v>Sa10441S</v>
          </cell>
          <cell r="E808" t="str">
            <v>Francisco Sanchez</v>
          </cell>
          <cell r="F808" t="str">
            <v>(Current)</v>
          </cell>
          <cell r="G808">
            <v>840</v>
          </cell>
          <cell r="H808">
            <v>789</v>
          </cell>
          <cell r="I808">
            <v>789</v>
          </cell>
          <cell r="J808">
            <v>25</v>
          </cell>
          <cell r="K808">
            <v>38429</v>
          </cell>
          <cell r="L808">
            <v>39172</v>
          </cell>
        </row>
        <row r="809">
          <cell r="A809" t="str">
            <v>saratoga</v>
          </cell>
          <cell r="B809" t="str">
            <v>3124-1</v>
          </cell>
          <cell r="C809" t="str">
            <v>1/1a1</v>
          </cell>
          <cell r="D809" t="str">
            <v>Ha31241S</v>
          </cell>
          <cell r="E809" t="str">
            <v xml:space="preserve"> Blaine Hanley</v>
          </cell>
          <cell r="F809" t="str">
            <v>(Current)</v>
          </cell>
          <cell r="G809">
            <v>720</v>
          </cell>
          <cell r="H809">
            <v>700</v>
          </cell>
          <cell r="I809">
            <v>700</v>
          </cell>
          <cell r="J809">
            <v>829</v>
          </cell>
          <cell r="K809">
            <v>38421</v>
          </cell>
          <cell r="L809">
            <v>39233</v>
          </cell>
        </row>
        <row r="810">
          <cell r="A810" t="str">
            <v>saratoga</v>
          </cell>
          <cell r="B810" t="str">
            <v>2144-1</v>
          </cell>
          <cell r="C810" t="str">
            <v>3/2c2</v>
          </cell>
          <cell r="D810" t="str">
            <v>An21441S</v>
          </cell>
          <cell r="E810" t="str">
            <v xml:space="preserve"> Danny Anderson</v>
          </cell>
          <cell r="F810" t="str">
            <v>(Current)</v>
          </cell>
          <cell r="G810">
            <v>1444</v>
          </cell>
          <cell r="H810">
            <v>1209</v>
          </cell>
          <cell r="I810">
            <v>1209</v>
          </cell>
          <cell r="J810">
            <v>200</v>
          </cell>
          <cell r="K810">
            <v>38412</v>
          </cell>
          <cell r="L810">
            <v>39233</v>
          </cell>
        </row>
        <row r="811">
          <cell r="A811" t="str">
            <v>saratoga</v>
          </cell>
          <cell r="B811" t="str">
            <v>2153-1</v>
          </cell>
          <cell r="C811" t="str">
            <v>3/2c2</v>
          </cell>
          <cell r="D811" t="str">
            <v>Bu21531S</v>
          </cell>
          <cell r="E811" t="str">
            <v xml:space="preserve"> Helena Burbank</v>
          </cell>
          <cell r="F811" t="str">
            <v>(Current)</v>
          </cell>
          <cell r="G811">
            <v>1444</v>
          </cell>
          <cell r="H811">
            <v>1209</v>
          </cell>
          <cell r="I811">
            <v>1244</v>
          </cell>
          <cell r="J811">
            <v>175</v>
          </cell>
          <cell r="K811">
            <v>38391</v>
          </cell>
          <cell r="L811">
            <v>39447</v>
          </cell>
        </row>
        <row r="812">
          <cell r="A812" t="str">
            <v>saratoga</v>
          </cell>
          <cell r="B812" t="str">
            <v>1148-1</v>
          </cell>
          <cell r="C812" t="str">
            <v>2/2b1</v>
          </cell>
          <cell r="D812" t="str">
            <v>Wa11481S</v>
          </cell>
          <cell r="E812" t="str">
            <v xml:space="preserve"> Laura Waters</v>
          </cell>
          <cell r="F812" t="str">
            <v>(Current)</v>
          </cell>
          <cell r="G812">
            <v>1006</v>
          </cell>
          <cell r="H812">
            <v>889</v>
          </cell>
          <cell r="I812">
            <v>899</v>
          </cell>
          <cell r="J812">
            <v>0</v>
          </cell>
          <cell r="K812">
            <v>38373</v>
          </cell>
          <cell r="L812">
            <v>39538</v>
          </cell>
        </row>
        <row r="813">
          <cell r="A813" t="str">
            <v>saratoga</v>
          </cell>
          <cell r="B813" t="str">
            <v>1138-1</v>
          </cell>
          <cell r="C813" t="str">
            <v>2/2b1</v>
          </cell>
          <cell r="D813" t="str">
            <v>Sp11381S</v>
          </cell>
          <cell r="E813" t="str">
            <v xml:space="preserve"> Lisa Spears</v>
          </cell>
          <cell r="F813" t="str">
            <v>(Current)</v>
          </cell>
          <cell r="G813">
            <v>1006</v>
          </cell>
          <cell r="H813">
            <v>889</v>
          </cell>
          <cell r="I813">
            <v>899</v>
          </cell>
          <cell r="J813">
            <v>25</v>
          </cell>
          <cell r="K813">
            <v>38359</v>
          </cell>
          <cell r="L813">
            <v>39447</v>
          </cell>
        </row>
        <row r="814">
          <cell r="A814" t="str">
            <v>saratoga</v>
          </cell>
          <cell r="B814" t="str">
            <v>1026-1</v>
          </cell>
          <cell r="C814" t="str">
            <v>3/2c1</v>
          </cell>
          <cell r="D814" t="str">
            <v>Mo10261S</v>
          </cell>
          <cell r="E814" t="str">
            <v>Randy Morse</v>
          </cell>
          <cell r="F814" t="str">
            <v>(Current)</v>
          </cell>
          <cell r="G814">
            <v>1194</v>
          </cell>
          <cell r="H814">
            <v>1139</v>
          </cell>
          <cell r="I814">
            <v>1149</v>
          </cell>
          <cell r="J814">
            <v>0</v>
          </cell>
          <cell r="K814">
            <v>38353</v>
          </cell>
          <cell r="L814">
            <v>39263</v>
          </cell>
        </row>
        <row r="815">
          <cell r="A815" t="str">
            <v>saratoga</v>
          </cell>
          <cell r="B815" t="str">
            <v>2110-1</v>
          </cell>
          <cell r="C815" t="str">
            <v>2/1b1</v>
          </cell>
          <cell r="D815" t="str">
            <v>Sp21101S</v>
          </cell>
          <cell r="E815" t="str">
            <v xml:space="preserve"> Jeff Spooner</v>
          </cell>
          <cell r="F815" t="str">
            <v>(Current)</v>
          </cell>
          <cell r="G815">
            <v>840</v>
          </cell>
          <cell r="H815">
            <v>789</v>
          </cell>
          <cell r="I815">
            <v>799</v>
          </cell>
          <cell r="J815">
            <v>125</v>
          </cell>
          <cell r="K815">
            <v>38339</v>
          </cell>
          <cell r="L815">
            <v>39113</v>
          </cell>
        </row>
        <row r="816">
          <cell r="A816" t="str">
            <v>saratoga</v>
          </cell>
          <cell r="B816" t="str">
            <v>1028-1</v>
          </cell>
          <cell r="C816" t="str">
            <v>2/2b1</v>
          </cell>
          <cell r="D816" t="str">
            <v>Hu10281S</v>
          </cell>
          <cell r="E816" t="str">
            <v>Melody Hudspeth</v>
          </cell>
          <cell r="F816" t="str">
            <v>(Current)</v>
          </cell>
          <cell r="G816">
            <v>1006</v>
          </cell>
          <cell r="H816">
            <v>889</v>
          </cell>
          <cell r="I816">
            <v>899</v>
          </cell>
          <cell r="J816">
            <v>0</v>
          </cell>
          <cell r="K816">
            <v>36617</v>
          </cell>
          <cell r="L816">
            <v>39629</v>
          </cell>
        </row>
        <row r="817">
          <cell r="A817" t="str">
            <v>saratoga</v>
          </cell>
          <cell r="B817" t="str">
            <v>1004-1</v>
          </cell>
          <cell r="C817" t="str">
            <v>2/2b1</v>
          </cell>
          <cell r="D817" t="str">
            <v>-</v>
          </cell>
          <cell r="E817" t="str">
            <v>VACANT</v>
          </cell>
          <cell r="F817" t="str">
            <v>(Vacant)</v>
          </cell>
          <cell r="G817">
            <v>1006</v>
          </cell>
          <cell r="H817">
            <v>889</v>
          </cell>
          <cell r="I817">
            <v>0</v>
          </cell>
          <cell r="J817">
            <v>0</v>
          </cell>
        </row>
        <row r="818">
          <cell r="A818" t="str">
            <v>saratoga</v>
          </cell>
          <cell r="B818" t="str">
            <v>1015-1</v>
          </cell>
          <cell r="C818" t="str">
            <v>2/2b1</v>
          </cell>
          <cell r="D818" t="str">
            <v>-</v>
          </cell>
          <cell r="E818" t="str">
            <v>VACANT</v>
          </cell>
          <cell r="F818" t="str">
            <v>(Vacant)</v>
          </cell>
          <cell r="G818">
            <v>1006</v>
          </cell>
          <cell r="H818">
            <v>889</v>
          </cell>
          <cell r="I818">
            <v>0</v>
          </cell>
          <cell r="J818">
            <v>0</v>
          </cell>
        </row>
        <row r="819">
          <cell r="A819" t="str">
            <v>saratoga</v>
          </cell>
          <cell r="B819" t="str">
            <v>1015-2</v>
          </cell>
          <cell r="C819" t="str">
            <v>3/2c2</v>
          </cell>
          <cell r="D819" t="str">
            <v>-</v>
          </cell>
          <cell r="E819" t="str">
            <v>VACANT</v>
          </cell>
          <cell r="F819" t="str">
            <v>(Vacant)</v>
          </cell>
          <cell r="G819">
            <v>1444</v>
          </cell>
          <cell r="H819">
            <v>1209</v>
          </cell>
          <cell r="I819">
            <v>0</v>
          </cell>
          <cell r="J819">
            <v>0</v>
          </cell>
        </row>
        <row r="820">
          <cell r="A820" t="str">
            <v>saratoga</v>
          </cell>
          <cell r="B820" t="str">
            <v>1019-1</v>
          </cell>
          <cell r="C820" t="str">
            <v>2/2b1</v>
          </cell>
          <cell r="D820" t="str">
            <v>-</v>
          </cell>
          <cell r="E820" t="str">
            <v>VACANT</v>
          </cell>
          <cell r="F820" t="str">
            <v>(Vacant)</v>
          </cell>
          <cell r="G820">
            <v>1006</v>
          </cell>
          <cell r="H820">
            <v>889</v>
          </cell>
          <cell r="I820">
            <v>0</v>
          </cell>
          <cell r="J820">
            <v>0</v>
          </cell>
        </row>
        <row r="821">
          <cell r="A821" t="str">
            <v>saratoga</v>
          </cell>
          <cell r="B821" t="str">
            <v>1029-1</v>
          </cell>
          <cell r="C821" t="str">
            <v>2/2b1</v>
          </cell>
          <cell r="D821" t="str">
            <v>-</v>
          </cell>
          <cell r="E821" t="str">
            <v>VACANT</v>
          </cell>
          <cell r="F821" t="str">
            <v>(Vacant)</v>
          </cell>
          <cell r="G821">
            <v>1006</v>
          </cell>
          <cell r="H821">
            <v>889</v>
          </cell>
          <cell r="I821">
            <v>0</v>
          </cell>
          <cell r="J821">
            <v>0</v>
          </cell>
        </row>
        <row r="822">
          <cell r="A822" t="str">
            <v>saratoga</v>
          </cell>
          <cell r="B822" t="str">
            <v>1101-2</v>
          </cell>
          <cell r="C822" t="str">
            <v>1/1a1</v>
          </cell>
          <cell r="D822" t="str">
            <v>-</v>
          </cell>
          <cell r="E822" t="str">
            <v>VACANT</v>
          </cell>
          <cell r="F822" t="str">
            <v>(Vacant)</v>
          </cell>
          <cell r="G822">
            <v>720</v>
          </cell>
          <cell r="H822">
            <v>700</v>
          </cell>
          <cell r="I822">
            <v>0</v>
          </cell>
          <cell r="J822">
            <v>0</v>
          </cell>
        </row>
        <row r="823">
          <cell r="A823" t="str">
            <v>saratoga</v>
          </cell>
          <cell r="B823" t="str">
            <v>1106-1</v>
          </cell>
          <cell r="C823" t="str">
            <v>1/1a1</v>
          </cell>
          <cell r="D823" t="str">
            <v>-</v>
          </cell>
          <cell r="E823" t="str">
            <v>VACANT</v>
          </cell>
          <cell r="F823" t="str">
            <v>(Vacant)</v>
          </cell>
          <cell r="G823">
            <v>720</v>
          </cell>
          <cell r="H823">
            <v>700</v>
          </cell>
          <cell r="I823">
            <v>0</v>
          </cell>
          <cell r="J823">
            <v>0</v>
          </cell>
        </row>
        <row r="824">
          <cell r="A824" t="str">
            <v>saratoga</v>
          </cell>
          <cell r="B824" t="str">
            <v>1112-2</v>
          </cell>
          <cell r="C824" t="str">
            <v>2/1b1</v>
          </cell>
          <cell r="D824" t="str">
            <v>-</v>
          </cell>
          <cell r="E824" t="str">
            <v>VACANT</v>
          </cell>
          <cell r="F824" t="str">
            <v>(Vacant)</v>
          </cell>
          <cell r="G824">
            <v>840</v>
          </cell>
          <cell r="H824">
            <v>789</v>
          </cell>
          <cell r="I824">
            <v>0</v>
          </cell>
          <cell r="J824">
            <v>0</v>
          </cell>
        </row>
        <row r="825">
          <cell r="A825" t="str">
            <v>saratoga</v>
          </cell>
          <cell r="B825" t="str">
            <v>1113-2</v>
          </cell>
          <cell r="C825" t="str">
            <v>2/2b1</v>
          </cell>
          <cell r="D825" t="str">
            <v>-</v>
          </cell>
          <cell r="E825" t="str">
            <v>VACANT</v>
          </cell>
          <cell r="F825" t="str">
            <v>(Vacant)</v>
          </cell>
          <cell r="G825">
            <v>1006</v>
          </cell>
          <cell r="H825">
            <v>889</v>
          </cell>
          <cell r="I825">
            <v>0</v>
          </cell>
          <cell r="J825">
            <v>0</v>
          </cell>
        </row>
        <row r="826">
          <cell r="A826" t="str">
            <v>saratoga</v>
          </cell>
          <cell r="B826" t="str">
            <v>1115-2</v>
          </cell>
          <cell r="C826" t="str">
            <v>2/2b1</v>
          </cell>
          <cell r="D826" t="str">
            <v>-</v>
          </cell>
          <cell r="E826" t="str">
            <v>VACANT</v>
          </cell>
          <cell r="F826" t="str">
            <v>(Vacant)</v>
          </cell>
          <cell r="G826">
            <v>1006</v>
          </cell>
          <cell r="H826">
            <v>889</v>
          </cell>
          <cell r="I826">
            <v>0</v>
          </cell>
          <cell r="J826">
            <v>0</v>
          </cell>
        </row>
        <row r="827">
          <cell r="A827" t="str">
            <v>saratoga</v>
          </cell>
          <cell r="B827" t="str">
            <v>1117-2</v>
          </cell>
          <cell r="C827" t="str">
            <v>3/2c1</v>
          </cell>
          <cell r="D827" t="str">
            <v>-</v>
          </cell>
          <cell r="E827" t="str">
            <v>VACANT</v>
          </cell>
          <cell r="F827" t="str">
            <v>(Vacant)</v>
          </cell>
          <cell r="G827">
            <v>1194</v>
          </cell>
          <cell r="H827">
            <v>1139</v>
          </cell>
          <cell r="I827">
            <v>0</v>
          </cell>
          <cell r="J827">
            <v>0</v>
          </cell>
        </row>
        <row r="828">
          <cell r="A828" t="str">
            <v>saratoga</v>
          </cell>
          <cell r="B828" t="str">
            <v>1119-2</v>
          </cell>
          <cell r="C828" t="str">
            <v>2/2b1</v>
          </cell>
          <cell r="D828" t="str">
            <v>-</v>
          </cell>
          <cell r="E828" t="str">
            <v>VACANT</v>
          </cell>
          <cell r="F828" t="str">
            <v>(Vacant)</v>
          </cell>
          <cell r="G828">
            <v>1006</v>
          </cell>
          <cell r="H828">
            <v>889</v>
          </cell>
          <cell r="I828">
            <v>0</v>
          </cell>
          <cell r="J828">
            <v>0</v>
          </cell>
        </row>
        <row r="829">
          <cell r="A829" t="str">
            <v>saratoga</v>
          </cell>
          <cell r="B829" t="str">
            <v>1120-2</v>
          </cell>
          <cell r="C829" t="str">
            <v>2/2b1</v>
          </cell>
          <cell r="D829" t="str">
            <v>-</v>
          </cell>
          <cell r="E829" t="str">
            <v>VACANT</v>
          </cell>
          <cell r="F829" t="str">
            <v>(Vacant)</v>
          </cell>
          <cell r="G829">
            <v>1006</v>
          </cell>
          <cell r="H829">
            <v>889</v>
          </cell>
          <cell r="I829">
            <v>0</v>
          </cell>
          <cell r="J829">
            <v>0</v>
          </cell>
        </row>
        <row r="830">
          <cell r="A830" t="str">
            <v>saratoga</v>
          </cell>
          <cell r="B830" t="str">
            <v>1122-1</v>
          </cell>
          <cell r="C830" t="str">
            <v>1/1a1</v>
          </cell>
          <cell r="D830" t="str">
            <v>-</v>
          </cell>
          <cell r="E830" t="str">
            <v>VACANT</v>
          </cell>
          <cell r="F830" t="str">
            <v>(Vacant)</v>
          </cell>
          <cell r="G830">
            <v>720</v>
          </cell>
          <cell r="H830">
            <v>700</v>
          </cell>
          <cell r="I830">
            <v>0</v>
          </cell>
          <cell r="J830">
            <v>0</v>
          </cell>
        </row>
        <row r="831">
          <cell r="A831" t="str">
            <v>saratoga</v>
          </cell>
          <cell r="B831" t="str">
            <v>1123-2</v>
          </cell>
          <cell r="C831" t="str">
            <v>2/2b1</v>
          </cell>
          <cell r="D831" t="str">
            <v>-</v>
          </cell>
          <cell r="E831" t="str">
            <v>VACANT</v>
          </cell>
          <cell r="F831" t="str">
            <v>(Vacant)</v>
          </cell>
          <cell r="G831">
            <v>1006</v>
          </cell>
          <cell r="H831">
            <v>889</v>
          </cell>
          <cell r="I831">
            <v>0</v>
          </cell>
          <cell r="J831">
            <v>0</v>
          </cell>
        </row>
        <row r="832">
          <cell r="A832" t="str">
            <v>saratoga</v>
          </cell>
          <cell r="B832" t="str">
            <v>1135-1</v>
          </cell>
          <cell r="C832" t="str">
            <v>2/2b1</v>
          </cell>
          <cell r="D832" t="str">
            <v>-</v>
          </cell>
          <cell r="E832" t="str">
            <v>VACANT</v>
          </cell>
          <cell r="F832" t="str">
            <v>(Vacant)</v>
          </cell>
          <cell r="G832">
            <v>1006</v>
          </cell>
          <cell r="H832">
            <v>889</v>
          </cell>
          <cell r="I832">
            <v>0</v>
          </cell>
          <cell r="J832">
            <v>0</v>
          </cell>
        </row>
        <row r="833">
          <cell r="A833" t="str">
            <v>saratoga</v>
          </cell>
          <cell r="B833" t="str">
            <v>1142-2</v>
          </cell>
          <cell r="C833" t="str">
            <v>2/2b1</v>
          </cell>
          <cell r="D833" t="str">
            <v>-</v>
          </cell>
          <cell r="E833" t="str">
            <v>VACANT</v>
          </cell>
          <cell r="F833" t="str">
            <v>(Vacant)</v>
          </cell>
          <cell r="G833">
            <v>1006</v>
          </cell>
          <cell r="H833">
            <v>889</v>
          </cell>
          <cell r="I833">
            <v>0</v>
          </cell>
          <cell r="J833">
            <v>0</v>
          </cell>
        </row>
        <row r="834">
          <cell r="A834" t="str">
            <v>saratoga</v>
          </cell>
          <cell r="B834" t="str">
            <v>1157-2</v>
          </cell>
          <cell r="C834" t="str">
            <v>2/2b1</v>
          </cell>
          <cell r="D834" t="str">
            <v>-</v>
          </cell>
          <cell r="E834" t="str">
            <v>VACANT</v>
          </cell>
          <cell r="F834" t="str">
            <v>(Vacant)</v>
          </cell>
          <cell r="G834">
            <v>1006</v>
          </cell>
          <cell r="H834">
            <v>889</v>
          </cell>
          <cell r="I834">
            <v>0</v>
          </cell>
          <cell r="J834">
            <v>0</v>
          </cell>
        </row>
        <row r="835">
          <cell r="A835" t="str">
            <v>saratoga</v>
          </cell>
          <cell r="B835" t="str">
            <v>1159-1</v>
          </cell>
          <cell r="C835" t="str">
            <v>2/2b1</v>
          </cell>
          <cell r="D835" t="str">
            <v>-</v>
          </cell>
          <cell r="E835" t="str">
            <v>VACANT</v>
          </cell>
          <cell r="F835" t="str">
            <v>(Vacant)</v>
          </cell>
          <cell r="G835">
            <v>1006</v>
          </cell>
          <cell r="H835">
            <v>889</v>
          </cell>
          <cell r="I835">
            <v>0</v>
          </cell>
          <cell r="J835">
            <v>0</v>
          </cell>
        </row>
        <row r="836">
          <cell r="A836" t="str">
            <v>saratoga</v>
          </cell>
          <cell r="B836" t="str">
            <v>1159-2</v>
          </cell>
          <cell r="C836" t="str">
            <v>2/2b1</v>
          </cell>
          <cell r="D836" t="str">
            <v>-</v>
          </cell>
          <cell r="E836" t="str">
            <v>VACANT</v>
          </cell>
          <cell r="F836" t="str">
            <v>(Vacant)</v>
          </cell>
          <cell r="G836">
            <v>1006</v>
          </cell>
          <cell r="H836">
            <v>889</v>
          </cell>
          <cell r="I836">
            <v>0</v>
          </cell>
          <cell r="J836">
            <v>0</v>
          </cell>
        </row>
        <row r="837">
          <cell r="A837" t="str">
            <v>saratoga</v>
          </cell>
          <cell r="B837" t="str">
            <v>1160-2</v>
          </cell>
          <cell r="C837" t="str">
            <v>2/2b1</v>
          </cell>
          <cell r="D837" t="str">
            <v>-</v>
          </cell>
          <cell r="E837" t="str">
            <v>VACANT</v>
          </cell>
          <cell r="F837" t="str">
            <v>(Vacant)</v>
          </cell>
          <cell r="G837">
            <v>1006</v>
          </cell>
          <cell r="H837">
            <v>889</v>
          </cell>
          <cell r="I837">
            <v>0</v>
          </cell>
          <cell r="J837">
            <v>0</v>
          </cell>
        </row>
        <row r="838">
          <cell r="A838" t="str">
            <v>saratoga</v>
          </cell>
          <cell r="B838" t="str">
            <v>2005-2</v>
          </cell>
          <cell r="C838" t="str">
            <v>2/2b1</v>
          </cell>
          <cell r="D838" t="str">
            <v>-</v>
          </cell>
          <cell r="E838" t="str">
            <v>VACANT</v>
          </cell>
          <cell r="F838" t="str">
            <v>(Vacant)</v>
          </cell>
          <cell r="G838">
            <v>1006</v>
          </cell>
          <cell r="H838">
            <v>889</v>
          </cell>
          <cell r="I838">
            <v>0</v>
          </cell>
          <cell r="J838">
            <v>0</v>
          </cell>
        </row>
        <row r="839">
          <cell r="A839" t="str">
            <v>saratoga</v>
          </cell>
          <cell r="B839" t="str">
            <v>2007-1</v>
          </cell>
          <cell r="C839" t="str">
            <v>2/2b1</v>
          </cell>
          <cell r="D839" t="str">
            <v>-</v>
          </cell>
          <cell r="E839" t="str">
            <v>VACANT</v>
          </cell>
          <cell r="F839" t="str">
            <v>(Vacant)</v>
          </cell>
          <cell r="G839">
            <v>1006</v>
          </cell>
          <cell r="H839">
            <v>889</v>
          </cell>
          <cell r="I839">
            <v>0</v>
          </cell>
          <cell r="J839">
            <v>0</v>
          </cell>
        </row>
        <row r="840">
          <cell r="A840" t="str">
            <v>saratoga</v>
          </cell>
          <cell r="B840" t="str">
            <v>2007-2</v>
          </cell>
          <cell r="C840" t="str">
            <v>3/2c1</v>
          </cell>
          <cell r="D840" t="str">
            <v>-</v>
          </cell>
          <cell r="E840" t="str">
            <v>VACANT</v>
          </cell>
          <cell r="F840" t="str">
            <v>(Vacant)</v>
          </cell>
          <cell r="G840">
            <v>1194</v>
          </cell>
          <cell r="H840">
            <v>1139</v>
          </cell>
          <cell r="I840">
            <v>0</v>
          </cell>
          <cell r="J840">
            <v>0</v>
          </cell>
        </row>
        <row r="841">
          <cell r="A841" t="str">
            <v>saratoga</v>
          </cell>
          <cell r="B841" t="str">
            <v>2008-2</v>
          </cell>
          <cell r="C841" t="str">
            <v>3/2c1</v>
          </cell>
          <cell r="D841" t="str">
            <v>-</v>
          </cell>
          <cell r="E841" t="str">
            <v>VACANT</v>
          </cell>
          <cell r="F841" t="str">
            <v>(Vacant)</v>
          </cell>
          <cell r="G841">
            <v>1194</v>
          </cell>
          <cell r="H841">
            <v>1139</v>
          </cell>
          <cell r="I841">
            <v>0</v>
          </cell>
          <cell r="J841">
            <v>0</v>
          </cell>
        </row>
        <row r="842">
          <cell r="A842" t="str">
            <v>saratoga</v>
          </cell>
          <cell r="B842" t="str">
            <v>2016-1</v>
          </cell>
          <cell r="C842" t="str">
            <v>2/2b1</v>
          </cell>
          <cell r="D842" t="str">
            <v>-</v>
          </cell>
          <cell r="E842" t="str">
            <v>VACANT</v>
          </cell>
          <cell r="F842" t="str">
            <v>(Vacant)</v>
          </cell>
          <cell r="G842">
            <v>1006</v>
          </cell>
          <cell r="H842">
            <v>889</v>
          </cell>
          <cell r="I842">
            <v>0</v>
          </cell>
          <cell r="J842">
            <v>0</v>
          </cell>
        </row>
        <row r="843">
          <cell r="A843" t="str">
            <v>saratoga</v>
          </cell>
          <cell r="B843" t="str">
            <v>2024-2</v>
          </cell>
          <cell r="C843" t="str">
            <v>1/1a1</v>
          </cell>
          <cell r="D843" t="str">
            <v>-</v>
          </cell>
          <cell r="E843" t="str">
            <v>VACANT</v>
          </cell>
          <cell r="F843" t="str">
            <v>(Vacant)</v>
          </cell>
          <cell r="G843">
            <v>720</v>
          </cell>
          <cell r="H843">
            <v>700</v>
          </cell>
          <cell r="I843">
            <v>0</v>
          </cell>
          <cell r="J843">
            <v>0</v>
          </cell>
        </row>
        <row r="844">
          <cell r="A844" t="str">
            <v>saratoga</v>
          </cell>
          <cell r="B844" t="str">
            <v>2031-1</v>
          </cell>
          <cell r="C844" t="str">
            <v>2/2b1</v>
          </cell>
          <cell r="D844" t="str">
            <v>-</v>
          </cell>
          <cell r="E844" t="str">
            <v>VACANT</v>
          </cell>
          <cell r="F844" t="str">
            <v>(Vacant)</v>
          </cell>
          <cell r="G844">
            <v>1006</v>
          </cell>
          <cell r="H844">
            <v>889</v>
          </cell>
          <cell r="I844">
            <v>0</v>
          </cell>
          <cell r="J844">
            <v>0</v>
          </cell>
        </row>
        <row r="845">
          <cell r="A845" t="str">
            <v>saratoga</v>
          </cell>
          <cell r="B845" t="str">
            <v>2049-1</v>
          </cell>
          <cell r="C845" t="str">
            <v>2/2b1</v>
          </cell>
          <cell r="D845" t="str">
            <v>-</v>
          </cell>
          <cell r="E845" t="str">
            <v>VACANT</v>
          </cell>
          <cell r="F845" t="str">
            <v>(Vacant)</v>
          </cell>
          <cell r="G845">
            <v>1006</v>
          </cell>
          <cell r="H845">
            <v>889</v>
          </cell>
          <cell r="I845">
            <v>0</v>
          </cell>
          <cell r="J845">
            <v>0</v>
          </cell>
        </row>
        <row r="846">
          <cell r="A846" t="str">
            <v>saratoga</v>
          </cell>
          <cell r="B846" t="str">
            <v>2074-2</v>
          </cell>
          <cell r="C846" t="str">
            <v>2/1b1</v>
          </cell>
          <cell r="D846" t="str">
            <v>-</v>
          </cell>
          <cell r="E846" t="str">
            <v>VACANT</v>
          </cell>
          <cell r="F846" t="str">
            <v>(Vacant)</v>
          </cell>
          <cell r="G846">
            <v>840</v>
          </cell>
          <cell r="H846">
            <v>789</v>
          </cell>
          <cell r="I846">
            <v>0</v>
          </cell>
          <cell r="J846">
            <v>0</v>
          </cell>
        </row>
        <row r="847">
          <cell r="A847" t="str">
            <v>saratoga</v>
          </cell>
          <cell r="B847" t="str">
            <v>2085-1</v>
          </cell>
          <cell r="C847" t="str">
            <v>1/1a1</v>
          </cell>
          <cell r="D847" t="str">
            <v>-</v>
          </cell>
          <cell r="E847" t="str">
            <v>VACANT</v>
          </cell>
          <cell r="F847" t="str">
            <v>(Vacant)</v>
          </cell>
          <cell r="G847">
            <v>720</v>
          </cell>
          <cell r="H847">
            <v>700</v>
          </cell>
          <cell r="I847">
            <v>0</v>
          </cell>
          <cell r="J847">
            <v>0</v>
          </cell>
        </row>
        <row r="848">
          <cell r="A848" t="str">
            <v>saratoga</v>
          </cell>
          <cell r="B848" t="str">
            <v>2097-1</v>
          </cell>
          <cell r="C848" t="str">
            <v>1/1a1</v>
          </cell>
          <cell r="D848" t="str">
            <v>-</v>
          </cell>
          <cell r="E848" t="str">
            <v>VACANT</v>
          </cell>
          <cell r="F848" t="str">
            <v>(Vacant)</v>
          </cell>
          <cell r="G848">
            <v>720</v>
          </cell>
          <cell r="H848">
            <v>700</v>
          </cell>
          <cell r="I848">
            <v>0</v>
          </cell>
          <cell r="J848">
            <v>0</v>
          </cell>
        </row>
        <row r="849">
          <cell r="A849" t="str">
            <v>saratoga</v>
          </cell>
          <cell r="B849" t="str">
            <v>2097-2</v>
          </cell>
          <cell r="C849" t="str">
            <v>1/1a1</v>
          </cell>
          <cell r="D849" t="str">
            <v>-</v>
          </cell>
          <cell r="E849" t="str">
            <v>VACANT</v>
          </cell>
          <cell r="F849" t="str">
            <v>(Vacant)</v>
          </cell>
          <cell r="G849">
            <v>720</v>
          </cell>
          <cell r="H849">
            <v>700</v>
          </cell>
          <cell r="I849">
            <v>0</v>
          </cell>
          <cell r="J849">
            <v>0</v>
          </cell>
        </row>
        <row r="850">
          <cell r="A850" t="str">
            <v>saratoga</v>
          </cell>
          <cell r="B850" t="str">
            <v>2101-2</v>
          </cell>
          <cell r="C850" t="str">
            <v>1/1a1</v>
          </cell>
          <cell r="D850" t="str">
            <v>-</v>
          </cell>
          <cell r="E850" t="str">
            <v>VACANT</v>
          </cell>
          <cell r="F850" t="str">
            <v>(Vacant)</v>
          </cell>
          <cell r="G850">
            <v>720</v>
          </cell>
          <cell r="H850">
            <v>700</v>
          </cell>
          <cell r="I850">
            <v>0</v>
          </cell>
          <cell r="J850">
            <v>0</v>
          </cell>
        </row>
        <row r="851">
          <cell r="A851" t="str">
            <v>saratoga</v>
          </cell>
          <cell r="B851" t="str">
            <v>2107-2</v>
          </cell>
          <cell r="C851" t="str">
            <v>2/1b1</v>
          </cell>
          <cell r="D851" t="str">
            <v>-</v>
          </cell>
          <cell r="E851" t="str">
            <v>VACANT</v>
          </cell>
          <cell r="F851" t="str">
            <v>(Vacant)</v>
          </cell>
          <cell r="G851">
            <v>840</v>
          </cell>
          <cell r="H851">
            <v>789</v>
          </cell>
          <cell r="I851">
            <v>0</v>
          </cell>
          <cell r="J851">
            <v>0</v>
          </cell>
        </row>
        <row r="852">
          <cell r="A852" t="str">
            <v>saratoga</v>
          </cell>
          <cell r="B852" t="str">
            <v>2109-2</v>
          </cell>
          <cell r="C852" t="str">
            <v>2/1b1</v>
          </cell>
          <cell r="D852" t="str">
            <v>-</v>
          </cell>
          <cell r="E852" t="str">
            <v>VACANT</v>
          </cell>
          <cell r="F852" t="str">
            <v>(Vacant)</v>
          </cell>
          <cell r="G852">
            <v>840</v>
          </cell>
          <cell r="H852">
            <v>789</v>
          </cell>
          <cell r="I852">
            <v>0</v>
          </cell>
          <cell r="J852">
            <v>0</v>
          </cell>
        </row>
        <row r="853">
          <cell r="A853" t="str">
            <v>saratoga</v>
          </cell>
          <cell r="B853" t="str">
            <v>2114-2</v>
          </cell>
          <cell r="C853" t="str">
            <v>2/2b1</v>
          </cell>
          <cell r="D853" t="str">
            <v>-</v>
          </cell>
          <cell r="E853" t="str">
            <v>VACANT</v>
          </cell>
          <cell r="F853" t="str">
            <v>(Vacant)</v>
          </cell>
          <cell r="G853">
            <v>1006</v>
          </cell>
          <cell r="H853">
            <v>889</v>
          </cell>
          <cell r="I853">
            <v>0</v>
          </cell>
          <cell r="J853">
            <v>0</v>
          </cell>
        </row>
        <row r="854">
          <cell r="A854" t="str">
            <v>saratoga</v>
          </cell>
          <cell r="B854" t="str">
            <v>2116-1</v>
          </cell>
          <cell r="C854" t="str">
            <v>1/1a2</v>
          </cell>
          <cell r="D854" t="str">
            <v>-</v>
          </cell>
          <cell r="E854" t="str">
            <v>VACANT</v>
          </cell>
          <cell r="F854" t="str">
            <v>(Vacant)</v>
          </cell>
          <cell r="G854">
            <v>720</v>
          </cell>
          <cell r="H854">
            <v>710</v>
          </cell>
          <cell r="I854">
            <v>0</v>
          </cell>
          <cell r="J854">
            <v>0</v>
          </cell>
        </row>
        <row r="855">
          <cell r="A855" t="str">
            <v>saratoga</v>
          </cell>
          <cell r="B855" t="str">
            <v>2120-2</v>
          </cell>
          <cell r="C855" t="str">
            <v>2/2b1</v>
          </cell>
          <cell r="D855" t="str">
            <v>-</v>
          </cell>
          <cell r="E855" t="str">
            <v>VACANT</v>
          </cell>
          <cell r="F855" t="str">
            <v>(Vacant)</v>
          </cell>
          <cell r="G855">
            <v>1006</v>
          </cell>
          <cell r="H855">
            <v>889</v>
          </cell>
          <cell r="I855">
            <v>0</v>
          </cell>
          <cell r="J855">
            <v>0</v>
          </cell>
        </row>
        <row r="856">
          <cell r="A856" t="str">
            <v>saratoga</v>
          </cell>
          <cell r="B856" t="str">
            <v>2130-2</v>
          </cell>
          <cell r="C856" t="str">
            <v>2/2b1</v>
          </cell>
          <cell r="D856" t="str">
            <v>-</v>
          </cell>
          <cell r="E856" t="str">
            <v>VACANT</v>
          </cell>
          <cell r="F856" t="str">
            <v>(Vacant)</v>
          </cell>
          <cell r="G856">
            <v>1006</v>
          </cell>
          <cell r="H856">
            <v>889</v>
          </cell>
          <cell r="I856">
            <v>0</v>
          </cell>
          <cell r="J856">
            <v>0</v>
          </cell>
        </row>
        <row r="857">
          <cell r="A857" t="str">
            <v>saratoga</v>
          </cell>
          <cell r="B857" t="str">
            <v>2134-2</v>
          </cell>
          <cell r="C857" t="str">
            <v>3/2c1</v>
          </cell>
          <cell r="D857" t="str">
            <v>-</v>
          </cell>
          <cell r="E857" t="str">
            <v>VACANT</v>
          </cell>
          <cell r="F857" t="str">
            <v>(Vacant)</v>
          </cell>
          <cell r="G857">
            <v>1194</v>
          </cell>
          <cell r="H857">
            <v>1139</v>
          </cell>
          <cell r="I857">
            <v>0</v>
          </cell>
          <cell r="J857">
            <v>0</v>
          </cell>
        </row>
        <row r="858">
          <cell r="A858" t="str">
            <v>saratoga</v>
          </cell>
          <cell r="B858" t="str">
            <v>2140-2</v>
          </cell>
          <cell r="C858" t="str">
            <v>2/2b1</v>
          </cell>
          <cell r="D858" t="str">
            <v>-</v>
          </cell>
          <cell r="E858" t="str">
            <v>VACANT</v>
          </cell>
          <cell r="F858" t="str">
            <v>(Vacant)</v>
          </cell>
          <cell r="G858">
            <v>1006</v>
          </cell>
          <cell r="H858">
            <v>889</v>
          </cell>
          <cell r="I858">
            <v>0</v>
          </cell>
          <cell r="J858">
            <v>0</v>
          </cell>
        </row>
        <row r="859">
          <cell r="A859" t="str">
            <v>saratoga</v>
          </cell>
          <cell r="B859" t="str">
            <v>2141-2</v>
          </cell>
          <cell r="C859" t="str">
            <v>2/2b1</v>
          </cell>
          <cell r="D859" t="str">
            <v>-</v>
          </cell>
          <cell r="E859" t="str">
            <v>VACANT</v>
          </cell>
          <cell r="F859" t="str">
            <v>(Vacant)</v>
          </cell>
          <cell r="G859">
            <v>1006</v>
          </cell>
          <cell r="H859">
            <v>889</v>
          </cell>
          <cell r="I859">
            <v>0</v>
          </cell>
          <cell r="J859">
            <v>0</v>
          </cell>
        </row>
        <row r="860">
          <cell r="A860" t="str">
            <v>saratoga</v>
          </cell>
          <cell r="B860" t="str">
            <v>2150-2</v>
          </cell>
          <cell r="C860" t="str">
            <v>2/2b1</v>
          </cell>
          <cell r="D860" t="str">
            <v>-</v>
          </cell>
          <cell r="E860" t="str">
            <v>VACANT</v>
          </cell>
          <cell r="F860" t="str">
            <v>(Vacant)</v>
          </cell>
          <cell r="G860">
            <v>1006</v>
          </cell>
          <cell r="H860">
            <v>889</v>
          </cell>
          <cell r="I860">
            <v>0</v>
          </cell>
          <cell r="J860">
            <v>0</v>
          </cell>
        </row>
        <row r="861">
          <cell r="A861" t="str">
            <v>saratoga</v>
          </cell>
          <cell r="B861" t="str">
            <v>2152-2</v>
          </cell>
          <cell r="C861" t="str">
            <v>3/2c2</v>
          </cell>
          <cell r="D861" t="str">
            <v>-</v>
          </cell>
          <cell r="E861" t="str">
            <v>VACANT</v>
          </cell>
          <cell r="F861" t="str">
            <v>(Vacant)</v>
          </cell>
          <cell r="G861">
            <v>1444</v>
          </cell>
          <cell r="H861">
            <v>1209</v>
          </cell>
          <cell r="I861">
            <v>0</v>
          </cell>
          <cell r="J861">
            <v>0</v>
          </cell>
        </row>
        <row r="862">
          <cell r="A862" t="str">
            <v>saratoga</v>
          </cell>
          <cell r="B862" t="str">
            <v>2153-2</v>
          </cell>
          <cell r="C862" t="str">
            <v>2/2b1</v>
          </cell>
          <cell r="D862" t="str">
            <v>-</v>
          </cell>
          <cell r="E862" t="str">
            <v>VACANT</v>
          </cell>
          <cell r="F862" t="str">
            <v>(Vacant)</v>
          </cell>
          <cell r="G862">
            <v>1006</v>
          </cell>
          <cell r="H862">
            <v>889</v>
          </cell>
          <cell r="I862">
            <v>0</v>
          </cell>
          <cell r="J862">
            <v>0</v>
          </cell>
        </row>
        <row r="863">
          <cell r="A863" t="str">
            <v>saratoga</v>
          </cell>
          <cell r="B863" t="str">
            <v>2158-1</v>
          </cell>
          <cell r="C863" t="str">
            <v>2/2b1</v>
          </cell>
          <cell r="D863" t="str">
            <v>-</v>
          </cell>
          <cell r="E863" t="str">
            <v>VACANT</v>
          </cell>
          <cell r="F863" t="str">
            <v>(Vacant)</v>
          </cell>
          <cell r="G863">
            <v>1006</v>
          </cell>
          <cell r="H863">
            <v>889</v>
          </cell>
          <cell r="I863">
            <v>0</v>
          </cell>
          <cell r="J863">
            <v>0</v>
          </cell>
        </row>
        <row r="864">
          <cell r="A864" t="str">
            <v>saratoga</v>
          </cell>
          <cell r="B864" t="str">
            <v>3024-2</v>
          </cell>
          <cell r="C864" t="str">
            <v>1/1a1</v>
          </cell>
          <cell r="D864" t="str">
            <v>-</v>
          </cell>
          <cell r="E864" t="str">
            <v>VACANT</v>
          </cell>
          <cell r="F864" t="str">
            <v>(Vacant)</v>
          </cell>
          <cell r="G864">
            <v>720</v>
          </cell>
          <cell r="H864">
            <v>700</v>
          </cell>
          <cell r="I864">
            <v>0</v>
          </cell>
          <cell r="J864">
            <v>0</v>
          </cell>
        </row>
        <row r="865">
          <cell r="A865" t="str">
            <v>saratoga</v>
          </cell>
          <cell r="B865" t="str">
            <v>3027-2</v>
          </cell>
          <cell r="C865" t="str">
            <v>1/1a1</v>
          </cell>
          <cell r="D865" t="str">
            <v>-</v>
          </cell>
          <cell r="E865" t="str">
            <v>VACANT</v>
          </cell>
          <cell r="F865" t="str">
            <v>(Vacant)</v>
          </cell>
          <cell r="G865">
            <v>720</v>
          </cell>
          <cell r="H865">
            <v>700</v>
          </cell>
          <cell r="I865">
            <v>0</v>
          </cell>
          <cell r="J865">
            <v>0</v>
          </cell>
        </row>
        <row r="866">
          <cell r="A866" t="str">
            <v>saratoga</v>
          </cell>
          <cell r="B866" t="str">
            <v>3036-2</v>
          </cell>
          <cell r="C866" t="str">
            <v>1/1a1</v>
          </cell>
          <cell r="D866" t="str">
            <v>-</v>
          </cell>
          <cell r="E866" t="str">
            <v>VACANT</v>
          </cell>
          <cell r="F866" t="str">
            <v>(Vacant)</v>
          </cell>
          <cell r="G866">
            <v>720</v>
          </cell>
          <cell r="H866">
            <v>700</v>
          </cell>
          <cell r="I866">
            <v>0</v>
          </cell>
          <cell r="J866">
            <v>0</v>
          </cell>
        </row>
        <row r="867">
          <cell r="A867" t="str">
            <v>saratoga</v>
          </cell>
          <cell r="B867" t="str">
            <v>3038-1</v>
          </cell>
          <cell r="C867" t="str">
            <v>2/1b1</v>
          </cell>
          <cell r="D867" t="str">
            <v>-</v>
          </cell>
          <cell r="E867" t="str">
            <v>VACANT</v>
          </cell>
          <cell r="F867" t="str">
            <v>(Vacant)</v>
          </cell>
          <cell r="G867">
            <v>840</v>
          </cell>
          <cell r="H867">
            <v>789</v>
          </cell>
          <cell r="I867">
            <v>0</v>
          </cell>
          <cell r="J867">
            <v>0</v>
          </cell>
        </row>
        <row r="868">
          <cell r="A868" t="str">
            <v>saratoga</v>
          </cell>
          <cell r="B868" t="str">
            <v>3038-2</v>
          </cell>
          <cell r="C868" t="str">
            <v>1/1a1</v>
          </cell>
          <cell r="D868" t="str">
            <v>-</v>
          </cell>
          <cell r="E868" t="str">
            <v>VACANT</v>
          </cell>
          <cell r="F868" t="str">
            <v>(Vacant)</v>
          </cell>
          <cell r="G868">
            <v>720</v>
          </cell>
          <cell r="H868">
            <v>700</v>
          </cell>
          <cell r="I868">
            <v>0</v>
          </cell>
          <cell r="J868">
            <v>0</v>
          </cell>
        </row>
        <row r="869">
          <cell r="A869" t="str">
            <v>saratoga</v>
          </cell>
          <cell r="B869" t="str">
            <v>3045-1</v>
          </cell>
          <cell r="C869" t="str">
            <v>2/1b1</v>
          </cell>
          <cell r="D869" t="str">
            <v>-</v>
          </cell>
          <cell r="E869" t="str">
            <v>VACANT</v>
          </cell>
          <cell r="F869" t="str">
            <v>(Vacant)</v>
          </cell>
          <cell r="G869">
            <v>840</v>
          </cell>
          <cell r="H869">
            <v>789</v>
          </cell>
          <cell r="I869">
            <v>0</v>
          </cell>
          <cell r="J869">
            <v>0</v>
          </cell>
        </row>
        <row r="870">
          <cell r="A870" t="str">
            <v>saratoga</v>
          </cell>
          <cell r="B870" t="str">
            <v>3050-2</v>
          </cell>
          <cell r="C870" t="str">
            <v>1/1a2</v>
          </cell>
          <cell r="D870" t="str">
            <v>-</v>
          </cell>
          <cell r="E870" t="str">
            <v>VACANT</v>
          </cell>
          <cell r="F870" t="str">
            <v>(Vacant)</v>
          </cell>
          <cell r="G870">
            <v>720</v>
          </cell>
          <cell r="H870">
            <v>710</v>
          </cell>
          <cell r="I870">
            <v>0</v>
          </cell>
          <cell r="J870">
            <v>0</v>
          </cell>
        </row>
        <row r="871">
          <cell r="A871" t="str">
            <v>saratoga</v>
          </cell>
          <cell r="B871" t="str">
            <v>3053-1</v>
          </cell>
          <cell r="C871" t="str">
            <v>1/1a1</v>
          </cell>
          <cell r="D871" t="str">
            <v>-</v>
          </cell>
          <cell r="E871" t="str">
            <v>VACANT</v>
          </cell>
          <cell r="F871" t="str">
            <v>(Vacant)</v>
          </cell>
          <cell r="G871">
            <v>720</v>
          </cell>
          <cell r="H871">
            <v>700</v>
          </cell>
          <cell r="I871">
            <v>0</v>
          </cell>
          <cell r="J871">
            <v>0</v>
          </cell>
        </row>
        <row r="872">
          <cell r="A872" t="str">
            <v>saratoga</v>
          </cell>
          <cell r="B872" t="str">
            <v>3055-2</v>
          </cell>
          <cell r="C872" t="str">
            <v>1/1a1</v>
          </cell>
          <cell r="D872" t="str">
            <v>-</v>
          </cell>
          <cell r="E872" t="str">
            <v>VACANT</v>
          </cell>
          <cell r="F872" t="str">
            <v>(Vacant)</v>
          </cell>
          <cell r="G872">
            <v>720</v>
          </cell>
          <cell r="H872">
            <v>700</v>
          </cell>
          <cell r="I872">
            <v>0</v>
          </cell>
          <cell r="J872">
            <v>0</v>
          </cell>
        </row>
        <row r="873">
          <cell r="A873" t="str">
            <v>saratoga</v>
          </cell>
          <cell r="B873" t="str">
            <v>3056-2</v>
          </cell>
          <cell r="C873" t="str">
            <v>1/1a1</v>
          </cell>
          <cell r="D873" t="str">
            <v>-</v>
          </cell>
          <cell r="E873" t="str">
            <v>VACANT</v>
          </cell>
          <cell r="F873" t="str">
            <v>(Vacant)</v>
          </cell>
          <cell r="G873">
            <v>720</v>
          </cell>
          <cell r="H873">
            <v>700</v>
          </cell>
          <cell r="I873">
            <v>0</v>
          </cell>
          <cell r="J873">
            <v>0</v>
          </cell>
        </row>
        <row r="874">
          <cell r="A874" t="str">
            <v>saratoga</v>
          </cell>
          <cell r="B874" t="str">
            <v>3058-2</v>
          </cell>
          <cell r="C874" t="str">
            <v>1/1a1</v>
          </cell>
          <cell r="D874" t="str">
            <v>-</v>
          </cell>
          <cell r="E874" t="str">
            <v>VACANT</v>
          </cell>
          <cell r="F874" t="str">
            <v>(Vacant)</v>
          </cell>
          <cell r="G874">
            <v>720</v>
          </cell>
          <cell r="H874">
            <v>700</v>
          </cell>
          <cell r="I874">
            <v>0</v>
          </cell>
          <cell r="J874">
            <v>0</v>
          </cell>
        </row>
        <row r="875">
          <cell r="A875" t="str">
            <v>saratoga</v>
          </cell>
          <cell r="B875" t="str">
            <v>3063-1</v>
          </cell>
          <cell r="C875" t="str">
            <v>1/1a1</v>
          </cell>
          <cell r="D875" t="str">
            <v>-</v>
          </cell>
          <cell r="E875" t="str">
            <v>VACANT</v>
          </cell>
          <cell r="F875" t="str">
            <v>(Vacant)</v>
          </cell>
          <cell r="G875">
            <v>720</v>
          </cell>
          <cell r="H875">
            <v>700</v>
          </cell>
          <cell r="I875">
            <v>0</v>
          </cell>
          <cell r="J875">
            <v>0</v>
          </cell>
        </row>
        <row r="876">
          <cell r="A876" t="str">
            <v>saratoga</v>
          </cell>
          <cell r="B876" t="str">
            <v>3067-2</v>
          </cell>
          <cell r="C876" t="str">
            <v>2/1b1</v>
          </cell>
          <cell r="D876" t="str">
            <v>-</v>
          </cell>
          <cell r="E876" t="str">
            <v>VACANT</v>
          </cell>
          <cell r="F876" t="str">
            <v>(Vacant)</v>
          </cell>
          <cell r="G876">
            <v>840</v>
          </cell>
          <cell r="H876">
            <v>789</v>
          </cell>
          <cell r="I876">
            <v>0</v>
          </cell>
          <cell r="J876">
            <v>0</v>
          </cell>
        </row>
        <row r="877">
          <cell r="A877" t="str">
            <v>saratoga</v>
          </cell>
          <cell r="B877" t="str">
            <v>3068-1</v>
          </cell>
          <cell r="C877" t="str">
            <v>1/1a1</v>
          </cell>
          <cell r="D877" t="str">
            <v>-</v>
          </cell>
          <cell r="E877" t="str">
            <v>VACANT</v>
          </cell>
          <cell r="F877" t="str">
            <v>(Vacant)</v>
          </cell>
          <cell r="G877">
            <v>720</v>
          </cell>
          <cell r="H877">
            <v>700</v>
          </cell>
          <cell r="I877">
            <v>0</v>
          </cell>
          <cell r="J877">
            <v>0</v>
          </cell>
        </row>
        <row r="878">
          <cell r="A878" t="str">
            <v>saratoga</v>
          </cell>
          <cell r="B878" t="str">
            <v>3078-2</v>
          </cell>
          <cell r="C878" t="str">
            <v>2/1b1</v>
          </cell>
          <cell r="D878" t="str">
            <v>-</v>
          </cell>
          <cell r="E878" t="str">
            <v>VACANT</v>
          </cell>
          <cell r="F878" t="str">
            <v>(Vacant)</v>
          </cell>
          <cell r="G878">
            <v>840</v>
          </cell>
          <cell r="H878">
            <v>789</v>
          </cell>
          <cell r="I878">
            <v>0</v>
          </cell>
          <cell r="J878">
            <v>0</v>
          </cell>
        </row>
        <row r="879">
          <cell r="A879" t="str">
            <v>saratoga</v>
          </cell>
          <cell r="B879" t="str">
            <v>3084-2</v>
          </cell>
          <cell r="C879" t="str">
            <v>1/1a1</v>
          </cell>
          <cell r="D879" t="str">
            <v>-</v>
          </cell>
          <cell r="E879" t="str">
            <v>VACANT</v>
          </cell>
          <cell r="F879" t="str">
            <v>(Vacant)</v>
          </cell>
          <cell r="G879">
            <v>720</v>
          </cell>
          <cell r="H879">
            <v>700</v>
          </cell>
          <cell r="I879">
            <v>0</v>
          </cell>
          <cell r="J879">
            <v>0</v>
          </cell>
        </row>
        <row r="880">
          <cell r="A880" t="str">
            <v>saratoga</v>
          </cell>
          <cell r="B880" t="str">
            <v>3090-2</v>
          </cell>
          <cell r="C880" t="str">
            <v>2/1b1</v>
          </cell>
          <cell r="D880" t="str">
            <v>-</v>
          </cell>
          <cell r="E880" t="str">
            <v>VACANT</v>
          </cell>
          <cell r="F880" t="str">
            <v>(Vacant)</v>
          </cell>
          <cell r="G880">
            <v>840</v>
          </cell>
          <cell r="H880">
            <v>789</v>
          </cell>
          <cell r="I880">
            <v>0</v>
          </cell>
          <cell r="J880">
            <v>0</v>
          </cell>
        </row>
        <row r="881">
          <cell r="A881" t="str">
            <v>saratoga</v>
          </cell>
          <cell r="B881" t="str">
            <v>3109-1</v>
          </cell>
          <cell r="C881" t="str">
            <v>2/1b1</v>
          </cell>
          <cell r="D881" t="str">
            <v>-</v>
          </cell>
          <cell r="E881" t="str">
            <v>VACANT</v>
          </cell>
          <cell r="F881" t="str">
            <v>(Vacant)</v>
          </cell>
          <cell r="G881">
            <v>840</v>
          </cell>
          <cell r="H881">
            <v>789</v>
          </cell>
          <cell r="I881">
            <v>0</v>
          </cell>
          <cell r="J881">
            <v>0</v>
          </cell>
        </row>
        <row r="882">
          <cell r="A882" t="str">
            <v>saratoga</v>
          </cell>
          <cell r="B882" t="str">
            <v>3109-2</v>
          </cell>
          <cell r="C882" t="str">
            <v>2/1b1</v>
          </cell>
          <cell r="D882" t="str">
            <v>-</v>
          </cell>
          <cell r="E882" t="str">
            <v>VACANT</v>
          </cell>
          <cell r="F882" t="str">
            <v>(Vacant)</v>
          </cell>
          <cell r="G882">
            <v>840</v>
          </cell>
          <cell r="H882">
            <v>789</v>
          </cell>
          <cell r="I882">
            <v>0</v>
          </cell>
          <cell r="J882">
            <v>0</v>
          </cell>
        </row>
        <row r="883">
          <cell r="A883" t="str">
            <v>saratoga</v>
          </cell>
          <cell r="B883" t="str">
            <v>3111-2</v>
          </cell>
          <cell r="C883" t="str">
            <v>2/1b1</v>
          </cell>
          <cell r="D883" t="str">
            <v>-</v>
          </cell>
          <cell r="E883" t="str">
            <v>VACANT</v>
          </cell>
          <cell r="F883" t="str">
            <v>(Vacant)</v>
          </cell>
          <cell r="G883">
            <v>840</v>
          </cell>
          <cell r="H883">
            <v>789</v>
          </cell>
          <cell r="I883">
            <v>0</v>
          </cell>
          <cell r="J883">
            <v>0</v>
          </cell>
        </row>
        <row r="884">
          <cell r="A884" t="str">
            <v>saratoga</v>
          </cell>
          <cell r="B884" t="str">
            <v>3112-2</v>
          </cell>
          <cell r="C884" t="str">
            <v>2/1b1</v>
          </cell>
          <cell r="D884" t="str">
            <v>-</v>
          </cell>
          <cell r="E884" t="str">
            <v>VACANT</v>
          </cell>
          <cell r="F884" t="str">
            <v>(Vacant)</v>
          </cell>
          <cell r="G884">
            <v>840</v>
          </cell>
          <cell r="H884">
            <v>789</v>
          </cell>
          <cell r="I884">
            <v>0</v>
          </cell>
          <cell r="J884">
            <v>0</v>
          </cell>
        </row>
        <row r="885">
          <cell r="A885" t="str">
            <v>saratoga</v>
          </cell>
          <cell r="B885" t="str">
            <v>3114-1</v>
          </cell>
          <cell r="C885" t="str">
            <v>2/1b1</v>
          </cell>
          <cell r="D885" t="str">
            <v>-</v>
          </cell>
          <cell r="E885" t="str">
            <v>VACANT</v>
          </cell>
          <cell r="F885" t="str">
            <v>(Vacant)</v>
          </cell>
          <cell r="G885">
            <v>840</v>
          </cell>
          <cell r="H885">
            <v>789</v>
          </cell>
          <cell r="I885">
            <v>0</v>
          </cell>
          <cell r="J885">
            <v>0</v>
          </cell>
        </row>
        <row r="886">
          <cell r="A886" t="str">
            <v>saratoga</v>
          </cell>
          <cell r="B886" t="str">
            <v>3116-1</v>
          </cell>
          <cell r="C886" t="str">
            <v>1/1a1</v>
          </cell>
          <cell r="D886" t="str">
            <v>-</v>
          </cell>
          <cell r="E886" t="str">
            <v>VACANT</v>
          </cell>
          <cell r="F886" t="str">
            <v>(Vacant)</v>
          </cell>
          <cell r="G886">
            <v>720</v>
          </cell>
          <cell r="H886">
            <v>700</v>
          </cell>
          <cell r="I886">
            <v>0</v>
          </cell>
          <cell r="J886">
            <v>0</v>
          </cell>
        </row>
        <row r="887">
          <cell r="A887" t="str">
            <v>saratoga</v>
          </cell>
          <cell r="B887" t="str">
            <v>3123-1</v>
          </cell>
          <cell r="C887" t="str">
            <v>1/1a1</v>
          </cell>
          <cell r="D887" t="str">
            <v>-</v>
          </cell>
          <cell r="E887" t="str">
            <v>VACANT</v>
          </cell>
          <cell r="F887" t="str">
            <v>(Vacant)</v>
          </cell>
          <cell r="G887">
            <v>720</v>
          </cell>
          <cell r="H887">
            <v>700</v>
          </cell>
          <cell r="I887">
            <v>0</v>
          </cell>
          <cell r="J887">
            <v>0</v>
          </cell>
        </row>
        <row r="888">
          <cell r="A888" t="str">
            <v>saratoga</v>
          </cell>
          <cell r="B888" t="str">
            <v>3130-1</v>
          </cell>
          <cell r="C888" t="str">
            <v>1/1a1</v>
          </cell>
          <cell r="D888" t="str">
            <v>-</v>
          </cell>
          <cell r="E888" t="str">
            <v>VACANT</v>
          </cell>
          <cell r="F888" t="str">
            <v>(Vacant)</v>
          </cell>
          <cell r="G888">
            <v>720</v>
          </cell>
          <cell r="H888">
            <v>700</v>
          </cell>
          <cell r="I888">
            <v>0</v>
          </cell>
          <cell r="J888">
            <v>0</v>
          </cell>
        </row>
      </sheetData>
      <sheetData sheetId="1"/>
      <sheetData sheetId="2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gración Margen"/>
      <sheetName val="Int Margen Dolares"/>
      <sheetName val="Hoja1"/>
      <sheetName val="Ventas en Dolares Pto"/>
      <sheetName val="Dif Ventas Dlls Pron-Pto"/>
      <sheetName val="Indicadores Gente"/>
      <sheetName val="Indicadores Junta de Consejo"/>
      <sheetName val="Indic Junta Consejo Dlls"/>
      <sheetName val="Jta Consejo Situacion Mercado"/>
      <sheetName val="Costos por Pieza"/>
      <sheetName val="Graficas costo por pieza"/>
      <sheetName val="Objetivos G. G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TAS PESOS 2003 (2)"/>
      <sheetName val="ventas 2003"/>
      <sheetName val="VOL. 03"/>
      <sheetName val="VTAS PESOS 200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 Fact"/>
      <sheetName val="Anal IVA"/>
      <sheetName val="Anal Ing"/>
      <sheetName val="INTERCIA."/>
      <sheetName val="Int.M3 y Aba Sep01"/>
      <sheetName val="Detalle.M3 y Aba Jun01"/>
      <sheetName val="Detalle M3 Y Aba Dic-01"/>
      <sheetName val="Hoja1"/>
      <sheetName val="Detalle.M3 y Aba  (2)"/>
      <sheetName val="Int.M3 y Aba"/>
      <sheetName val="Detalle.M3 y Aba "/>
      <sheetName val="Flujo de Caja"/>
      <sheetName val="EGyP"/>
      <sheetName val="IETU"/>
      <sheetName val="RES FIS"/>
      <sheetName val="RES FISC"/>
      <sheetName val="Perdida PDR"/>
      <sheetName val="Perdida Operacion"/>
      <sheetName val="Clientes nuevo"/>
      <sheetName val="Resultados Dic"/>
      <sheetName val="CONFIS"/>
      <sheetName val="Vaciado decl's"/>
      <sheetName val="IVA"/>
      <sheetName val="FACT 10"/>
      <sheetName val="FACT 09"/>
      <sheetName val="PROV 09"/>
      <sheetName val="PROV 10"/>
      <sheetName val="Cred Invers"/>
      <sheetName val="PP-ISR (2)"/>
      <sheetName val="PP-ISR (3)"/>
      <sheetName val="PP-ISR"/>
      <sheetName val="RES FIS 10"/>
      <sheetName val="PP IETU"/>
      <sheetName val="IETU ANUAL"/>
      <sheetName val="P&amp;L"/>
      <sheetName val="BalancesSheet "/>
      <sheetName val="PP IETU DECLAR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2010 Taxes"/>
      <sheetName val="Payables"/>
      <sheetName val="Assumptions"/>
      <sheetName val="Rents"/>
      <sheetName val="Projections"/>
      <sheetName val="P&amp;L"/>
      <sheetName val="Balance Sheet"/>
      <sheetName val="Rennovation Schedule"/>
      <sheetName val="Summary 2008"/>
      <sheetName val="Summary 2009"/>
      <sheetName val="2008"/>
      <sheetName val="2009"/>
      <sheetName val="Budget"/>
    </sheetNames>
    <sheetDataSet>
      <sheetData sheetId="0">
        <row r="8">
          <cell r="E8">
            <v>244</v>
          </cell>
        </row>
        <row r="9">
          <cell r="E9">
            <v>277910</v>
          </cell>
        </row>
        <row r="10">
          <cell r="E10">
            <v>1138.9754098360656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derwriting"/>
      <sheetName val="Income &amp; Expense Assumptions"/>
      <sheetName val="Year 1 Proforma"/>
      <sheetName val="Historical Comparison"/>
      <sheetName val="5-Year Capital"/>
      <sheetName val="Closing Cost Shedule"/>
      <sheetName val="Amortization Calculations"/>
      <sheetName val="Rent Roll"/>
      <sheetName val="Comps"/>
      <sheetName val="MISC"/>
    </sheetNames>
    <sheetDataSet>
      <sheetData sheetId="0" refreshError="1">
        <row r="10">
          <cell r="J10">
            <v>0</v>
          </cell>
        </row>
        <row r="19">
          <cell r="J19">
            <v>85307</v>
          </cell>
        </row>
      </sheetData>
      <sheetData sheetId="1" refreshError="1">
        <row r="10">
          <cell r="J10">
            <v>0</v>
          </cell>
        </row>
        <row r="14">
          <cell r="J14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171CC-CFB3-4319-8C07-B9653B178B20}">
  <sheetPr>
    <pageSetUpPr fitToPage="1"/>
  </sheetPr>
  <dimension ref="A1:T105"/>
  <sheetViews>
    <sheetView showGridLines="0" tabSelected="1" zoomScaleNormal="100" workbookViewId="0">
      <selection activeCell="D9" sqref="D9"/>
    </sheetView>
  </sheetViews>
  <sheetFormatPr baseColWidth="10" defaultColWidth="9.26953125" defaultRowHeight="14.5" x14ac:dyDescent="0.35"/>
  <cols>
    <col min="1" max="1" width="39.26953125" customWidth="1"/>
    <col min="2" max="2" width="18.54296875" customWidth="1"/>
    <col min="3" max="3" width="7.1796875" style="37" customWidth="1"/>
    <col min="4" max="4" width="18.54296875" customWidth="1"/>
    <col min="5" max="5" width="7.1796875" style="37" customWidth="1"/>
    <col min="6" max="6" width="18.54296875" customWidth="1"/>
    <col min="7" max="7" width="7.1796875" style="37" customWidth="1"/>
    <col min="8" max="8" width="18.54296875" customWidth="1"/>
    <col min="9" max="9" width="7.1796875" customWidth="1"/>
    <col min="10" max="10" width="18.54296875" customWidth="1"/>
    <col min="11" max="11" width="7.1796875" customWidth="1"/>
    <col min="12" max="12" width="18.54296875" customWidth="1"/>
    <col min="13" max="13" width="7.1796875" customWidth="1"/>
    <col min="14" max="14" width="18.54296875" customWidth="1"/>
    <col min="15" max="15" width="7.1796875" customWidth="1"/>
    <col min="25" max="26" width="5.54296875" bestFit="1" customWidth="1"/>
    <col min="27" max="27" width="4.453125" bestFit="1" customWidth="1"/>
    <col min="28" max="28" width="7.7265625" bestFit="1" customWidth="1"/>
    <col min="29" max="29" width="10" bestFit="1" customWidth="1"/>
  </cols>
  <sheetData>
    <row r="1" spans="1:20" ht="33.7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R1" s="2"/>
      <c r="S1" s="2"/>
      <c r="T1" s="2"/>
    </row>
    <row r="2" spans="1:20" ht="15" x14ac:dyDescent="0.4">
      <c r="A2" s="3"/>
      <c r="B2" s="4" t="s">
        <v>0</v>
      </c>
      <c r="C2" s="5">
        <f>+CY!G2+SHS!G2</f>
        <v>240</v>
      </c>
      <c r="D2" s="4" t="s">
        <v>1</v>
      </c>
      <c r="E2" s="6">
        <f>$C$2*365</f>
        <v>87600</v>
      </c>
      <c r="F2" s="4" t="s">
        <v>2</v>
      </c>
      <c r="G2" s="7"/>
      <c r="H2" s="8"/>
      <c r="I2" s="3"/>
      <c r="J2" s="9"/>
      <c r="K2" s="3"/>
      <c r="L2" s="9"/>
      <c r="M2" s="9"/>
      <c r="N2" s="9"/>
      <c r="O2" s="9"/>
      <c r="R2" s="10"/>
      <c r="S2" s="2"/>
      <c r="T2" s="2"/>
    </row>
    <row r="3" spans="1:20" ht="15" x14ac:dyDescent="0.4">
      <c r="A3" s="11"/>
      <c r="B3" s="11" t="s">
        <v>3</v>
      </c>
      <c r="C3" s="12" t="s">
        <v>4</v>
      </c>
      <c r="D3" s="11" t="s">
        <v>5</v>
      </c>
      <c r="E3" s="12" t="s">
        <v>4</v>
      </c>
      <c r="F3" s="11" t="s">
        <v>6</v>
      </c>
      <c r="G3" s="12" t="s">
        <v>4</v>
      </c>
      <c r="H3" s="11" t="s">
        <v>7</v>
      </c>
      <c r="I3" s="12" t="s">
        <v>4</v>
      </c>
      <c r="J3" s="11" t="s">
        <v>8</v>
      </c>
      <c r="K3" s="12" t="s">
        <v>4</v>
      </c>
      <c r="L3" s="11" t="s">
        <v>9</v>
      </c>
      <c r="M3" s="12"/>
      <c r="N3" s="11" t="s">
        <v>10</v>
      </c>
      <c r="O3" s="12"/>
      <c r="Q3" s="10"/>
      <c r="R3" s="10"/>
      <c r="S3" s="10"/>
      <c r="T3" s="10"/>
    </row>
    <row r="4" spans="1:20" ht="15" x14ac:dyDescent="0.4">
      <c r="A4" s="13" t="s">
        <v>11</v>
      </c>
      <c r="B4" s="14">
        <f>+CY!F4+SHS!F4</f>
        <v>73014.600000000006</v>
      </c>
      <c r="C4" s="14"/>
      <c r="D4" s="14">
        <f>+CY!H4+SHS!H4</f>
        <v>68145.5</v>
      </c>
      <c r="E4" s="14"/>
      <c r="F4" s="14">
        <f>+CY!J4+SHS!J4</f>
        <v>70284.399999999994</v>
      </c>
      <c r="G4" s="14"/>
      <c r="H4" s="14">
        <f>+CY!L4+SHS!L4</f>
        <v>71547.299999999988</v>
      </c>
      <c r="I4" s="14"/>
      <c r="J4" s="14">
        <f>+CY!N4+SHS!N4</f>
        <v>71547.299999999988</v>
      </c>
      <c r="K4" s="14"/>
      <c r="L4" s="14">
        <f>+CY!P4+SHS!P4</f>
        <v>71547.299999999988</v>
      </c>
      <c r="M4" s="14"/>
      <c r="N4" s="14">
        <f>+CY!R4+SHS!R4</f>
        <v>71743.320000000007</v>
      </c>
      <c r="O4" s="14"/>
      <c r="Q4" s="2"/>
      <c r="R4" s="2"/>
      <c r="S4" s="2"/>
      <c r="T4" s="2"/>
    </row>
    <row r="5" spans="1:20" ht="15" x14ac:dyDescent="0.4">
      <c r="A5" s="13" t="s">
        <v>12</v>
      </c>
      <c r="B5" s="15">
        <f>+B4/$E$2</f>
        <v>0.83350000000000002</v>
      </c>
      <c r="C5" s="15"/>
      <c r="D5" s="15">
        <f>+D4/$E$2</f>
        <v>0.7779166666666667</v>
      </c>
      <c r="E5" s="15"/>
      <c r="F5" s="15">
        <f>+F4/$E$2</f>
        <v>0.80233333333333323</v>
      </c>
      <c r="G5" s="15"/>
      <c r="H5" s="15">
        <f>+H4/$E$2</f>
        <v>0.81674999999999986</v>
      </c>
      <c r="I5" s="15"/>
      <c r="J5" s="15">
        <f>+J4/$E$2</f>
        <v>0.81674999999999986</v>
      </c>
      <c r="K5" s="15"/>
      <c r="L5" s="15">
        <f>+L4/$E$2</f>
        <v>0.81674999999999986</v>
      </c>
      <c r="M5" s="15"/>
      <c r="N5" s="15">
        <f>+N4/$E$2</f>
        <v>0.81898767123287675</v>
      </c>
      <c r="O5" s="15"/>
      <c r="Q5" s="16"/>
      <c r="R5" s="16"/>
      <c r="S5" s="16"/>
      <c r="T5" s="16"/>
    </row>
    <row r="6" spans="1:20" ht="15" x14ac:dyDescent="0.4">
      <c r="A6" s="13" t="s">
        <v>13</v>
      </c>
      <c r="B6" s="17">
        <f>+B9/B4</f>
        <v>169.79344131173764</v>
      </c>
      <c r="C6" s="18"/>
      <c r="D6" s="17">
        <f>+D9/D4</f>
        <v>171.80503481521157</v>
      </c>
      <c r="E6" s="18"/>
      <c r="F6" s="17">
        <f>+F9/F4</f>
        <v>176.91450311591197</v>
      </c>
      <c r="G6" s="18"/>
      <c r="H6" s="17">
        <f>+H9/H4</f>
        <v>182.91437911437612</v>
      </c>
      <c r="I6" s="18"/>
      <c r="J6" s="17">
        <f>+J9/J4</f>
        <v>188.40181048780741</v>
      </c>
      <c r="K6" s="18"/>
      <c r="L6" s="17">
        <f>+L9/L4</f>
        <v>192.48064117899096</v>
      </c>
      <c r="M6" s="18"/>
      <c r="N6" s="17">
        <f>+N9/N4</f>
        <v>196.66610455467548</v>
      </c>
      <c r="O6" s="18"/>
      <c r="Q6" s="19"/>
      <c r="R6" s="19"/>
      <c r="S6" s="19"/>
      <c r="T6" s="19"/>
    </row>
    <row r="7" spans="1:20" ht="15" x14ac:dyDescent="0.4">
      <c r="A7" s="13" t="s">
        <v>14</v>
      </c>
      <c r="B7" s="17">
        <f>B6*B5</f>
        <v>141.52283333333332</v>
      </c>
      <c r="C7" s="20"/>
      <c r="D7" s="17">
        <f>D6*D5</f>
        <v>133.65</v>
      </c>
      <c r="E7" s="20"/>
      <c r="F7" s="17">
        <f>F6*F5</f>
        <v>141.94440300000002</v>
      </c>
      <c r="G7" s="20"/>
      <c r="H7" s="17">
        <f>H6*H5</f>
        <v>149.39531914166668</v>
      </c>
      <c r="I7" s="20"/>
      <c r="J7" s="17">
        <f>J6*J5</f>
        <v>153.87717871591667</v>
      </c>
      <c r="K7" s="20"/>
      <c r="L7" s="17">
        <f>L6*L5</f>
        <v>157.20856368294085</v>
      </c>
      <c r="M7" s="20"/>
      <c r="N7" s="17">
        <f>N6*N5</f>
        <v>161.06711497967513</v>
      </c>
      <c r="O7" s="20"/>
      <c r="Q7" s="19"/>
      <c r="R7" s="19"/>
      <c r="S7" s="19"/>
      <c r="T7" s="19"/>
    </row>
    <row r="8" spans="1:20" ht="15" x14ac:dyDescent="0.4">
      <c r="A8" s="21" t="s">
        <v>15</v>
      </c>
      <c r="B8" s="22">
        <f>+(B7-157)/157</f>
        <v>-9.8580679405520233E-2</v>
      </c>
      <c r="C8" s="22"/>
      <c r="D8" s="22">
        <f>+(D7-157)/157</f>
        <v>-0.1487261146496815</v>
      </c>
      <c r="E8" s="22"/>
      <c r="F8" s="22">
        <f>+(F7-157)/157</f>
        <v>-9.5895522292993488E-2</v>
      </c>
      <c r="G8" s="22"/>
      <c r="H8" s="22">
        <f>+(H7-157)/157</f>
        <v>-4.8437457696390601E-2</v>
      </c>
      <c r="I8" s="22"/>
      <c r="J8" s="22">
        <f>+(J7-157)/157</f>
        <v>-1.9890581427282353E-2</v>
      </c>
      <c r="K8" s="22"/>
      <c r="L8" s="22">
        <f>+(L7-157)/157</f>
        <v>1.3284311015340675E-3</v>
      </c>
      <c r="M8" s="22">
        <f t="shared" ref="M8" si="0">K8*1.03</f>
        <v>0</v>
      </c>
      <c r="N8" s="22">
        <f>+(N7-157)/157</f>
        <v>2.5905190953344745E-2</v>
      </c>
      <c r="O8" s="22"/>
    </row>
    <row r="9" spans="1:20" ht="15" x14ac:dyDescent="0.4">
      <c r="A9" s="13" t="s">
        <v>0</v>
      </c>
      <c r="B9" s="23">
        <f>+CY!F9+SHS!F9</f>
        <v>12397400.199999999</v>
      </c>
      <c r="C9" s="24">
        <f>B9/B12</f>
        <v>0.94774117670037816</v>
      </c>
      <c r="D9" s="23">
        <f>+CY!H9+SHS!H9</f>
        <v>11707740</v>
      </c>
      <c r="E9" s="24">
        <f>D9/D12</f>
        <v>0.94695926909009642</v>
      </c>
      <c r="F9" s="23">
        <f>+CY!J9+SHS!J9</f>
        <v>12434329.702800002</v>
      </c>
      <c r="G9" s="24">
        <f>F9/F12</f>
        <v>0.94714452453162024</v>
      </c>
      <c r="H9" s="23">
        <f>+CY!L9+SHS!L9</f>
        <v>13087029.956810001</v>
      </c>
      <c r="I9" s="24">
        <f>H9/H12</f>
        <v>0.94751368842965711</v>
      </c>
      <c r="J9" s="23">
        <f>+CY!N9+SHS!N9</f>
        <v>13479640.855514301</v>
      </c>
      <c r="K9" s="24">
        <f>J9/J12</f>
        <v>0.94751368842965733</v>
      </c>
      <c r="L9" s="23">
        <f>+CY!P9+SHS!P9</f>
        <v>13771470.178625617</v>
      </c>
      <c r="M9" s="24">
        <f>L9/L12</f>
        <v>0.94710738669135508</v>
      </c>
      <c r="N9" s="23">
        <f>+CY!R9+SHS!R9</f>
        <v>14109479.272219542</v>
      </c>
      <c r="O9" s="24">
        <f>N9/N12</f>
        <v>0.94670281917179644</v>
      </c>
    </row>
    <row r="10" spans="1:20" ht="15" x14ac:dyDescent="0.4">
      <c r="A10" s="13" t="s">
        <v>16</v>
      </c>
      <c r="B10" s="23">
        <f>+CY!F10+SHS!F10</f>
        <v>270629.25</v>
      </c>
      <c r="C10" s="24">
        <f>B10/B12</f>
        <v>2.0688731484568904E-2</v>
      </c>
      <c r="D10" s="23">
        <f>+CY!H10+SHS!H10</f>
        <v>259358.50625000001</v>
      </c>
      <c r="E10" s="24">
        <f>D10/D12</f>
        <v>2.0977741349807837E-2</v>
      </c>
      <c r="F10" s="23">
        <f>+CY!J10+SHS!J10</f>
        <v>273933.18546999997</v>
      </c>
      <c r="G10" s="24">
        <f>F10/F12</f>
        <v>2.0865967278235392E-2</v>
      </c>
      <c r="H10" s="23">
        <f>+CY!L10+SHS!L10</f>
        <v>285702.89892037498</v>
      </c>
      <c r="I10" s="24">
        <f>H10/H12</f>
        <v>2.0685167562424965E-2</v>
      </c>
      <c r="J10" s="23">
        <f>+CY!N10+SHS!N10</f>
        <v>294273.9858879862</v>
      </c>
      <c r="K10" s="24">
        <f>J10/J12</f>
        <v>2.0685167562424965E-2</v>
      </c>
      <c r="L10" s="23">
        <f>+CY!P10+SHS!P10</f>
        <v>303102.20546462585</v>
      </c>
      <c r="M10" s="24">
        <f>L10/L12</f>
        <v>2.0845293494048532E-2</v>
      </c>
      <c r="N10" s="23">
        <f>+CY!R10+SHS!R10</f>
        <v>313050.60113987577</v>
      </c>
      <c r="O10" s="24">
        <f>N10/N12</f>
        <v>2.100473595975063E-2</v>
      </c>
    </row>
    <row r="11" spans="1:20" ht="15" x14ac:dyDescent="0.4">
      <c r="A11" s="13" t="s">
        <v>17</v>
      </c>
      <c r="B11" s="23">
        <f>+CY!F11+SHS!F11</f>
        <v>412968.3</v>
      </c>
      <c r="C11" s="24">
        <f>B11/B12</f>
        <v>3.1570091815052867E-2</v>
      </c>
      <c r="D11" s="23">
        <f>+CY!H11+SHS!H11</f>
        <v>396411.07875000004</v>
      </c>
      <c r="E11" s="24">
        <f>D11/D12</f>
        <v>3.2062989560095859E-2</v>
      </c>
      <c r="F11" s="23">
        <f>+CY!J11+SHS!J11</f>
        <v>419965.57184700004</v>
      </c>
      <c r="G11" s="24">
        <f>F11/F12</f>
        <v>3.1989508190144435E-2</v>
      </c>
      <c r="H11" s="23">
        <f>+CY!L11+SHS!L11</f>
        <v>439236.42410084995</v>
      </c>
      <c r="I11" s="24">
        <f>H11/H12</f>
        <v>3.180114400791783E-2</v>
      </c>
      <c r="J11" s="23">
        <f>+CY!N11+SHS!N11</f>
        <v>452413.51682387543</v>
      </c>
      <c r="K11" s="24">
        <f>J11/J12</f>
        <v>3.180114400791783E-2</v>
      </c>
      <c r="L11" s="23">
        <f>+CY!P11+SHS!P11</f>
        <v>465985.92232859175</v>
      </c>
      <c r="M11" s="24">
        <f>L11/L12</f>
        <v>3.2047319814596478E-2</v>
      </c>
      <c r="N11" s="23">
        <f>+CY!R11+SHS!R11</f>
        <v>481280.47397104802</v>
      </c>
      <c r="O11" s="24">
        <f>N11/N12</f>
        <v>3.2292444868452973E-2</v>
      </c>
    </row>
    <row r="12" spans="1:20" ht="15" x14ac:dyDescent="0.4">
      <c r="A12" s="25" t="s">
        <v>18</v>
      </c>
      <c r="B12" s="26">
        <f>SUM(B9:B11)</f>
        <v>13080997.75</v>
      </c>
      <c r="C12" s="27"/>
      <c r="D12" s="26">
        <f>SUM(D9:D11)</f>
        <v>12363509.584999999</v>
      </c>
      <c r="E12" s="27"/>
      <c r="F12" s="26">
        <f>SUM(F9:F11)</f>
        <v>13128228.460117001</v>
      </c>
      <c r="G12" s="27"/>
      <c r="H12" s="26">
        <f>SUM(H9:H11)</f>
        <v>13811969.279831227</v>
      </c>
      <c r="I12" s="27"/>
      <c r="J12" s="26">
        <f>SUM(J9:J11)</f>
        <v>14226328.358226161</v>
      </c>
      <c r="K12" s="27"/>
      <c r="L12" s="26">
        <f>SUM(L9:L11)</f>
        <v>14540558.306418834</v>
      </c>
      <c r="M12" s="27"/>
      <c r="N12" s="26">
        <f>SUM(N9:N11)</f>
        <v>14903810.347330466</v>
      </c>
      <c r="O12" s="27"/>
    </row>
    <row r="13" spans="1:20" ht="15" x14ac:dyDescent="0.4">
      <c r="A13" s="13"/>
      <c r="B13" s="6"/>
      <c r="C13" s="28"/>
      <c r="D13" s="6"/>
      <c r="E13" s="28"/>
      <c r="F13" s="6"/>
      <c r="G13" s="28"/>
      <c r="H13" s="6"/>
      <c r="I13" s="28"/>
      <c r="J13" s="6"/>
      <c r="K13" s="28"/>
      <c r="L13" s="6"/>
      <c r="M13" s="28"/>
      <c r="N13" s="6"/>
      <c r="O13" s="28"/>
    </row>
    <row r="14" spans="1:20" ht="15" x14ac:dyDescent="0.4">
      <c r="A14" s="21" t="s">
        <v>19</v>
      </c>
      <c r="B14" s="6"/>
      <c r="C14" s="28"/>
      <c r="D14" s="6"/>
      <c r="E14" s="28"/>
      <c r="F14" s="6"/>
      <c r="G14" s="28"/>
      <c r="H14" s="6"/>
      <c r="I14" s="28"/>
      <c r="J14" s="6"/>
      <c r="K14" s="28"/>
      <c r="L14" s="6"/>
      <c r="M14" s="28"/>
      <c r="N14" s="6"/>
      <c r="O14" s="28"/>
    </row>
    <row r="15" spans="1:20" ht="15" x14ac:dyDescent="0.4">
      <c r="A15" s="13" t="s">
        <v>0</v>
      </c>
      <c r="B15" s="23">
        <f>+CY!F15+SHS!F15</f>
        <v>2441426.5999999996</v>
      </c>
      <c r="C15" s="24">
        <f>+B15/B9</f>
        <v>0.19693053064464272</v>
      </c>
      <c r="D15" s="23">
        <f>+CY!H15+SHS!H15</f>
        <v>2347741.9587500002</v>
      </c>
      <c r="E15" s="24">
        <f>D15/D9</f>
        <v>0.20052904819802969</v>
      </c>
      <c r="F15" s="23">
        <f>+CY!J15+SHS!J15</f>
        <v>2495598.6199449999</v>
      </c>
      <c r="G15" s="24">
        <f>F15/F9</f>
        <v>0.20070230399174899</v>
      </c>
      <c r="H15" s="23">
        <f>+CY!L15+SHS!L15</f>
        <v>2618108.6561981002</v>
      </c>
      <c r="I15" s="24">
        <f>H15/H9</f>
        <v>0.20005369169616169</v>
      </c>
      <c r="J15" s="23">
        <f>+CY!N15+SHS!N15</f>
        <v>2696651.9158840431</v>
      </c>
      <c r="K15" s="24">
        <f>J15/J9</f>
        <v>0.20005369169616169</v>
      </c>
      <c r="L15" s="23">
        <f>+CY!P15+SHS!P15</f>
        <v>2777551.4733605646</v>
      </c>
      <c r="M15" s="24">
        <f>L15/L9</f>
        <v>0.20168881298320193</v>
      </c>
      <c r="N15" s="23">
        <f>+CY!R15+SHS!R15</f>
        <v>2868716.0395273035</v>
      </c>
      <c r="O15" s="24">
        <f>N15/N9</f>
        <v>0.20331834961305625</v>
      </c>
    </row>
    <row r="16" spans="1:20" ht="15" x14ac:dyDescent="0.4">
      <c r="A16" s="13" t="s">
        <v>16</v>
      </c>
      <c r="B16" s="23">
        <f>+CY!F16+SHS!F16</f>
        <v>255004.51249999998</v>
      </c>
      <c r="C16" s="24">
        <f>+B16/B10</f>
        <v>0.94226515611302175</v>
      </c>
      <c r="D16" s="23">
        <f>+CY!H16+SHS!H16</f>
        <v>251886.5</v>
      </c>
      <c r="E16" s="24">
        <f>+D16/D10</f>
        <v>0.97119043304946551</v>
      </c>
      <c r="F16" s="23">
        <f>+CY!J16+SHS!J16</f>
        <v>257951.29720374997</v>
      </c>
      <c r="G16" s="24">
        <f>+F16/F10</f>
        <v>0.94165771394645337</v>
      </c>
      <c r="H16" s="23">
        <f>+CY!L16+SHS!L16</f>
        <v>263385.00852465624</v>
      </c>
      <c r="I16" s="24">
        <f>+H16/H10</f>
        <v>0.92188427040798526</v>
      </c>
      <c r="J16" s="23">
        <f>+CY!N16+SHS!N16</f>
        <v>271286.55878039589</v>
      </c>
      <c r="K16" s="24">
        <f>+J16/J10</f>
        <v>0.92188427040798515</v>
      </c>
      <c r="L16" s="23">
        <f>+CY!P16+SHS!P16</f>
        <v>279425.15554380778</v>
      </c>
      <c r="M16" s="24">
        <f>+L16/L10</f>
        <v>0.92188427040798504</v>
      </c>
      <c r="N16" s="23">
        <f>+CY!R16+SHS!R16</f>
        <v>288596.42503261555</v>
      </c>
      <c r="O16" s="24">
        <f>+N16/N10</f>
        <v>0.92188427040798515</v>
      </c>
    </row>
    <row r="17" spans="1:15" ht="15" x14ac:dyDescent="0.4">
      <c r="A17" s="13" t="s">
        <v>20</v>
      </c>
      <c r="B17" s="23">
        <f>+CY!F17+SHS!F17</f>
        <v>165187.31999999998</v>
      </c>
      <c r="C17" s="24">
        <f>IFERROR(B17/B11,0)</f>
        <v>0.39999999999999997</v>
      </c>
      <c r="D17" s="23">
        <f>+CY!H17+SHS!H17</f>
        <v>158564.43150000001</v>
      </c>
      <c r="E17" s="24">
        <f>IFERROR(D17/D11,0)</f>
        <v>0.39999999999999997</v>
      </c>
      <c r="F17" s="23">
        <f>+CY!J17+SHS!J17</f>
        <v>167986.22873879998</v>
      </c>
      <c r="G17" s="24">
        <f>IFERROR(F17/F11,0)</f>
        <v>0.39999999999999991</v>
      </c>
      <c r="H17" s="23">
        <f>+CY!L17+SHS!L17</f>
        <v>175694.56964033999</v>
      </c>
      <c r="I17" s="24">
        <f>IFERROR(H17/H11,0)</f>
        <v>0.4</v>
      </c>
      <c r="J17" s="23">
        <f>+CY!N17+SHS!N17</f>
        <v>180965.40672955022</v>
      </c>
      <c r="K17" s="24">
        <f>IFERROR(J17/J11,0)</f>
        <v>0.40000000000000008</v>
      </c>
      <c r="L17" s="23">
        <f>+CY!P17+SHS!P17</f>
        <v>186394.36893143671</v>
      </c>
      <c r="M17" s="24">
        <f>IFERROR(L17/L11,0)</f>
        <v>0.4</v>
      </c>
      <c r="N17" s="23">
        <f>+CY!R17+SHS!R17</f>
        <v>192512.18958841922</v>
      </c>
      <c r="O17" s="24">
        <f>IFERROR(N17/N11,0)</f>
        <v>0.4</v>
      </c>
    </row>
    <row r="18" spans="1:15" ht="15" x14ac:dyDescent="0.4">
      <c r="A18" s="25" t="s">
        <v>21</v>
      </c>
      <c r="B18" s="26">
        <f>SUM(B15:B17)</f>
        <v>2861618.4324999996</v>
      </c>
      <c r="C18" s="29">
        <f>B18/B12</f>
        <v>0.21876148036949242</v>
      </c>
      <c r="D18" s="26">
        <f>SUM(D15:D17)</f>
        <v>2758192.8902500002</v>
      </c>
      <c r="E18" s="29">
        <f>D18/D12</f>
        <v>0.22309141844289679</v>
      </c>
      <c r="F18" s="26">
        <f>SUM(F15:F17)</f>
        <v>2921536.14588755</v>
      </c>
      <c r="G18" s="29">
        <f>F18/F12</f>
        <v>0.22253849060922823</v>
      </c>
      <c r="H18" s="26">
        <f>SUM(H15:H17)</f>
        <v>3057188.2343630963</v>
      </c>
      <c r="I18" s="29">
        <f>H18/H12</f>
        <v>0.22134339951271981</v>
      </c>
      <c r="J18" s="26">
        <f>SUM(J15:J17)</f>
        <v>3148903.8813939891</v>
      </c>
      <c r="K18" s="29">
        <f>J18/J12</f>
        <v>0.22134339951271984</v>
      </c>
      <c r="L18" s="26">
        <f>SUM(L15:L17)</f>
        <v>3243370.9978358094</v>
      </c>
      <c r="M18" s="29">
        <f>L18/L12</f>
        <v>0.22305684069944168</v>
      </c>
      <c r="N18" s="26">
        <f>SUM(N15:N17)</f>
        <v>3349824.6541483384</v>
      </c>
      <c r="O18" s="29">
        <f>N18/N12</f>
        <v>0.22476296840078555</v>
      </c>
    </row>
    <row r="19" spans="1:15" ht="15" x14ac:dyDescent="0.4">
      <c r="A19" s="13"/>
      <c r="B19" s="6"/>
      <c r="C19" s="24"/>
      <c r="D19" s="6"/>
      <c r="E19" s="24"/>
      <c r="F19" s="6"/>
      <c r="G19" s="24"/>
      <c r="H19" s="6"/>
      <c r="I19" s="24"/>
      <c r="J19" s="6"/>
      <c r="K19" s="24"/>
      <c r="L19" s="6"/>
      <c r="M19" s="24"/>
      <c r="N19" s="6"/>
      <c r="O19" s="24"/>
    </row>
    <row r="20" spans="1:15" ht="15" x14ac:dyDescent="0.4">
      <c r="A20" s="25" t="s">
        <v>22</v>
      </c>
      <c r="B20" s="26">
        <f>B12-B18</f>
        <v>10219379.317500001</v>
      </c>
      <c r="C20" s="29">
        <f>B20/B12</f>
        <v>0.78123851963050761</v>
      </c>
      <c r="D20" s="26">
        <f>D12-D18</f>
        <v>9605316.6947499998</v>
      </c>
      <c r="E20" s="29">
        <f>D20/D12</f>
        <v>0.77690858155710329</v>
      </c>
      <c r="F20" s="26">
        <f>F12-F18</f>
        <v>10206692.314229451</v>
      </c>
      <c r="G20" s="29">
        <f>F20/F12</f>
        <v>0.77746150939077174</v>
      </c>
      <c r="H20" s="26">
        <f>H12-H18</f>
        <v>10754781.045468131</v>
      </c>
      <c r="I20" s="29">
        <f>H20/H12</f>
        <v>0.77865660048728025</v>
      </c>
      <c r="J20" s="26">
        <f>J12-J18</f>
        <v>11077424.476832172</v>
      </c>
      <c r="K20" s="29">
        <f>J20/J12</f>
        <v>0.77865660048728014</v>
      </c>
      <c r="L20" s="26">
        <f>L12-L18</f>
        <v>11297187.308583025</v>
      </c>
      <c r="M20" s="29">
        <f>L20/L12</f>
        <v>0.77694315930055835</v>
      </c>
      <c r="N20" s="26">
        <f>N12-N18</f>
        <v>11553985.693182128</v>
      </c>
      <c r="O20" s="29">
        <f>N20/N12</f>
        <v>0.77523703159921442</v>
      </c>
    </row>
    <row r="21" spans="1:15" ht="15" x14ac:dyDescent="0.4">
      <c r="A21" s="13"/>
      <c r="B21" s="6"/>
      <c r="C21" s="24"/>
      <c r="D21" s="6"/>
      <c r="E21" s="24"/>
      <c r="F21" s="6"/>
      <c r="G21" s="24"/>
      <c r="H21" s="6"/>
      <c r="I21" s="24"/>
      <c r="J21" s="6"/>
      <c r="K21" s="24"/>
      <c r="L21" s="6"/>
      <c r="M21" s="24"/>
      <c r="N21" s="6"/>
      <c r="O21" s="24"/>
    </row>
    <row r="22" spans="1:15" ht="15" x14ac:dyDescent="0.4">
      <c r="A22" s="21" t="s">
        <v>23</v>
      </c>
      <c r="B22" s="6"/>
      <c r="C22" s="24"/>
      <c r="D22" s="6"/>
      <c r="E22" s="24"/>
      <c r="F22" s="6"/>
      <c r="G22" s="24"/>
      <c r="H22" s="6"/>
      <c r="I22" s="24"/>
      <c r="J22" s="6"/>
      <c r="K22" s="24"/>
      <c r="L22" s="6"/>
      <c r="M22" s="24"/>
      <c r="N22" s="6"/>
      <c r="O22" s="24"/>
    </row>
    <row r="23" spans="1:15" ht="15" x14ac:dyDescent="0.4">
      <c r="A23" s="13" t="s">
        <v>24</v>
      </c>
      <c r="B23" s="23">
        <f>+CY!F23+SHS!F23</f>
        <v>985667.44375000009</v>
      </c>
      <c r="C23" s="24">
        <f>B23/B$12</f>
        <v>7.5351090382230215E-2</v>
      </c>
      <c r="D23" s="23">
        <f>+CY!H23+SHS!H23</f>
        <v>987489.51462499995</v>
      </c>
      <c r="E23" s="24">
        <f>D23/D$12</f>
        <v>7.9871294460196765E-2</v>
      </c>
      <c r="F23" s="23">
        <f>+CY!J23+SHS!J23</f>
        <v>1026959.539752925</v>
      </c>
      <c r="G23" s="24">
        <f>F23/F$12</f>
        <v>7.8225294667348635E-2</v>
      </c>
      <c r="H23" s="23">
        <f>+CY!L23+SHS!L23</f>
        <v>1065015.6750932806</v>
      </c>
      <c r="I23" s="24">
        <f>H23/H$12</f>
        <v>7.7108169987639474E-2</v>
      </c>
      <c r="J23" s="23">
        <f>+CY!N23+SHS!N23</f>
        <v>1096966.145346079</v>
      </c>
      <c r="K23" s="24">
        <f>J23/J$12</f>
        <v>7.7108169987639488E-2</v>
      </c>
      <c r="L23" s="23">
        <f>+CY!P23+SHS!P23</f>
        <v>1127061.1321426088</v>
      </c>
      <c r="M23" s="24">
        <f>L23/L$12</f>
        <v>7.7511544494483067E-2</v>
      </c>
      <c r="N23" s="23">
        <f>+CY!R23+SHS!R23</f>
        <v>1159048.8483998636</v>
      </c>
      <c r="O23" s="24">
        <f>N23/N$12</f>
        <v>7.776862569963322E-2</v>
      </c>
    </row>
    <row r="24" spans="1:15" ht="15" x14ac:dyDescent="0.4">
      <c r="A24" s="13" t="s">
        <v>25</v>
      </c>
      <c r="B24" s="23">
        <f>+CY!F24+SHS!F24</f>
        <v>83543.54329999999</v>
      </c>
      <c r="C24" s="24">
        <f>B24/B$12</f>
        <v>6.3866338712580233E-3</v>
      </c>
      <c r="D24" s="23">
        <f>+CY!H24+SHS!H24</f>
        <v>79064.760794999995</v>
      </c>
      <c r="E24" s="24">
        <f>D24/D$12</f>
        <v>6.3950094632453831E-3</v>
      </c>
      <c r="F24" s="23">
        <f>+CY!J24+SHS!J24</f>
        <v>84000.793719594018</v>
      </c>
      <c r="G24" s="24">
        <f>F24/F$12</f>
        <v>6.3984865874923526E-3</v>
      </c>
      <c r="H24" s="23">
        <f>+CY!L24+SHS!L24</f>
        <v>88450.883711260947</v>
      </c>
      <c r="I24" s="24">
        <f>H24/H$12</f>
        <v>6.4039299479488679E-3</v>
      </c>
      <c r="J24" s="23">
        <f>+CY!N24+SHS!N24</f>
        <v>91104.410222598788</v>
      </c>
      <c r="K24" s="24">
        <f>J24/J$12</f>
        <v>6.4039299479488696E-3</v>
      </c>
      <c r="L24" s="23">
        <f>+CY!P24+SHS!P24</f>
        <v>93049.623211397964</v>
      </c>
      <c r="M24" s="24">
        <f>L24/L$12</f>
        <v>6.3993157106162707E-3</v>
      </c>
      <c r="N24" s="23">
        <f>+CY!R24+SHS!R24</f>
        <v>95305.711515577364</v>
      </c>
      <c r="O24" s="24">
        <f>N24/N$12</f>
        <v>6.3947211682446221E-3</v>
      </c>
    </row>
    <row r="25" spans="1:15" ht="15" x14ac:dyDescent="0.4">
      <c r="A25" s="13" t="s">
        <v>26</v>
      </c>
      <c r="B25" s="23">
        <f>+CY!F25+SHS!F25</f>
        <v>640000</v>
      </c>
      <c r="C25" s="24">
        <f>B25/B12</f>
        <v>4.8925931510079193E-2</v>
      </c>
      <c r="D25" s="23">
        <f>+CY!H25+SHS!H25</f>
        <v>659200</v>
      </c>
      <c r="E25" s="24">
        <f>D25/D12</f>
        <v>5.3318193791815634E-2</v>
      </c>
      <c r="F25" s="23">
        <f>+CY!J25+SHS!J25</f>
        <v>678976</v>
      </c>
      <c r="G25" s="24">
        <f>F25/F12</f>
        <v>5.1718783083543995E-2</v>
      </c>
      <c r="H25" s="23">
        <f>+CY!L25+SHS!L25</f>
        <v>699345.28</v>
      </c>
      <c r="I25" s="24">
        <f>H25/H12</f>
        <v>5.0633277980223365E-2</v>
      </c>
      <c r="J25" s="23">
        <f>+CY!N25+SHS!N25</f>
        <v>720325.63840000005</v>
      </c>
      <c r="K25" s="24">
        <f>J25/J12</f>
        <v>5.0633277980223372E-2</v>
      </c>
      <c r="L25" s="23">
        <f>+CY!P25+SHS!P25</f>
        <v>741935.40755200014</v>
      </c>
      <c r="M25" s="24">
        <f>L25/L12</f>
        <v>5.1025235201902643E-2</v>
      </c>
      <c r="N25" s="23">
        <f>+CY!R25+SHS!R25</f>
        <v>764193.4697785601</v>
      </c>
      <c r="O25" s="24">
        <f>N25/N12</f>
        <v>5.1275039870286629E-2</v>
      </c>
    </row>
    <row r="26" spans="1:15" ht="15" x14ac:dyDescent="0.4">
      <c r="A26" s="30" t="s">
        <v>27</v>
      </c>
      <c r="B26" s="23">
        <f>+CY!F26+SHS!F26</f>
        <v>991792.01600000006</v>
      </c>
      <c r="C26" s="24">
        <f>B26/B$12</f>
        <v>7.5819294136030266E-2</v>
      </c>
      <c r="D26" s="23">
        <f>+CY!H26+SHS!H26</f>
        <v>936619.2</v>
      </c>
      <c r="E26" s="24">
        <f>D26/D$12</f>
        <v>7.575674152720771E-2</v>
      </c>
      <c r="F26" s="23">
        <f>+CY!J26+SHS!J26</f>
        <v>994746.37622400012</v>
      </c>
      <c r="G26" s="24">
        <f>F26/F$12</f>
        <v>7.5771561962529613E-2</v>
      </c>
      <c r="H26" s="23">
        <f>+CY!L26+SHS!L26</f>
        <v>1046962.3965448</v>
      </c>
      <c r="I26" s="24">
        <f>H26/H$12</f>
        <v>7.5801095074372563E-2</v>
      </c>
      <c r="J26" s="23">
        <f>+CY!N26+SHS!N26</f>
        <v>1078371.2684411441</v>
      </c>
      <c r="K26" s="24">
        <f>J26/J$12</f>
        <v>7.580109507437259E-2</v>
      </c>
      <c r="L26" s="23">
        <f>+CY!P26+SHS!P26</f>
        <v>1101717.6142900495</v>
      </c>
      <c r="M26" s="24">
        <f>L26/L$12</f>
        <v>7.5768590935308411E-2</v>
      </c>
      <c r="N26" s="23">
        <f>+CY!R26+SHS!R26</f>
        <v>1128758.3417775633</v>
      </c>
      <c r="O26" s="24">
        <f>N26/N$12</f>
        <v>7.5736225533743706E-2</v>
      </c>
    </row>
    <row r="27" spans="1:15" ht="15" x14ac:dyDescent="0.4">
      <c r="A27" s="30" t="s">
        <v>28</v>
      </c>
      <c r="B27" s="23">
        <f>+CY!F27+SHS!F27</f>
        <v>458038.5</v>
      </c>
      <c r="C27" s="24">
        <f>B27/B$12</f>
        <v>3.5015562937467826E-2</v>
      </c>
      <c r="D27" s="23">
        <f>+CY!H27+SHS!H27</f>
        <v>471779.65500000003</v>
      </c>
      <c r="E27" s="24">
        <f>D27/D$12</f>
        <v>3.8159039854863352E-2</v>
      </c>
      <c r="F27" s="23">
        <f>+CY!J27+SHS!J27</f>
        <v>485933.04465</v>
      </c>
      <c r="G27" s="24">
        <f>F27/F$12</f>
        <v>3.7014365352206043E-2</v>
      </c>
      <c r="H27" s="23">
        <f>+CY!L27+SHS!L27</f>
        <v>500511.0359895</v>
      </c>
      <c r="I27" s="24">
        <f>H27/H$12</f>
        <v>3.6237485462725844E-2</v>
      </c>
      <c r="J27" s="23">
        <f>+CY!N27+SHS!N27</f>
        <v>515526.36706918501</v>
      </c>
      <c r="K27" s="24">
        <f>J27/J$12</f>
        <v>3.6237485462725851E-2</v>
      </c>
      <c r="L27" s="23">
        <f>+CY!P27+SHS!P27</f>
        <v>530992.15808126063</v>
      </c>
      <c r="M27" s="24">
        <f>L27/L$12</f>
        <v>3.651800342816669E-2</v>
      </c>
      <c r="N27" s="23">
        <f>+CY!R27+SHS!R27</f>
        <v>546921.92282369849</v>
      </c>
      <c r="O27" s="24">
        <f>N27/N$12</f>
        <v>3.6696784921291074E-2</v>
      </c>
    </row>
    <row r="28" spans="1:15" ht="15" x14ac:dyDescent="0.4">
      <c r="A28" s="13" t="s">
        <v>29</v>
      </c>
      <c r="B28" s="23">
        <f>+CY!F28+SHS!F28</f>
        <v>362731.89</v>
      </c>
      <c r="C28" s="24">
        <f>B28/B$12</f>
        <v>2.7729680635408718E-2</v>
      </c>
      <c r="D28" s="23">
        <f>+CY!H28+SHS!H28</f>
        <v>362333.09100000001</v>
      </c>
      <c r="E28" s="24">
        <f>D28/D$12</f>
        <v>2.9306653463479323E-2</v>
      </c>
      <c r="F28" s="23">
        <f>+CY!J28+SHS!J28</f>
        <v>378389.62225900003</v>
      </c>
      <c r="G28" s="24">
        <f>F28/F$12</f>
        <v>2.882259578347007E-2</v>
      </c>
      <c r="H28" s="23">
        <f>+CY!L28+SHS!L28</f>
        <v>392919.70956076507</v>
      </c>
      <c r="I28" s="24">
        <f>H28/H$12</f>
        <v>2.8447768859037478E-2</v>
      </c>
      <c r="J28" s="23">
        <f>+CY!N28+SHS!N28</f>
        <v>404707.30084758799</v>
      </c>
      <c r="K28" s="24">
        <f>J28/J$12</f>
        <v>2.8447768859037478E-2</v>
      </c>
      <c r="L28" s="23">
        <f>+CY!P28+SHS!P28</f>
        <v>416848.51987301558</v>
      </c>
      <c r="M28" s="24">
        <f>L28/L$12</f>
        <v>2.8667985856430322E-2</v>
      </c>
      <c r="N28" s="23">
        <f>+CY!R28+SHS!R28</f>
        <v>429882.51435989863</v>
      </c>
      <c r="O28" s="24">
        <f>N28/N$12</f>
        <v>2.8843799293037712E-2</v>
      </c>
    </row>
    <row r="29" spans="1:15" ht="15" x14ac:dyDescent="0.4">
      <c r="A29" s="13"/>
      <c r="B29" s="6"/>
      <c r="C29" s="24"/>
      <c r="D29" s="6"/>
      <c r="E29" s="24"/>
      <c r="F29" s="6"/>
      <c r="G29" s="24"/>
      <c r="H29" s="6"/>
      <c r="I29" s="24"/>
      <c r="J29" s="6"/>
      <c r="K29" s="24"/>
      <c r="L29" s="6"/>
      <c r="M29" s="24"/>
      <c r="N29" s="6"/>
      <c r="O29" s="24"/>
    </row>
    <row r="30" spans="1:15" ht="15" x14ac:dyDescent="0.4">
      <c r="A30" s="25" t="s">
        <v>30</v>
      </c>
      <c r="B30" s="26">
        <f>B20-B23-B25-B27-B28-B26-B24</f>
        <v>6697605.9244500017</v>
      </c>
      <c r="C30" s="29">
        <f>B30/$B$12</f>
        <v>0.51201032615803344</v>
      </c>
      <c r="D30" s="26">
        <f>D20-D23-D25-D27-D28-D26-D24</f>
        <v>6108830.4733299995</v>
      </c>
      <c r="E30" s="29">
        <f>D30/$D$12</f>
        <v>0.49410164899629511</v>
      </c>
      <c r="F30" s="26">
        <f>F20-F23-F25-F27-F28-F26-F24</f>
        <v>6557686.937623932</v>
      </c>
      <c r="G30" s="29">
        <f>F30/$F$12</f>
        <v>0.49951042195418105</v>
      </c>
      <c r="H30" s="26">
        <f>H20-H23-H25-H27-H28-H26-H24</f>
        <v>6961576.0645685252</v>
      </c>
      <c r="I30" s="29">
        <f>H30/$H$12</f>
        <v>0.50402487317533273</v>
      </c>
      <c r="J30" s="26">
        <f>J20-J23-J25-J27-J28-J26-J24</f>
        <v>7170423.3465055777</v>
      </c>
      <c r="K30" s="29">
        <f>J30/$J$12</f>
        <v>0.50402487317533251</v>
      </c>
      <c r="L30" s="26">
        <f>L20-L23-L25-L27-L28-L26-L24</f>
        <v>7285582.8534326917</v>
      </c>
      <c r="M30" s="29">
        <f>L30/$L$12</f>
        <v>0.50105248367365085</v>
      </c>
      <c r="N30" s="26">
        <f>N20-N23-N25-N27-N28-N26-N24</f>
        <v>7429874.8845269643</v>
      </c>
      <c r="O30" s="29">
        <f>N30/$N$12</f>
        <v>0.49852183511297737</v>
      </c>
    </row>
    <row r="31" spans="1:15" ht="15" x14ac:dyDescent="0.4">
      <c r="A31" s="13"/>
      <c r="B31" s="6"/>
      <c r="C31" s="24"/>
      <c r="D31" s="6"/>
      <c r="E31" s="24"/>
      <c r="F31" s="6"/>
      <c r="G31" s="24"/>
      <c r="H31" s="6"/>
      <c r="I31" s="24"/>
      <c r="J31" s="6"/>
      <c r="K31" s="24"/>
      <c r="L31" s="6"/>
      <c r="M31" s="24"/>
      <c r="N31" s="6"/>
      <c r="O31" s="24"/>
    </row>
    <row r="32" spans="1:15" ht="15" x14ac:dyDescent="0.4">
      <c r="A32" s="13" t="s">
        <v>31</v>
      </c>
      <c r="B32" s="23">
        <f>+CY!F32+SHS!F32</f>
        <v>392429.9325</v>
      </c>
      <c r="C32" s="24">
        <f>B32/B$12</f>
        <v>0.03</v>
      </c>
      <c r="D32" s="23">
        <f>+CY!H32+SHS!H32</f>
        <v>370905.28754999995</v>
      </c>
      <c r="E32" s="24">
        <f>D32/D$12</f>
        <v>0.03</v>
      </c>
      <c r="F32" s="23">
        <f>+CY!J32+SHS!J32</f>
        <v>393846.85380351002</v>
      </c>
      <c r="G32" s="24">
        <f>F32/F$12</f>
        <v>0.03</v>
      </c>
      <c r="H32" s="23">
        <f>+CY!L32+SHS!L32</f>
        <v>414359.07839493675</v>
      </c>
      <c r="I32" s="24">
        <f>H32/H$12</f>
        <v>2.9999999999999995E-2</v>
      </c>
      <c r="J32" s="23">
        <f>+CY!N32+SHS!N32</f>
        <v>426789.85074678482</v>
      </c>
      <c r="K32" s="24">
        <f>J32/J$12</f>
        <v>0.03</v>
      </c>
      <c r="L32" s="23">
        <f>+CY!P32+SHS!P32</f>
        <v>436216.7491925651</v>
      </c>
      <c r="M32" s="24">
        <f>L32/L$12</f>
        <v>3.0000000000000006E-2</v>
      </c>
      <c r="N32" s="23">
        <f>+CY!R32+SHS!R32</f>
        <v>447114.31041991396</v>
      </c>
      <c r="O32" s="24">
        <f>N32/N$12</f>
        <v>0.03</v>
      </c>
    </row>
    <row r="33" spans="1:18" ht="15" x14ac:dyDescent="0.4">
      <c r="A33" s="13"/>
      <c r="B33" s="31"/>
      <c r="C33" s="24"/>
      <c r="D33" s="31"/>
      <c r="E33" s="24"/>
      <c r="F33" s="31"/>
      <c r="G33" s="24"/>
      <c r="H33" s="31"/>
      <c r="I33" s="24"/>
      <c r="J33" s="31"/>
      <c r="K33" s="24"/>
      <c r="L33" s="31"/>
      <c r="M33" s="24"/>
      <c r="N33" s="31"/>
      <c r="O33" s="24"/>
    </row>
    <row r="34" spans="1:18" ht="15" x14ac:dyDescent="0.4">
      <c r="A34" s="25" t="s">
        <v>32</v>
      </c>
      <c r="B34" s="26">
        <f>B30-B32</f>
        <v>6305175.9919500016</v>
      </c>
      <c r="C34" s="29">
        <f>B34/B12</f>
        <v>0.48201032615803346</v>
      </c>
      <c r="D34" s="26">
        <f>D30-D32</f>
        <v>5737925.1857799999</v>
      </c>
      <c r="E34" s="29">
        <f>D34/D12</f>
        <v>0.46410164899629514</v>
      </c>
      <c r="F34" s="26">
        <f>F30-F32</f>
        <v>6163840.0838204222</v>
      </c>
      <c r="G34" s="29">
        <f>F34/F12</f>
        <v>0.46951042195418108</v>
      </c>
      <c r="H34" s="26">
        <f>H30-H32</f>
        <v>6547216.9861735888</v>
      </c>
      <c r="I34" s="29">
        <f>H34/H12</f>
        <v>0.47402487317533271</v>
      </c>
      <c r="J34" s="26">
        <f>J30-J32</f>
        <v>6743633.4957587924</v>
      </c>
      <c r="K34" s="29">
        <f>J34/J12</f>
        <v>0.47402487317533248</v>
      </c>
      <c r="L34" s="26">
        <f>L30-L32</f>
        <v>6849366.1042401269</v>
      </c>
      <c r="M34" s="29">
        <f>L34/L12</f>
        <v>0.47105248367365088</v>
      </c>
      <c r="N34" s="26">
        <f>N30-N32</f>
        <v>6982760.57410705</v>
      </c>
      <c r="O34" s="29">
        <f>N34/N12</f>
        <v>0.46852183511297735</v>
      </c>
    </row>
    <row r="35" spans="1:18" ht="15" x14ac:dyDescent="0.4">
      <c r="A35" s="13"/>
      <c r="B35" s="6"/>
      <c r="C35" s="24"/>
      <c r="D35" s="6"/>
      <c r="E35" s="24"/>
      <c r="F35" s="6"/>
      <c r="G35" s="24"/>
      <c r="H35" s="6"/>
      <c r="I35" s="24"/>
      <c r="J35" s="6"/>
      <c r="K35" s="24"/>
      <c r="L35" s="6"/>
      <c r="M35" s="24"/>
      <c r="N35" s="6"/>
      <c r="O35" s="24"/>
    </row>
    <row r="36" spans="1:18" ht="15" x14ac:dyDescent="0.4">
      <c r="A36" s="30" t="s">
        <v>33</v>
      </c>
      <c r="B36" s="23">
        <f>+CY!F36+SHS!F36</f>
        <v>430000</v>
      </c>
      <c r="C36" s="24">
        <f>+B36/B12</f>
        <v>3.2872110233334459E-2</v>
      </c>
      <c r="D36" s="23">
        <f>+CY!H36+SHS!H36</f>
        <v>570000</v>
      </c>
      <c r="E36" s="24">
        <f>D36/D12</f>
        <v>4.6103413927995919E-2</v>
      </c>
      <c r="F36" s="23">
        <f>+CY!J36+SHS!J36</f>
        <v>587100</v>
      </c>
      <c r="G36" s="24">
        <f>F36/F12</f>
        <v>4.4720428333768325E-2</v>
      </c>
      <c r="H36" s="23">
        <f>+CY!L36+SHS!L36</f>
        <v>604713</v>
      </c>
      <c r="I36" s="24">
        <f>H36/H12</f>
        <v>4.3781808933142166E-2</v>
      </c>
      <c r="J36" s="23">
        <f>+CY!N36+SHS!N36</f>
        <v>622854.39</v>
      </c>
      <c r="K36" s="24">
        <f>J36/J12</f>
        <v>4.3781808933142173E-2</v>
      </c>
      <c r="L36" s="23">
        <f>+CY!P36+SHS!P36</f>
        <v>641540.02170000004</v>
      </c>
      <c r="M36" s="24">
        <f>L36/L12</f>
        <v>4.4120728254072365E-2</v>
      </c>
      <c r="N36" s="23">
        <f>+CY!R36+SHS!R36</f>
        <v>660786.22235099995</v>
      </c>
      <c r="O36" s="24">
        <f>N36/N12</f>
        <v>4.4336730470363128E-2</v>
      </c>
    </row>
    <row r="37" spans="1:18" ht="15" x14ac:dyDescent="0.4">
      <c r="A37" s="13" t="s">
        <v>34</v>
      </c>
      <c r="B37" s="23">
        <f>+CY!F37+SHS!F37</f>
        <v>280000</v>
      </c>
      <c r="C37" s="24">
        <f>B37/B12</f>
        <v>2.1405095035659644E-2</v>
      </c>
      <c r="D37" s="23">
        <f>+CY!H37+SHS!H37</f>
        <v>288400</v>
      </c>
      <c r="E37" s="24">
        <f>D37/D12</f>
        <v>2.332670978391934E-2</v>
      </c>
      <c r="F37" s="23">
        <f>+CY!J37+SHS!J37</f>
        <v>297052</v>
      </c>
      <c r="G37" s="24">
        <f>F37/F12</f>
        <v>2.2626967599050498E-2</v>
      </c>
      <c r="H37" s="23">
        <f>+CY!L37+SHS!L37</f>
        <v>305963.56</v>
      </c>
      <c r="I37" s="24">
        <f>H37/H12</f>
        <v>2.2152059116347721E-2</v>
      </c>
      <c r="J37" s="23">
        <f>+CY!N37+SHS!N37</f>
        <v>315142.46679999999</v>
      </c>
      <c r="K37" s="24">
        <f>J37/J12</f>
        <v>2.2152059116347725E-2</v>
      </c>
      <c r="L37" s="23">
        <f>+CY!P37+SHS!P37</f>
        <v>324596.740804</v>
      </c>
      <c r="M37" s="24">
        <f>L37/L12</f>
        <v>2.2323540400832401E-2</v>
      </c>
      <c r="N37" s="23">
        <f>+CY!R37+SHS!R37</f>
        <v>334334.64302811999</v>
      </c>
      <c r="O37" s="24">
        <f>N37/N12</f>
        <v>2.2432829943250399E-2</v>
      </c>
    </row>
    <row r="38" spans="1:18" ht="15" x14ac:dyDescent="0.4">
      <c r="A38" s="13" t="s">
        <v>35</v>
      </c>
      <c r="B38" s="23">
        <f>+CY!F38+SHS!F38</f>
        <v>523239.91000000003</v>
      </c>
      <c r="C38" s="24">
        <f>B38/B$12</f>
        <v>0.04</v>
      </c>
      <c r="D38" s="23">
        <f>+CY!H38+SHS!H38</f>
        <v>494540.38339999993</v>
      </c>
      <c r="E38" s="24">
        <f>D38/D$12</f>
        <v>0.04</v>
      </c>
      <c r="F38" s="23">
        <f>+CY!J38+SHS!J38</f>
        <v>525129.13840468007</v>
      </c>
      <c r="G38" s="24">
        <f>F38/F$12</f>
        <v>0.04</v>
      </c>
      <c r="H38" s="23">
        <f>+CY!L38+SHS!L38</f>
        <v>552478.77119324903</v>
      </c>
      <c r="I38" s="24">
        <f>H38/H$12</f>
        <v>3.9999999999999994E-2</v>
      </c>
      <c r="J38" s="23">
        <f>+CY!N38+SHS!N38</f>
        <v>569053.13432904659</v>
      </c>
      <c r="K38" s="24">
        <f>J38/J$12</f>
        <v>4.0000000000000008E-2</v>
      </c>
      <c r="L38" s="23">
        <f>+CY!P38+SHS!P38</f>
        <v>581622.33225675346</v>
      </c>
      <c r="M38" s="24">
        <f>L38/L$12</f>
        <v>4.0000000000000008E-2</v>
      </c>
      <c r="N38" s="23">
        <f>+CY!R38+SHS!R38</f>
        <v>596152.41389321862</v>
      </c>
      <c r="O38" s="24">
        <f>N38/N$12</f>
        <v>0.04</v>
      </c>
    </row>
    <row r="39" spans="1:18" s="32" customFormat="1" ht="15" x14ac:dyDescent="0.4">
      <c r="A39" s="13" t="s">
        <v>20</v>
      </c>
      <c r="B39" s="23">
        <f>+CY!F39+SHS!F39</f>
        <v>0</v>
      </c>
      <c r="C39" s="24">
        <f>B39/$B$12</f>
        <v>0</v>
      </c>
      <c r="D39" s="23">
        <f>+CY!H39+SHS!H39</f>
        <v>0</v>
      </c>
      <c r="E39" s="24">
        <f>D39/$B$12</f>
        <v>0</v>
      </c>
      <c r="F39" s="23">
        <f>+CY!J39+SHS!J39</f>
        <v>0</v>
      </c>
      <c r="G39" s="24">
        <f>F39/$B$12</f>
        <v>0</v>
      </c>
      <c r="H39" s="23">
        <f>+CY!L39+SHS!L39</f>
        <v>0</v>
      </c>
      <c r="I39" s="24">
        <f>H39/$B$12</f>
        <v>0</v>
      </c>
      <c r="J39" s="23">
        <f>+CY!N39+SHS!N39</f>
        <v>0</v>
      </c>
      <c r="K39" s="24">
        <f>J39/$B$12</f>
        <v>0</v>
      </c>
      <c r="L39" s="23">
        <f>+CY!P39+SHS!P39</f>
        <v>0</v>
      </c>
      <c r="M39" s="24">
        <f>L39/$B$12</f>
        <v>0</v>
      </c>
      <c r="N39" s="23">
        <f>+CY!R39+SHS!R39</f>
        <v>0</v>
      </c>
      <c r="O39" s="24">
        <f>N39/$B$12</f>
        <v>0</v>
      </c>
    </row>
    <row r="40" spans="1:18" ht="15" x14ac:dyDescent="0.4">
      <c r="A40" s="13"/>
      <c r="B40" s="6"/>
      <c r="C40" s="24"/>
      <c r="D40" s="6"/>
      <c r="E40" s="24"/>
      <c r="F40" s="6"/>
      <c r="G40" s="24"/>
      <c r="H40" s="6"/>
      <c r="I40" s="24"/>
      <c r="J40" s="6"/>
      <c r="K40" s="24"/>
      <c r="L40" s="6"/>
      <c r="M40" s="24"/>
      <c r="N40" s="6"/>
      <c r="O40" s="24"/>
    </row>
    <row r="41" spans="1:18" ht="15" x14ac:dyDescent="0.4">
      <c r="A41" s="25" t="s">
        <v>36</v>
      </c>
      <c r="B41" s="26">
        <f>B34-B36-B37-B38-B39</f>
        <v>5071936.0819500014</v>
      </c>
      <c r="C41" s="29">
        <f>B41/B12</f>
        <v>0.38773312088903933</v>
      </c>
      <c r="D41" s="26">
        <f>D34-D36-D37-D38-D39</f>
        <v>4384984.8023800002</v>
      </c>
      <c r="E41" s="29">
        <f>D41/D12</f>
        <v>0.3546715252843799</v>
      </c>
      <c r="F41" s="26">
        <f>F34-F36-F37-F38-F39</f>
        <v>4754558.9454157418</v>
      </c>
      <c r="G41" s="29">
        <f>F41/F12</f>
        <v>0.36216302602136224</v>
      </c>
      <c r="H41" s="26">
        <f>H34-H36-H37-H38-H39</f>
        <v>5084061.65498034</v>
      </c>
      <c r="I41" s="29">
        <f>H41/H12</f>
        <v>0.36809100512584286</v>
      </c>
      <c r="J41" s="26">
        <f>J34-J36-J37-J38-J39</f>
        <v>5236583.5046297461</v>
      </c>
      <c r="K41" s="29">
        <f>J41/J12</f>
        <v>0.36809100512584259</v>
      </c>
      <c r="L41" s="26">
        <f>L34-L36-L37-L38-L39</f>
        <v>5301607.0094793737</v>
      </c>
      <c r="M41" s="29">
        <f>L41/L12</f>
        <v>0.36460821501874613</v>
      </c>
      <c r="N41" s="26">
        <f>N34-N36-N37-N38-N39</f>
        <v>5391487.2948347125</v>
      </c>
      <c r="O41" s="29">
        <f>N41/N12</f>
        <v>0.36175227469936388</v>
      </c>
    </row>
    <row r="42" spans="1:18" ht="15" x14ac:dyDescent="0.4">
      <c r="A42" s="9"/>
      <c r="B42" s="33">
        <f>+((B41-$B$43)/$B$43)/1.3</f>
        <v>0.19101927722210174</v>
      </c>
      <c r="C42" s="7"/>
      <c r="D42" s="33">
        <f>+((D41-$B$43)/$B$43)/2</f>
        <v>3.9624941027465416E-2</v>
      </c>
      <c r="E42" s="7"/>
      <c r="F42" s="33">
        <f>+((F41-$B$43)/$B$43)/3</f>
        <v>5.6736979512300952E-2</v>
      </c>
      <c r="G42" s="7"/>
      <c r="H42" s="33">
        <f>+((H41-$B$43)/$B$43)/4</f>
        <v>6.2827363650120954E-2</v>
      </c>
      <c r="I42" s="7"/>
      <c r="J42" s="33">
        <f>+((J41-$B$43)/$B$43)/5</f>
        <v>5.7769747647699467E-2</v>
      </c>
      <c r="K42" s="7"/>
      <c r="L42" s="9"/>
      <c r="M42" s="9"/>
      <c r="N42" s="9"/>
    </row>
    <row r="43" spans="1:18" ht="15" x14ac:dyDescent="0.4">
      <c r="A43" s="9" t="s">
        <v>37</v>
      </c>
      <c r="B43" s="34">
        <f>+CY!F43+SHS!F44</f>
        <v>4062993.08</v>
      </c>
      <c r="C43" s="7"/>
      <c r="D43" s="34"/>
      <c r="E43" s="7"/>
      <c r="F43" s="34"/>
      <c r="G43" s="7"/>
      <c r="H43" s="9"/>
      <c r="I43" s="9"/>
      <c r="J43" s="9"/>
      <c r="K43" s="9"/>
      <c r="L43" s="35"/>
      <c r="M43" s="35"/>
      <c r="N43" s="35"/>
      <c r="O43" s="36"/>
      <c r="P43" s="36"/>
      <c r="Q43" s="36"/>
      <c r="R43" s="36"/>
    </row>
    <row r="44" spans="1:18" ht="15" x14ac:dyDescent="0.4">
      <c r="A44" s="9" t="s">
        <v>38</v>
      </c>
      <c r="B44" s="34">
        <f>+CY!F44+SHS!F43</f>
        <v>5886115</v>
      </c>
      <c r="C44" s="7"/>
      <c r="D44" s="34"/>
      <c r="E44" s="7"/>
      <c r="F44" s="34"/>
      <c r="G44" s="7"/>
      <c r="H44" s="9"/>
      <c r="I44" s="9"/>
      <c r="J44" s="9"/>
      <c r="K44" s="9"/>
      <c r="L44" s="35"/>
      <c r="M44" s="35"/>
      <c r="N44" s="35"/>
      <c r="O44" s="36"/>
      <c r="P44" s="36"/>
      <c r="Q44" s="36"/>
      <c r="R44" s="36"/>
    </row>
    <row r="45" spans="1:18" x14ac:dyDescent="0.35">
      <c r="G45" s="38"/>
      <c r="J45" s="39"/>
      <c r="L45" s="36"/>
      <c r="M45" s="36"/>
      <c r="N45" s="36"/>
      <c r="O45" s="36"/>
      <c r="P45" s="36"/>
      <c r="Q45" s="36"/>
      <c r="R45" s="36"/>
    </row>
    <row r="46" spans="1:18" ht="15" x14ac:dyDescent="0.4">
      <c r="A46" s="9" t="s">
        <v>38</v>
      </c>
      <c r="G46" s="38"/>
      <c r="J46" s="39"/>
      <c r="L46" s="36"/>
      <c r="M46" s="36"/>
      <c r="N46" s="36"/>
      <c r="O46" s="36"/>
      <c r="P46" s="36"/>
      <c r="Q46" s="36"/>
      <c r="R46" s="36"/>
    </row>
    <row r="47" spans="1:18" ht="15" x14ac:dyDescent="0.4">
      <c r="A47" s="9" t="s">
        <v>39</v>
      </c>
      <c r="G47" s="38"/>
      <c r="J47" s="39"/>
      <c r="L47" s="36"/>
      <c r="M47" s="36"/>
      <c r="N47" s="36"/>
      <c r="O47" s="36"/>
      <c r="P47" s="36"/>
      <c r="Q47" s="36"/>
      <c r="R47" s="36"/>
    </row>
    <row r="48" spans="1:18" ht="15" x14ac:dyDescent="0.4">
      <c r="A48" s="9" t="s">
        <v>40</v>
      </c>
      <c r="B48" s="34">
        <v>8256027</v>
      </c>
      <c r="G48" s="38"/>
      <c r="J48" s="39"/>
      <c r="K48" s="40"/>
      <c r="L48" s="36"/>
      <c r="M48" s="36"/>
      <c r="N48" s="36"/>
      <c r="O48" s="36"/>
      <c r="P48" s="36"/>
      <c r="Q48" s="36"/>
      <c r="R48" s="36"/>
    </row>
    <row r="49" spans="1:18" ht="15" x14ac:dyDescent="0.4">
      <c r="A49" s="9" t="s">
        <v>41</v>
      </c>
      <c r="B49" s="34">
        <v>5712671</v>
      </c>
      <c r="G49" s="38"/>
      <c r="J49" s="39"/>
      <c r="K49" s="40"/>
      <c r="L49" s="36"/>
      <c r="M49" s="36"/>
      <c r="N49" s="36"/>
      <c r="O49" s="36"/>
      <c r="P49" s="36"/>
      <c r="Q49" s="36"/>
      <c r="R49" s="36"/>
    </row>
    <row r="50" spans="1:18" ht="15" x14ac:dyDescent="0.4">
      <c r="A50" s="9"/>
      <c r="B50" s="41">
        <f>+SUM(B48:B49)</f>
        <v>13968698</v>
      </c>
      <c r="G50" s="38"/>
      <c r="J50" s="39"/>
      <c r="K50" s="40"/>
      <c r="L50" s="36"/>
      <c r="M50" s="36"/>
      <c r="N50" s="36"/>
      <c r="O50" s="36"/>
      <c r="P50" s="36"/>
      <c r="Q50" s="36"/>
      <c r="R50" s="36"/>
    </row>
    <row r="51" spans="1:18" ht="15" x14ac:dyDescent="0.4">
      <c r="A51" s="9"/>
      <c r="G51" s="38"/>
      <c r="J51" s="39"/>
      <c r="K51" s="40"/>
      <c r="L51" s="36"/>
      <c r="M51" s="36"/>
      <c r="N51" s="36"/>
      <c r="O51" s="36"/>
      <c r="P51" s="36"/>
      <c r="Q51" s="36"/>
      <c r="R51" s="36"/>
    </row>
    <row r="52" spans="1:18" x14ac:dyDescent="0.35">
      <c r="A52" s="42"/>
      <c r="B52" s="43" t="s">
        <v>42</v>
      </c>
      <c r="C52" s="44"/>
      <c r="D52" s="42" t="s">
        <v>5</v>
      </c>
      <c r="E52" s="45"/>
      <c r="F52" s="42" t="s">
        <v>6</v>
      </c>
      <c r="G52" s="42"/>
      <c r="H52" s="42" t="s">
        <v>7</v>
      </c>
      <c r="I52" s="42"/>
      <c r="J52" s="42" t="s">
        <v>8</v>
      </c>
      <c r="L52" s="36"/>
      <c r="M52" s="36"/>
      <c r="N52" s="36"/>
      <c r="O52" s="36"/>
      <c r="P52" s="36"/>
      <c r="Q52" s="36"/>
      <c r="R52" s="36"/>
    </row>
    <row r="53" spans="1:18" x14ac:dyDescent="0.35">
      <c r="A53" s="46" t="s">
        <v>43</v>
      </c>
      <c r="B53" s="47">
        <f>+(B12-$B$50)/$B$50</f>
        <v>-6.3549247753799248E-2</v>
      </c>
      <c r="C53" s="44"/>
      <c r="D53" s="47">
        <f>+(D12-$B$50)/$B$50</f>
        <v>-0.11491324495668823</v>
      </c>
      <c r="E53" s="45"/>
      <c r="F53" s="47">
        <f>+(F12-$B$50)/$B$50</f>
        <v>-6.0168065762678732E-2</v>
      </c>
      <c r="G53" s="42"/>
      <c r="H53" s="47">
        <f>+(H12-$B$50)/$B$50</f>
        <v>-1.1219994889199629E-2</v>
      </c>
      <c r="I53" s="42"/>
      <c r="J53" s="47">
        <f>+(J12-$B$50)/$B$50</f>
        <v>1.8443405264124219E-2</v>
      </c>
      <c r="L53" s="36"/>
      <c r="M53" s="36"/>
      <c r="N53" s="36"/>
      <c r="O53" s="36"/>
      <c r="P53" s="36"/>
      <c r="Q53" s="36"/>
      <c r="R53" s="36"/>
    </row>
    <row r="54" spans="1:18" x14ac:dyDescent="0.35">
      <c r="A54" s="48" t="s">
        <v>36</v>
      </c>
      <c r="B54" s="47">
        <f>+(B41-$B$44)/$B$44</f>
        <v>-0.13832195226392938</v>
      </c>
      <c r="C54" s="49"/>
      <c r="D54" s="47">
        <f>+(D41-$B$44)/$B$44</f>
        <v>-0.25502902977940456</v>
      </c>
      <c r="E54" s="50"/>
      <c r="F54" s="47">
        <f>+(F41-$B$44)/$B$44</f>
        <v>-0.19224158117608273</v>
      </c>
      <c r="G54" s="50"/>
      <c r="H54" s="47">
        <f>+(H41-$B$44)/$B$44</f>
        <v>-0.13626192234090906</v>
      </c>
      <c r="I54" s="50"/>
      <c r="J54" s="47">
        <f>+(J41-$B$44)/$B$44</f>
        <v>-0.11034978001113704</v>
      </c>
      <c r="L54" s="36"/>
      <c r="M54" s="36"/>
      <c r="N54" s="36"/>
      <c r="O54" s="36"/>
      <c r="P54" s="36"/>
      <c r="Q54" s="36"/>
      <c r="R54" s="36"/>
    </row>
    <row r="55" spans="1:18" x14ac:dyDescent="0.35">
      <c r="A55" s="51"/>
      <c r="B55" s="52"/>
      <c r="C55" s="38"/>
      <c r="D55" s="52"/>
      <c r="E55" s="38"/>
      <c r="F55" s="52"/>
      <c r="G55" s="38"/>
      <c r="H55" s="52"/>
      <c r="I55" s="38"/>
      <c r="L55" s="36"/>
      <c r="M55" s="36"/>
      <c r="N55" s="36"/>
      <c r="O55" s="36"/>
      <c r="P55" s="36"/>
      <c r="Q55" s="36"/>
      <c r="R55" s="36"/>
    </row>
    <row r="56" spans="1:18" x14ac:dyDescent="0.35">
      <c r="A56" s="51"/>
      <c r="B56" s="52"/>
      <c r="C56" s="38"/>
      <c r="D56" s="38"/>
      <c r="E56" s="38"/>
      <c r="F56" s="52"/>
      <c r="G56" s="38"/>
      <c r="H56" s="38"/>
      <c r="I56" s="38"/>
      <c r="L56" s="36"/>
      <c r="M56" s="36"/>
      <c r="N56" s="36"/>
      <c r="O56" s="36"/>
      <c r="P56" s="36"/>
      <c r="Q56" s="36"/>
      <c r="R56" s="36"/>
    </row>
    <row r="57" spans="1:18" x14ac:dyDescent="0.35">
      <c r="A57" s="51"/>
      <c r="B57" s="52"/>
      <c r="C57" s="38"/>
      <c r="D57" s="38"/>
      <c r="E57" s="53"/>
      <c r="F57" s="52"/>
      <c r="G57" s="38"/>
      <c r="H57" s="38"/>
      <c r="I57" s="38"/>
      <c r="L57" s="36"/>
      <c r="M57" s="36"/>
      <c r="N57" s="36"/>
      <c r="O57" s="36"/>
      <c r="P57" s="36"/>
      <c r="Q57" s="36"/>
      <c r="R57" s="36"/>
    </row>
    <row r="58" spans="1:18" x14ac:dyDescent="0.35">
      <c r="A58" s="51"/>
      <c r="B58" s="52"/>
      <c r="C58" s="38"/>
      <c r="D58" s="52"/>
      <c r="E58" s="38"/>
      <c r="F58" s="52"/>
      <c r="G58" s="38"/>
      <c r="H58" s="52"/>
      <c r="I58" s="38"/>
      <c r="L58" s="36"/>
      <c r="M58" s="36"/>
      <c r="N58" s="36"/>
      <c r="O58" s="36"/>
      <c r="P58" s="36"/>
      <c r="Q58" s="36"/>
      <c r="R58" s="36"/>
    </row>
    <row r="59" spans="1:18" x14ac:dyDescent="0.35">
      <c r="A59" s="51"/>
      <c r="B59" s="52"/>
      <c r="C59" s="38"/>
      <c r="D59" s="36"/>
      <c r="E59" s="38"/>
      <c r="F59" s="38"/>
      <c r="G59" s="38"/>
      <c r="H59" s="52"/>
      <c r="I59" s="38"/>
      <c r="L59" s="36"/>
      <c r="M59" s="36"/>
      <c r="N59" s="36"/>
      <c r="O59" s="36"/>
      <c r="P59" s="36"/>
      <c r="Q59" s="36"/>
      <c r="R59" s="36"/>
    </row>
    <row r="60" spans="1:18" x14ac:dyDescent="0.35">
      <c r="A60" s="51"/>
      <c r="B60" s="52"/>
      <c r="C60" s="38"/>
      <c r="D60" s="52"/>
      <c r="E60" s="38"/>
      <c r="F60" s="36"/>
      <c r="G60" s="38"/>
      <c r="H60" s="38"/>
      <c r="I60" s="38"/>
      <c r="L60" s="36"/>
      <c r="M60" s="36"/>
      <c r="N60" s="36"/>
      <c r="O60" s="36"/>
      <c r="P60" s="36"/>
      <c r="Q60" s="36"/>
      <c r="R60" s="36"/>
    </row>
    <row r="61" spans="1:18" x14ac:dyDescent="0.35">
      <c r="A61" s="36"/>
      <c r="B61" s="36"/>
      <c r="C61" s="38"/>
      <c r="D61" s="36"/>
      <c r="E61" s="38"/>
      <c r="F61" s="36"/>
      <c r="G61" s="38"/>
      <c r="H61" s="38"/>
      <c r="I61" s="38"/>
      <c r="L61" s="36"/>
      <c r="M61" s="36"/>
      <c r="N61" s="36"/>
      <c r="O61" s="36"/>
      <c r="P61" s="36"/>
      <c r="Q61" s="36"/>
      <c r="R61" s="36"/>
    </row>
    <row r="62" spans="1:18" x14ac:dyDescent="0.35">
      <c r="A62" s="43"/>
      <c r="B62" s="54"/>
      <c r="C62" s="44"/>
      <c r="D62" s="43"/>
      <c r="E62" s="42"/>
      <c r="F62" s="44"/>
      <c r="G62" s="44"/>
      <c r="H62" s="42"/>
      <c r="I62" s="44"/>
      <c r="L62" s="36"/>
      <c r="M62" s="36"/>
      <c r="N62" s="36"/>
      <c r="O62" s="36"/>
      <c r="P62" s="36"/>
      <c r="Q62" s="36"/>
      <c r="R62" s="36"/>
    </row>
    <row r="63" spans="1:18" x14ac:dyDescent="0.35">
      <c r="C63" s="38"/>
      <c r="E63" s="38"/>
      <c r="G63" s="38"/>
      <c r="L63" s="36"/>
      <c r="M63" s="36"/>
      <c r="N63" s="36"/>
      <c r="O63" s="36"/>
      <c r="P63" s="36"/>
      <c r="Q63" s="36"/>
      <c r="R63" s="36"/>
    </row>
    <row r="64" spans="1:18" x14ac:dyDescent="0.35">
      <c r="C64" s="38"/>
      <c r="E64" s="38"/>
      <c r="G64" s="38"/>
      <c r="L64" s="36"/>
      <c r="M64" s="36"/>
      <c r="N64" s="36"/>
      <c r="O64" s="36"/>
      <c r="P64" s="36"/>
      <c r="Q64" s="36"/>
      <c r="R64" s="36"/>
    </row>
    <row r="65" spans="1:18" x14ac:dyDescent="0.35">
      <c r="C65" s="38"/>
      <c r="D65" s="51"/>
      <c r="E65" s="38"/>
      <c r="F65" s="55"/>
      <c r="G65" s="56"/>
      <c r="I65" s="38"/>
      <c r="K65" s="38"/>
      <c r="L65" s="36"/>
      <c r="M65" s="36"/>
      <c r="N65" s="36"/>
      <c r="O65" s="36"/>
      <c r="P65" s="36"/>
      <c r="Q65" s="36"/>
      <c r="R65" s="36"/>
    </row>
    <row r="66" spans="1:18" x14ac:dyDescent="0.35">
      <c r="A66" s="51"/>
      <c r="B66" s="57"/>
      <c r="C66" s="52"/>
      <c r="D66" s="52"/>
      <c r="E66" s="52"/>
      <c r="F66" s="52"/>
      <c r="G66" s="52"/>
      <c r="H66" s="52"/>
      <c r="I66" s="52"/>
      <c r="J66" s="52"/>
      <c r="L66" s="36"/>
      <c r="M66" s="36"/>
      <c r="N66" s="36"/>
      <c r="O66" s="36"/>
      <c r="P66" s="36"/>
      <c r="Q66" s="36"/>
      <c r="R66" s="36"/>
    </row>
    <row r="67" spans="1:18" x14ac:dyDescent="0.35">
      <c r="C67" s="38"/>
      <c r="E67" s="38"/>
      <c r="G67" s="38"/>
      <c r="L67" s="36"/>
      <c r="M67" s="36"/>
      <c r="N67" s="36"/>
      <c r="O67" s="36"/>
      <c r="P67" s="36"/>
      <c r="Q67" s="36"/>
      <c r="R67" s="36"/>
    </row>
    <row r="68" spans="1:18" x14ac:dyDescent="0.35">
      <c r="A68" s="51"/>
      <c r="B68" s="57"/>
      <c r="C68" s="52"/>
      <c r="D68" s="52"/>
      <c r="E68" s="52"/>
      <c r="F68" s="52"/>
      <c r="G68" s="52"/>
      <c r="H68" s="52"/>
      <c r="I68" s="52"/>
      <c r="J68" s="52"/>
      <c r="L68" s="36"/>
      <c r="M68" s="36"/>
      <c r="N68" s="36"/>
      <c r="O68" s="36"/>
      <c r="P68" s="36"/>
      <c r="Q68" s="36"/>
      <c r="R68" s="36"/>
    </row>
    <row r="69" spans="1:18" x14ac:dyDescent="0.35">
      <c r="B69" s="57"/>
      <c r="C69" s="52"/>
      <c r="D69" s="52"/>
      <c r="E69" s="52"/>
      <c r="F69" s="52"/>
      <c r="G69" s="52"/>
      <c r="H69" s="52"/>
      <c r="I69" s="52"/>
      <c r="J69" s="52"/>
      <c r="L69" s="36"/>
      <c r="M69" s="36"/>
      <c r="N69" s="36"/>
      <c r="O69" s="36"/>
      <c r="P69" s="36"/>
      <c r="Q69" s="36"/>
      <c r="R69" s="36"/>
    </row>
    <row r="70" spans="1:18" x14ac:dyDescent="0.35">
      <c r="A70" s="51"/>
      <c r="B70" s="57"/>
      <c r="C70" s="52"/>
      <c r="D70" s="52"/>
      <c r="E70" s="52"/>
      <c r="F70" s="52"/>
      <c r="G70" s="52"/>
      <c r="H70" s="52"/>
      <c r="I70" s="52"/>
      <c r="J70" s="52"/>
      <c r="K70" s="52"/>
      <c r="L70" s="36"/>
      <c r="M70" s="36"/>
      <c r="N70" s="36"/>
      <c r="O70" s="36"/>
      <c r="P70" s="36"/>
      <c r="Q70" s="36"/>
      <c r="R70" s="36"/>
    </row>
    <row r="71" spans="1:18" x14ac:dyDescent="0.35">
      <c r="A71" s="51"/>
      <c r="B71" s="57"/>
      <c r="C71" s="38"/>
      <c r="D71" s="52"/>
      <c r="E71" s="52"/>
      <c r="F71" s="52"/>
      <c r="G71" s="52"/>
      <c r="H71" s="52"/>
      <c r="I71" s="52"/>
      <c r="J71" s="52"/>
      <c r="L71" s="36"/>
      <c r="M71" s="36"/>
      <c r="N71" s="36"/>
      <c r="O71" s="36"/>
      <c r="P71" s="36"/>
      <c r="Q71" s="36"/>
      <c r="R71" s="36"/>
    </row>
    <row r="72" spans="1:18" x14ac:dyDescent="0.35">
      <c r="C72" s="38"/>
      <c r="D72" s="58"/>
      <c r="E72" s="38"/>
      <c r="G72" s="38"/>
      <c r="L72" s="36"/>
      <c r="M72" s="36"/>
      <c r="N72" s="36"/>
      <c r="O72" s="36"/>
      <c r="P72" s="36"/>
      <c r="Q72" s="36"/>
      <c r="R72" s="36"/>
    </row>
    <row r="73" spans="1:18" x14ac:dyDescent="0.35">
      <c r="A73" s="51"/>
      <c r="B73" s="59"/>
      <c r="C73" s="38"/>
      <c r="D73" s="38"/>
      <c r="E73" s="38"/>
      <c r="F73" s="38"/>
      <c r="G73" s="38"/>
      <c r="H73" s="38"/>
      <c r="J73" s="38"/>
      <c r="L73" s="36"/>
      <c r="M73" s="36"/>
      <c r="N73" s="36"/>
      <c r="O73" s="36"/>
      <c r="P73" s="36"/>
      <c r="Q73" s="36"/>
      <c r="R73" s="36"/>
    </row>
    <row r="74" spans="1:18" x14ac:dyDescent="0.35">
      <c r="A74" s="51"/>
      <c r="B74" s="57"/>
      <c r="C74" s="38"/>
      <c r="D74" s="52"/>
      <c r="E74" s="52"/>
      <c r="F74" s="52"/>
      <c r="G74" s="52"/>
      <c r="H74" s="52"/>
      <c r="I74" s="52"/>
      <c r="J74" s="52"/>
      <c r="L74" s="36"/>
      <c r="M74" s="36"/>
      <c r="N74" s="36"/>
      <c r="O74" s="36"/>
      <c r="P74" s="36"/>
      <c r="Q74" s="36"/>
      <c r="R74" s="36"/>
    </row>
    <row r="75" spans="1:18" x14ac:dyDescent="0.35">
      <c r="B75" s="57"/>
      <c r="C75" s="38"/>
      <c r="D75" s="60"/>
      <c r="E75" s="60"/>
      <c r="F75" s="60"/>
      <c r="G75" s="60"/>
      <c r="H75" s="60"/>
      <c r="I75" s="60"/>
      <c r="J75" s="60"/>
      <c r="L75" s="36"/>
      <c r="M75" s="36"/>
      <c r="N75" s="36"/>
      <c r="O75" s="36"/>
      <c r="P75" s="36"/>
      <c r="Q75" s="36"/>
      <c r="R75" s="36"/>
    </row>
    <row r="76" spans="1:18" x14ac:dyDescent="0.35">
      <c r="A76" s="51"/>
      <c r="B76" s="57"/>
      <c r="C76" s="38"/>
      <c r="D76" s="52"/>
      <c r="E76" s="52"/>
      <c r="F76" s="52"/>
      <c r="G76" s="52"/>
      <c r="H76" s="52"/>
      <c r="I76" s="52"/>
      <c r="J76" s="52"/>
      <c r="K76" s="52"/>
      <c r="L76" s="36"/>
      <c r="M76" s="36"/>
      <c r="N76" s="36"/>
      <c r="O76" s="36"/>
      <c r="P76" s="36"/>
      <c r="Q76" s="36"/>
      <c r="R76" s="36"/>
    </row>
    <row r="77" spans="1:18" x14ac:dyDescent="0.35">
      <c r="B77" s="61"/>
      <c r="C77" s="38"/>
      <c r="D77" s="52"/>
      <c r="E77" s="52"/>
      <c r="F77" s="52"/>
      <c r="G77" s="52"/>
      <c r="H77" s="52"/>
      <c r="I77" s="52"/>
      <c r="J77" s="52"/>
      <c r="K77" s="36"/>
      <c r="L77" s="36"/>
      <c r="M77" s="36"/>
      <c r="N77" s="36"/>
      <c r="O77" s="36"/>
      <c r="P77" s="36"/>
      <c r="Q77" s="36"/>
      <c r="R77" s="36"/>
    </row>
    <row r="78" spans="1:18" x14ac:dyDescent="0.35">
      <c r="A78" s="51"/>
      <c r="B78" s="57"/>
      <c r="C78" s="38"/>
      <c r="D78" s="52"/>
      <c r="E78" s="52"/>
      <c r="F78" s="52"/>
      <c r="G78" s="52"/>
      <c r="H78" s="52"/>
      <c r="I78" s="52"/>
      <c r="J78" s="52"/>
      <c r="K78" s="36"/>
      <c r="L78" s="36"/>
      <c r="M78" s="36"/>
      <c r="N78" s="36"/>
      <c r="O78" s="36"/>
      <c r="P78" s="36"/>
      <c r="Q78" s="36"/>
      <c r="R78" s="36"/>
    </row>
    <row r="79" spans="1:18" x14ac:dyDescent="0.35">
      <c r="A79" s="51"/>
      <c r="B79" s="57"/>
      <c r="C79" s="38"/>
      <c r="D79" s="52"/>
      <c r="E79" s="52"/>
      <c r="F79" s="52"/>
      <c r="G79" s="52"/>
      <c r="H79" s="52"/>
      <c r="I79" s="52"/>
      <c r="J79" s="52"/>
      <c r="K79" s="36"/>
      <c r="L79" s="36"/>
      <c r="M79" s="36"/>
      <c r="N79" s="36"/>
      <c r="O79" s="36"/>
      <c r="P79" s="36"/>
      <c r="Q79" s="36"/>
      <c r="R79" s="36"/>
    </row>
    <row r="80" spans="1:18" x14ac:dyDescent="0.35">
      <c r="C80" s="38"/>
      <c r="D80" s="58"/>
      <c r="E80" s="38"/>
      <c r="G80" s="38"/>
      <c r="L80" s="36"/>
      <c r="M80" s="36"/>
      <c r="N80" s="36"/>
      <c r="O80" s="36"/>
      <c r="P80" s="36"/>
      <c r="Q80" s="36"/>
      <c r="R80" s="36"/>
    </row>
    <row r="81" spans="1:18" x14ac:dyDescent="0.35">
      <c r="A81" s="51"/>
      <c r="B81" s="53"/>
      <c r="C81" s="53"/>
      <c r="D81" s="53"/>
      <c r="E81" s="53"/>
      <c r="F81" s="53"/>
      <c r="G81" s="53"/>
      <c r="H81" s="53"/>
      <c r="I81" s="53"/>
      <c r="J81" s="53"/>
      <c r="L81" s="36"/>
      <c r="M81" s="36"/>
      <c r="N81" s="36"/>
      <c r="O81" s="36"/>
      <c r="P81" s="36"/>
      <c r="Q81" s="36"/>
      <c r="R81" s="36"/>
    </row>
    <row r="82" spans="1:18" x14ac:dyDescent="0.35">
      <c r="C82" s="38"/>
      <c r="E82" s="38"/>
      <c r="G82" s="38"/>
      <c r="L82" s="36"/>
      <c r="M82" s="36"/>
      <c r="N82" s="36"/>
      <c r="O82" s="36"/>
      <c r="P82" s="36"/>
      <c r="Q82" s="36"/>
      <c r="R82" s="36"/>
    </row>
    <row r="83" spans="1:18" x14ac:dyDescent="0.35">
      <c r="C83" s="38"/>
      <c r="E83" s="38"/>
      <c r="G83" s="38"/>
      <c r="L83" s="36"/>
      <c r="M83" s="36"/>
      <c r="N83" s="36"/>
      <c r="O83" s="36"/>
      <c r="P83" s="36"/>
      <c r="Q83" s="36"/>
      <c r="R83" s="36"/>
    </row>
    <row r="84" spans="1:18" x14ac:dyDescent="0.35">
      <c r="C84" s="38"/>
      <c r="E84" s="38"/>
      <c r="G84" s="38"/>
      <c r="L84" s="36"/>
      <c r="M84" s="36"/>
      <c r="N84" s="36"/>
      <c r="O84" s="36"/>
      <c r="P84" s="36"/>
      <c r="Q84" s="36"/>
      <c r="R84" s="36"/>
    </row>
    <row r="85" spans="1:18" x14ac:dyDescent="0.35">
      <c r="C85" s="38"/>
      <c r="E85" s="38"/>
      <c r="G85" s="38"/>
      <c r="L85" s="36"/>
      <c r="M85" s="36"/>
      <c r="N85" s="36"/>
      <c r="O85" s="36"/>
      <c r="P85" s="36"/>
      <c r="Q85" s="36"/>
      <c r="R85" s="36"/>
    </row>
    <row r="86" spans="1:18" x14ac:dyDescent="0.35">
      <c r="C86" s="38"/>
      <c r="E86" s="38"/>
      <c r="G86" s="38"/>
      <c r="L86" s="36"/>
      <c r="M86" s="36"/>
      <c r="N86" s="36"/>
      <c r="O86" s="36"/>
      <c r="P86" s="36"/>
      <c r="Q86" s="36"/>
      <c r="R86" s="36"/>
    </row>
    <row r="87" spans="1:18" x14ac:dyDescent="0.35">
      <c r="C87" s="38"/>
      <c r="E87" s="38"/>
      <c r="G87" s="38"/>
      <c r="L87" s="36"/>
      <c r="M87" s="36"/>
      <c r="N87" s="36"/>
      <c r="O87" s="36"/>
      <c r="P87" s="36"/>
      <c r="Q87" s="36"/>
      <c r="R87" s="36"/>
    </row>
    <row r="88" spans="1:18" x14ac:dyDescent="0.35">
      <c r="C88" s="38"/>
      <c r="E88" s="38"/>
      <c r="G88" s="38"/>
      <c r="L88" s="36"/>
      <c r="M88" s="36"/>
      <c r="N88" s="36"/>
      <c r="O88" s="36"/>
      <c r="P88" s="36"/>
      <c r="Q88" s="36"/>
      <c r="R88" s="36"/>
    </row>
    <row r="89" spans="1:18" x14ac:dyDescent="0.35">
      <c r="C89" s="38"/>
      <c r="E89" s="38"/>
      <c r="G89" s="38"/>
      <c r="L89" s="36"/>
      <c r="M89" s="36"/>
      <c r="N89" s="36"/>
      <c r="O89" s="36"/>
      <c r="P89" s="36"/>
      <c r="Q89" s="36"/>
      <c r="R89" s="36"/>
    </row>
    <row r="90" spans="1:18" x14ac:dyDescent="0.35">
      <c r="C90" s="38"/>
      <c r="E90" s="38"/>
      <c r="G90" s="38"/>
      <c r="L90" s="36"/>
      <c r="M90" s="36"/>
      <c r="N90" s="36"/>
      <c r="O90" s="36"/>
      <c r="P90" s="36"/>
      <c r="Q90" s="36"/>
      <c r="R90" s="36"/>
    </row>
    <row r="91" spans="1:18" x14ac:dyDescent="0.35">
      <c r="C91" s="38"/>
      <c r="E91" s="38"/>
      <c r="G91" s="38"/>
      <c r="L91" s="36"/>
      <c r="M91" s="36"/>
      <c r="N91" s="36"/>
      <c r="O91" s="36"/>
      <c r="P91" s="36"/>
      <c r="Q91" s="36"/>
      <c r="R91" s="36"/>
    </row>
    <row r="92" spans="1:18" x14ac:dyDescent="0.35">
      <c r="C92"/>
      <c r="E92"/>
      <c r="G92"/>
    </row>
    <row r="93" spans="1:18" x14ac:dyDescent="0.35">
      <c r="C93"/>
      <c r="E93"/>
      <c r="G93"/>
    </row>
    <row r="94" spans="1:18" x14ac:dyDescent="0.35">
      <c r="C94"/>
      <c r="E94"/>
      <c r="G94"/>
    </row>
    <row r="95" spans="1:18" x14ac:dyDescent="0.35">
      <c r="C95"/>
      <c r="E95"/>
      <c r="G95"/>
    </row>
    <row r="96" spans="1:18" x14ac:dyDescent="0.35">
      <c r="C96"/>
      <c r="E96"/>
      <c r="G96"/>
    </row>
    <row r="97" customFormat="1" x14ac:dyDescent="0.35"/>
    <row r="98" customFormat="1" x14ac:dyDescent="0.35"/>
    <row r="99" customFormat="1" x14ac:dyDescent="0.35"/>
    <row r="100" customFormat="1" x14ac:dyDescent="0.35"/>
    <row r="101" customFormat="1" x14ac:dyDescent="0.35"/>
    <row r="102" customFormat="1" x14ac:dyDescent="0.35"/>
    <row r="103" customFormat="1" x14ac:dyDescent="0.35"/>
    <row r="104" customFormat="1" x14ac:dyDescent="0.35"/>
    <row r="105" customFormat="1" x14ac:dyDescent="0.35"/>
  </sheetData>
  <mergeCells count="1">
    <mergeCell ref="A1:O1"/>
  </mergeCells>
  <pageMargins left="0.7" right="0.7" top="0.75" bottom="0.75" header="0.3" footer="0.3"/>
  <pageSetup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CB939-5496-45C8-A66B-F91D9A983656}">
  <dimension ref="A1:X123"/>
  <sheetViews>
    <sheetView topLeftCell="D1" workbookViewId="0">
      <selection activeCell="H17" sqref="H17"/>
    </sheetView>
  </sheetViews>
  <sheetFormatPr baseColWidth="10" defaultColWidth="9.26953125" defaultRowHeight="14.5" x14ac:dyDescent="0.35"/>
  <cols>
    <col min="1" max="1" width="39.26953125" customWidth="1"/>
    <col min="2" max="2" width="18.54296875" customWidth="1"/>
    <col min="3" max="3" width="7.7265625" customWidth="1"/>
    <col min="4" max="4" width="18.54296875" customWidth="1"/>
    <col min="5" max="5" width="7.7265625" style="107" customWidth="1"/>
    <col min="6" max="6" width="18.54296875" customWidth="1"/>
    <col min="7" max="7" width="7.7265625" style="37" customWidth="1"/>
    <col min="8" max="8" width="18.54296875" customWidth="1"/>
    <col min="9" max="9" width="7.7265625" style="37" customWidth="1"/>
    <col min="10" max="10" width="18.54296875" customWidth="1"/>
    <col min="11" max="11" width="7.7265625" style="37" customWidth="1"/>
    <col min="12" max="12" width="18.54296875" customWidth="1"/>
    <col min="13" max="13" width="7.7265625" customWidth="1"/>
    <col min="14" max="14" width="18.54296875" customWidth="1"/>
    <col min="15" max="15" width="7.7265625" customWidth="1"/>
    <col min="16" max="16" width="18.54296875" customWidth="1"/>
    <col min="17" max="17" width="7.7265625" customWidth="1"/>
    <col min="18" max="18" width="18.54296875" customWidth="1"/>
    <col min="19" max="19" width="7.7265625" customWidth="1"/>
    <col min="29" max="30" width="5.54296875" bestFit="1" customWidth="1"/>
    <col min="31" max="31" width="4.453125" bestFit="1" customWidth="1"/>
    <col min="32" max="32" width="7.7265625" bestFit="1" customWidth="1"/>
    <col min="33" max="33" width="10" bestFit="1" customWidth="1"/>
  </cols>
  <sheetData>
    <row r="1" spans="1:24" ht="33.75" customHeight="1" x14ac:dyDescent="0.35">
      <c r="A1" s="62"/>
      <c r="B1" s="62"/>
      <c r="C1" s="62"/>
      <c r="D1" s="62"/>
      <c r="E1" s="63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V1" s="2"/>
      <c r="W1" s="2"/>
      <c r="X1" s="2"/>
    </row>
    <row r="2" spans="1:24" ht="15" x14ac:dyDescent="0.4">
      <c r="A2" s="3"/>
      <c r="B2" s="3"/>
      <c r="C2" s="3"/>
      <c r="D2" s="3"/>
      <c r="E2" s="64"/>
      <c r="F2" s="4" t="s">
        <v>0</v>
      </c>
      <c r="G2" s="65">
        <v>134</v>
      </c>
      <c r="H2" s="4" t="s">
        <v>1</v>
      </c>
      <c r="I2" s="6">
        <f>$G$2*365</f>
        <v>48910</v>
      </c>
      <c r="J2" s="4" t="s">
        <v>2</v>
      </c>
      <c r="K2" s="66"/>
      <c r="L2" s="67"/>
      <c r="M2" s="3"/>
      <c r="N2" s="68"/>
      <c r="O2" s="3"/>
      <c r="P2" s="68"/>
      <c r="Q2" s="68"/>
      <c r="R2" s="68"/>
      <c r="S2" s="68"/>
      <c r="V2" s="10"/>
      <c r="W2" s="2"/>
      <c r="X2" s="2"/>
    </row>
    <row r="3" spans="1:24" ht="15" x14ac:dyDescent="0.4">
      <c r="A3" s="11"/>
      <c r="B3" s="11" t="s">
        <v>44</v>
      </c>
      <c r="C3" s="11"/>
      <c r="D3" s="11" t="s">
        <v>45</v>
      </c>
      <c r="E3" s="69"/>
      <c r="F3" s="11" t="s">
        <v>3</v>
      </c>
      <c r="G3" s="12" t="s">
        <v>4</v>
      </c>
      <c r="H3" s="11" t="s">
        <v>5</v>
      </c>
      <c r="I3" s="12" t="s">
        <v>4</v>
      </c>
      <c r="J3" s="11" t="s">
        <v>6</v>
      </c>
      <c r="K3" s="12" t="s">
        <v>4</v>
      </c>
      <c r="L3" s="11" t="s">
        <v>7</v>
      </c>
      <c r="M3" s="12" t="s">
        <v>4</v>
      </c>
      <c r="N3" s="11" t="s">
        <v>8</v>
      </c>
      <c r="O3" s="12" t="s">
        <v>4</v>
      </c>
      <c r="P3" s="11" t="s">
        <v>9</v>
      </c>
      <c r="Q3" s="70"/>
      <c r="R3" s="11" t="s">
        <v>10</v>
      </c>
      <c r="S3" s="70"/>
      <c r="U3" s="10"/>
      <c r="V3" s="10"/>
      <c r="W3" s="10"/>
      <c r="X3" s="10"/>
    </row>
    <row r="4" spans="1:24" ht="15" x14ac:dyDescent="0.4">
      <c r="A4" s="13" t="s">
        <v>11</v>
      </c>
      <c r="B4" s="14">
        <v>40456</v>
      </c>
      <c r="C4" s="14"/>
      <c r="D4" s="14">
        <v>43698</v>
      </c>
      <c r="E4" s="71"/>
      <c r="F4" s="14">
        <f>F5*I2</f>
        <v>42062.6</v>
      </c>
      <c r="G4" s="14"/>
      <c r="H4" s="14">
        <f>H5*$I$2</f>
        <v>39128</v>
      </c>
      <c r="I4" s="14"/>
      <c r="J4" s="14">
        <f>J5*$I$2</f>
        <v>40106.199999999997</v>
      </c>
      <c r="K4" s="14"/>
      <c r="L4" s="14">
        <f>L5*I2</f>
        <v>40595.299999999996</v>
      </c>
      <c r="M4" s="14"/>
      <c r="N4" s="14">
        <f>N5*I2</f>
        <v>40595.299999999996</v>
      </c>
      <c r="O4" s="14"/>
      <c r="P4" s="14">
        <f>P5*I2</f>
        <v>40595.299999999996</v>
      </c>
      <c r="Q4" s="14"/>
      <c r="R4" s="14">
        <f>R5*(I2+G2)</f>
        <v>40706.519999999997</v>
      </c>
      <c r="S4" s="14"/>
      <c r="U4" s="2"/>
      <c r="V4" s="2"/>
      <c r="W4" s="2"/>
      <c r="X4" s="2"/>
    </row>
    <row r="5" spans="1:24" ht="15" x14ac:dyDescent="0.4">
      <c r="A5" s="13" t="s">
        <v>12</v>
      </c>
      <c r="B5" s="15">
        <f>+B4/$I$2</f>
        <v>0.82715191167450419</v>
      </c>
      <c r="C5" s="15"/>
      <c r="D5" s="15">
        <f>+D4/$I$2</f>
        <v>0.89343692496422</v>
      </c>
      <c r="E5" s="72"/>
      <c r="F5" s="73">
        <v>0.86</v>
      </c>
      <c r="G5" s="15"/>
      <c r="H5" s="73">
        <v>0.8</v>
      </c>
      <c r="I5" s="15"/>
      <c r="J5" s="73">
        <v>0.82</v>
      </c>
      <c r="K5" s="15"/>
      <c r="L5" s="73">
        <v>0.83</v>
      </c>
      <c r="M5" s="15"/>
      <c r="N5" s="73">
        <f>+L5</f>
        <v>0.83</v>
      </c>
      <c r="O5" s="15"/>
      <c r="P5" s="73">
        <f>+N5</f>
        <v>0.83</v>
      </c>
      <c r="Q5" s="15"/>
      <c r="R5" s="73">
        <f>+P5</f>
        <v>0.83</v>
      </c>
      <c r="S5" s="15"/>
      <c r="U5" s="16"/>
      <c r="V5" s="16"/>
      <c r="W5" s="16"/>
      <c r="X5" s="16"/>
    </row>
    <row r="6" spans="1:24" ht="15" x14ac:dyDescent="0.4">
      <c r="A6" s="13" t="s">
        <v>13</v>
      </c>
      <c r="B6" s="17">
        <f>+B9/B4</f>
        <v>154.38355250148308</v>
      </c>
      <c r="C6" s="18"/>
      <c r="D6" s="17">
        <f>+D9/D4</f>
        <v>177.4099043434482</v>
      </c>
      <c r="E6" s="74"/>
      <c r="F6" s="75">
        <v>177</v>
      </c>
      <c r="G6" s="18"/>
      <c r="H6" s="75">
        <f>+F6</f>
        <v>177</v>
      </c>
      <c r="I6" s="18"/>
      <c r="J6" s="75">
        <f>+H6*1.03</f>
        <v>182.31</v>
      </c>
      <c r="K6" s="18"/>
      <c r="L6" s="75">
        <f>+J6*1.03</f>
        <v>187.77930000000001</v>
      </c>
      <c r="M6" s="18"/>
      <c r="N6" s="75">
        <f>+L6*1.03</f>
        <v>193.41267900000003</v>
      </c>
      <c r="O6" s="18"/>
      <c r="P6" s="75">
        <f>+N6*1.03</f>
        <v>199.21505937000003</v>
      </c>
      <c r="Q6" s="18"/>
      <c r="R6" s="75">
        <f>+P6*1.03</f>
        <v>205.19151115110003</v>
      </c>
      <c r="S6" s="18"/>
      <c r="U6" s="19"/>
      <c r="V6" s="19"/>
      <c r="W6" s="19"/>
      <c r="X6" s="19"/>
    </row>
    <row r="7" spans="1:24" ht="15" x14ac:dyDescent="0.4">
      <c r="A7" s="13" t="s">
        <v>14</v>
      </c>
      <c r="B7" s="17">
        <f>+B6*B5</f>
        <v>127.69865058270291</v>
      </c>
      <c r="C7" s="20"/>
      <c r="D7" s="17">
        <f>+D6*D5</f>
        <v>158.50455939480679</v>
      </c>
      <c r="E7" s="76"/>
      <c r="F7" s="17">
        <f>F6*F5</f>
        <v>152.22</v>
      </c>
      <c r="G7" s="20"/>
      <c r="H7" s="17">
        <f>H6*H5</f>
        <v>141.6</v>
      </c>
      <c r="I7" s="20"/>
      <c r="J7" s="17">
        <f>J6*J5</f>
        <v>149.49420000000001</v>
      </c>
      <c r="K7" s="20"/>
      <c r="L7" s="17">
        <f>L6*L5</f>
        <v>155.856819</v>
      </c>
      <c r="M7" s="20"/>
      <c r="N7" s="17">
        <f>N6*N5</f>
        <v>160.53252357000002</v>
      </c>
      <c r="O7" s="20"/>
      <c r="P7" s="17">
        <f>P6*P5</f>
        <v>165.34849927710002</v>
      </c>
      <c r="Q7" s="20"/>
      <c r="R7" s="17">
        <f>R6*R5</f>
        <v>170.30895425541303</v>
      </c>
      <c r="S7" s="20"/>
      <c r="U7" s="19"/>
      <c r="V7" s="19"/>
      <c r="W7" s="19"/>
      <c r="X7" s="19"/>
    </row>
    <row r="8" spans="1:24" ht="15" x14ac:dyDescent="0.4">
      <c r="A8" s="21" t="s">
        <v>15</v>
      </c>
      <c r="B8" s="22"/>
      <c r="C8" s="22"/>
      <c r="D8" s="22"/>
      <c r="E8" s="77"/>
      <c r="F8" s="22">
        <f>+(F7-D7)/D7</f>
        <v>-3.9649076460652889E-2</v>
      </c>
      <c r="G8" s="22"/>
      <c r="H8" s="22">
        <f>+(H7-F7)/F7</f>
        <v>-6.9767441860465143E-2</v>
      </c>
      <c r="I8" s="22"/>
      <c r="J8" s="22">
        <f>+(J7-H7)/H7</f>
        <v>5.5750000000000084E-2</v>
      </c>
      <c r="K8" s="22"/>
      <c r="L8" s="22">
        <f>+(L7-J7)/J7</f>
        <v>4.2560975609756066E-2</v>
      </c>
      <c r="M8" s="22"/>
      <c r="N8" s="22">
        <f>+(N7-L7)/L7</f>
        <v>3.0000000000000141E-2</v>
      </c>
      <c r="O8" s="22"/>
      <c r="P8" s="22">
        <f t="shared" ref="P8:R8" si="0">N8*1.03</f>
        <v>3.0900000000000146E-2</v>
      </c>
      <c r="Q8" s="22">
        <f t="shared" si="0"/>
        <v>0</v>
      </c>
      <c r="R8" s="22">
        <f t="shared" si="0"/>
        <v>3.1827000000000154E-2</v>
      </c>
      <c r="S8" s="22"/>
    </row>
    <row r="9" spans="1:24" ht="15" x14ac:dyDescent="0.4">
      <c r="A9" s="13" t="s">
        <v>0</v>
      </c>
      <c r="B9" s="23">
        <v>6245741</v>
      </c>
      <c r="C9" s="24">
        <f>B9/B12</f>
        <v>0.92544838173913568</v>
      </c>
      <c r="D9" s="23">
        <v>7752458</v>
      </c>
      <c r="E9" s="78">
        <f>D9/D12</f>
        <v>0.92688524578403919</v>
      </c>
      <c r="F9" s="23">
        <f>F4*F6</f>
        <v>7445080.2000000002</v>
      </c>
      <c r="G9" s="24">
        <f>F9/F12</f>
        <v>0.92791612057667106</v>
      </c>
      <c r="H9" s="23">
        <f>H4*H6</f>
        <v>6925656</v>
      </c>
      <c r="I9" s="24">
        <f>H9/H12</f>
        <v>0.92591381677891849</v>
      </c>
      <c r="J9" s="23">
        <f>J4*J6</f>
        <v>7311761.3219999997</v>
      </c>
      <c r="K9" s="24">
        <f>J9/J12</f>
        <v>0.92591381677891837</v>
      </c>
      <c r="L9" s="23">
        <f>L4*L6</f>
        <v>7622957.0172899999</v>
      </c>
      <c r="M9" s="24">
        <f>L9/L12</f>
        <v>0.92591381677891837</v>
      </c>
      <c r="N9" s="23">
        <f>N4*N6</f>
        <v>7851645.7278086999</v>
      </c>
      <c r="O9" s="24">
        <f>N9/N12</f>
        <v>0.92591381677891849</v>
      </c>
      <c r="P9" s="23">
        <f>P4*P6</f>
        <v>8087195.0996429613</v>
      </c>
      <c r="Q9" s="24">
        <f>P9/P12</f>
        <v>0.92591381677891849</v>
      </c>
      <c r="R9" s="23">
        <f>R4*R6</f>
        <v>8352632.3525024755</v>
      </c>
      <c r="S9" s="24">
        <f>R9/R12</f>
        <v>0.92591381677891837</v>
      </c>
    </row>
    <row r="10" spans="1:24" ht="15" x14ac:dyDescent="0.4">
      <c r="A10" s="13" t="s">
        <v>16</v>
      </c>
      <c r="B10" s="23">
        <v>232384</v>
      </c>
      <c r="C10" s="24">
        <f>B10/B12</f>
        <v>3.44329674800904E-2</v>
      </c>
      <c r="D10" s="23">
        <v>266074</v>
      </c>
      <c r="E10" s="78">
        <f>D10/D12</f>
        <v>3.1811854367575089E-2</v>
      </c>
      <c r="F10" s="23">
        <f>F4*F48</f>
        <v>262891.25</v>
      </c>
      <c r="G10" s="24">
        <f>F10/F12</f>
        <v>3.2765399737876802E-2</v>
      </c>
      <c r="H10" s="23">
        <f>H4*H48</f>
        <v>251886.5</v>
      </c>
      <c r="I10" s="24">
        <f>H10/H12</f>
        <v>3.3675537827764335E-2</v>
      </c>
      <c r="J10" s="23">
        <f>J4*J48</f>
        <v>265929.17237499997</v>
      </c>
      <c r="K10" s="24">
        <f>J10/J12</f>
        <v>3.3675537827764328E-2</v>
      </c>
      <c r="L10" s="23">
        <f>L4*L48</f>
        <v>277247.37739437498</v>
      </c>
      <c r="M10" s="24">
        <f>L10/L12</f>
        <v>3.3675537827764335E-2</v>
      </c>
      <c r="N10" s="23">
        <f>N4*N48</f>
        <v>285564.79871620622</v>
      </c>
      <c r="O10" s="24">
        <f>N10/N12</f>
        <v>3.3675537827764335E-2</v>
      </c>
      <c r="P10" s="23">
        <f>P4*P48</f>
        <v>294131.74267769244</v>
      </c>
      <c r="Q10" s="24">
        <f>P10/P12</f>
        <v>3.3675537827764335E-2</v>
      </c>
      <c r="R10" s="23">
        <f>R4*R48</f>
        <v>303785.71056064795</v>
      </c>
      <c r="S10" s="24">
        <f>R10/R12</f>
        <v>3.3675537827764335E-2</v>
      </c>
    </row>
    <row r="11" spans="1:24" ht="15" x14ac:dyDescent="0.4">
      <c r="A11" s="13" t="s">
        <v>17</v>
      </c>
      <c r="B11" s="23">
        <v>270756</v>
      </c>
      <c r="C11" s="24">
        <f>B11/B12</f>
        <v>4.0118650780773882E-2</v>
      </c>
      <c r="D11" s="23">
        <v>345457</v>
      </c>
      <c r="E11" s="78">
        <f>D11/D12</f>
        <v>4.1302899848385741E-2</v>
      </c>
      <c r="F11" s="23">
        <f>F4*F50</f>
        <v>315469.5</v>
      </c>
      <c r="G11" s="24">
        <f>F11/F12</f>
        <v>3.9318479685452164E-2</v>
      </c>
      <c r="H11" s="23">
        <f>H4*H50</f>
        <v>302263.80000000005</v>
      </c>
      <c r="I11" s="24">
        <f>H11/H12</f>
        <v>4.0410645393317214E-2</v>
      </c>
      <c r="J11" s="23">
        <f>J4*J50</f>
        <v>319115.00685000001</v>
      </c>
      <c r="K11" s="24">
        <f>J11/J12</f>
        <v>4.04106453933172E-2</v>
      </c>
      <c r="L11" s="23">
        <f>L4*L50</f>
        <v>332696.85287324997</v>
      </c>
      <c r="M11" s="24">
        <f>L11/L12</f>
        <v>4.04106453933172E-2</v>
      </c>
      <c r="N11" s="23">
        <f>N4*N50</f>
        <v>342677.75845944742</v>
      </c>
      <c r="O11" s="24">
        <f>N11/N12</f>
        <v>4.0410645393317193E-2</v>
      </c>
      <c r="P11" s="23">
        <f>P4*P50</f>
        <v>352958.09121323092</v>
      </c>
      <c r="Q11" s="24">
        <f>P11/P12</f>
        <v>4.04106453933172E-2</v>
      </c>
      <c r="R11" s="23">
        <f>R4*R50</f>
        <v>364542.85267277749</v>
      </c>
      <c r="S11" s="24">
        <f>R11/R12</f>
        <v>4.0410645393317193E-2</v>
      </c>
    </row>
    <row r="12" spans="1:24" ht="15" x14ac:dyDescent="0.4">
      <c r="A12" s="25" t="s">
        <v>18</v>
      </c>
      <c r="B12" s="26">
        <f>SUM(B9:B11)</f>
        <v>6748881</v>
      </c>
      <c r="C12" s="27"/>
      <c r="D12" s="26">
        <f>SUM(D9:D11)</f>
        <v>8363989</v>
      </c>
      <c r="E12" s="79"/>
      <c r="F12" s="26">
        <f>SUM(F9:F11)</f>
        <v>8023440.9500000002</v>
      </c>
      <c r="G12" s="27"/>
      <c r="H12" s="26">
        <f>SUM(H9:H11)</f>
        <v>7479806.2999999998</v>
      </c>
      <c r="I12" s="27"/>
      <c r="J12" s="26">
        <f>SUM(J9:J11)</f>
        <v>7896805.5012250002</v>
      </c>
      <c r="K12" s="27"/>
      <c r="L12" s="26">
        <f>SUM(L9:L11)</f>
        <v>8232901.2475576252</v>
      </c>
      <c r="M12" s="27"/>
      <c r="N12" s="26">
        <f>SUM(N9:N11)</f>
        <v>8479888.2849843539</v>
      </c>
      <c r="O12" s="27"/>
      <c r="P12" s="26">
        <f>SUM(P9:P11)</f>
        <v>8734284.9335338846</v>
      </c>
      <c r="Q12" s="27"/>
      <c r="R12" s="26">
        <f>SUM(R9:R11)</f>
        <v>9020960.9157359023</v>
      </c>
      <c r="S12" s="27"/>
    </row>
    <row r="13" spans="1:24" ht="15" x14ac:dyDescent="0.4">
      <c r="A13" s="13"/>
      <c r="B13" s="6"/>
      <c r="C13" s="28"/>
      <c r="D13" s="6"/>
      <c r="E13" s="80"/>
      <c r="F13" s="6"/>
      <c r="G13" s="28"/>
      <c r="H13" s="6"/>
      <c r="I13" s="28"/>
      <c r="J13" s="6"/>
      <c r="K13" s="28"/>
      <c r="L13" s="6"/>
      <c r="M13" s="28"/>
      <c r="N13" s="6"/>
      <c r="O13" s="28"/>
      <c r="P13" s="6"/>
      <c r="Q13" s="28"/>
      <c r="R13" s="6"/>
      <c r="S13" s="28"/>
    </row>
    <row r="14" spans="1:24" ht="15" x14ac:dyDescent="0.4">
      <c r="A14" s="21" t="s">
        <v>19</v>
      </c>
      <c r="B14" s="6"/>
      <c r="C14" s="28"/>
      <c r="D14" s="6"/>
      <c r="E14" s="80"/>
      <c r="F14" s="6"/>
      <c r="G14" s="28"/>
      <c r="H14" s="6"/>
      <c r="I14" s="28"/>
      <c r="J14" s="6"/>
      <c r="K14" s="28"/>
      <c r="L14" s="6"/>
      <c r="M14" s="28"/>
      <c r="N14" s="6"/>
      <c r="O14" s="28"/>
      <c r="P14" s="6"/>
      <c r="Q14" s="28"/>
      <c r="R14" s="6"/>
      <c r="S14" s="28"/>
    </row>
    <row r="15" spans="1:24" ht="15" x14ac:dyDescent="0.4">
      <c r="A15" s="13" t="s">
        <v>0</v>
      </c>
      <c r="B15" s="23">
        <v>1283848</v>
      </c>
      <c r="C15" s="24">
        <f>+B15/B9</f>
        <v>0.20555575391294645</v>
      </c>
      <c r="D15" s="23">
        <v>1316282</v>
      </c>
      <c r="E15" s="78">
        <f>+D15/D9</f>
        <v>0.16978898821509256</v>
      </c>
      <c r="F15" s="23">
        <f>F4*F46</f>
        <v>1303940.5999999999</v>
      </c>
      <c r="G15" s="24">
        <f>+F15/F9</f>
        <v>0.17514124293785308</v>
      </c>
      <c r="H15" s="23">
        <f>H4*H46</f>
        <v>1249357.04</v>
      </c>
      <c r="I15" s="24">
        <f>H15/H9</f>
        <v>0.1803954802259887</v>
      </c>
      <c r="J15" s="23">
        <f>J4*J46</f>
        <v>1319008.6949799999</v>
      </c>
      <c r="K15" s="24">
        <f>J15/J9</f>
        <v>0.1803954802259887</v>
      </c>
      <c r="L15" s="23">
        <f>L4*L46</f>
        <v>1375146.9918761</v>
      </c>
      <c r="M15" s="24">
        <f>L15/L9</f>
        <v>0.1803954802259887</v>
      </c>
      <c r="N15" s="23">
        <f>N4*N46</f>
        <v>1416401.401632383</v>
      </c>
      <c r="O15" s="24">
        <f>N15/N9</f>
        <v>0.1803954802259887</v>
      </c>
      <c r="P15" s="23">
        <f>P4*P46</f>
        <v>1458893.4436813546</v>
      </c>
      <c r="Q15" s="24">
        <f>P15/P9</f>
        <v>0.18039548022598872</v>
      </c>
      <c r="R15" s="23">
        <f>R4*R46</f>
        <v>1506777.1243808139</v>
      </c>
      <c r="S15" s="24">
        <f>R15/R9</f>
        <v>0.18039548022598872</v>
      </c>
    </row>
    <row r="16" spans="1:24" ht="15" x14ac:dyDescent="0.4">
      <c r="A16" s="13" t="s">
        <v>16</v>
      </c>
      <c r="B16" s="23">
        <v>257562</v>
      </c>
      <c r="C16" s="24">
        <f>+B16/B10</f>
        <v>1.1083465298815753</v>
      </c>
      <c r="D16" s="23">
        <v>271501</v>
      </c>
      <c r="E16" s="78">
        <f>+D16/D10</f>
        <v>1.0203965814021663</v>
      </c>
      <c r="F16" s="23">
        <f>G16*F10</f>
        <v>255004.51249999998</v>
      </c>
      <c r="G16" s="81">
        <v>0.97</v>
      </c>
      <c r="H16" s="23">
        <f>I16*H10</f>
        <v>251886.5</v>
      </c>
      <c r="I16" s="81">
        <v>1</v>
      </c>
      <c r="J16" s="23">
        <f>K16*J10</f>
        <v>257951.29720374997</v>
      </c>
      <c r="K16" s="81">
        <v>0.97</v>
      </c>
      <c r="L16" s="23">
        <f>M16*L10</f>
        <v>263385.00852465624</v>
      </c>
      <c r="M16" s="81">
        <v>0.95</v>
      </c>
      <c r="N16" s="23">
        <f>O16*N10</f>
        <v>271286.55878039589</v>
      </c>
      <c r="O16" s="81">
        <f>+M16</f>
        <v>0.95</v>
      </c>
      <c r="P16" s="23">
        <f>Q16*P10</f>
        <v>279425.15554380778</v>
      </c>
      <c r="Q16" s="81">
        <f>O16</f>
        <v>0.95</v>
      </c>
      <c r="R16" s="23">
        <f>S16*R10</f>
        <v>288596.42503261555</v>
      </c>
      <c r="S16" s="81">
        <f>O16</f>
        <v>0.95</v>
      </c>
    </row>
    <row r="17" spans="1:19" ht="15" x14ac:dyDescent="0.4">
      <c r="A17" s="13" t="s">
        <v>20</v>
      </c>
      <c r="B17" s="23">
        <v>108594</v>
      </c>
      <c r="C17" s="24">
        <f>IFERROR(B17/B11,0)</f>
        <v>0.40107698444355805</v>
      </c>
      <c r="D17" s="23">
        <v>131407</v>
      </c>
      <c r="E17" s="78">
        <f>IFERROR(D17/D11,0)</f>
        <v>0.38038598146802644</v>
      </c>
      <c r="F17" s="23">
        <f>F4*F51</f>
        <v>126187.79999999999</v>
      </c>
      <c r="G17" s="24">
        <f>IFERROR(F17/F11,0)</f>
        <v>0.39999999999999997</v>
      </c>
      <c r="H17" s="23">
        <f>H4*H51</f>
        <v>120905.51999999999</v>
      </c>
      <c r="I17" s="24">
        <f>IFERROR(H17/H11,0)</f>
        <v>0.39999999999999991</v>
      </c>
      <c r="J17" s="23">
        <f>J4*J51</f>
        <v>127646.00274</v>
      </c>
      <c r="K17" s="24">
        <f>IFERROR(J17/J11,0)</f>
        <v>0.39999999999999997</v>
      </c>
      <c r="L17" s="23">
        <f>L4*L51</f>
        <v>133078.74114929998</v>
      </c>
      <c r="M17" s="24">
        <f>IFERROR(L17/L11,0)</f>
        <v>0.39999999999999997</v>
      </c>
      <c r="N17" s="23">
        <f>N4*N51</f>
        <v>137071.103383779</v>
      </c>
      <c r="O17" s="24">
        <f>IFERROR(N17/N11,0)</f>
        <v>0.40000000000000008</v>
      </c>
      <c r="P17" s="23">
        <f>P4*P51</f>
        <v>141183.23648529238</v>
      </c>
      <c r="Q17" s="24">
        <f>IFERROR(P17/P11,0)</f>
        <v>0.4</v>
      </c>
      <c r="R17" s="23">
        <f>R4*R51</f>
        <v>145817.14106911101</v>
      </c>
      <c r="S17" s="24">
        <f>IFERROR(R17/R11,0)</f>
        <v>0.4</v>
      </c>
    </row>
    <row r="18" spans="1:19" ht="15" x14ac:dyDescent="0.4">
      <c r="A18" s="25" t="s">
        <v>21</v>
      </c>
      <c r="B18" s="26">
        <f>SUM(B15:B17)</f>
        <v>1650004</v>
      </c>
      <c r="C18" s="29">
        <f>B18/B12</f>
        <v>0.24448556731108462</v>
      </c>
      <c r="D18" s="26">
        <f>SUM(D15:D17)</f>
        <v>1719190</v>
      </c>
      <c r="E18" s="82">
        <f>D18/D12</f>
        <v>0.2055466596142104</v>
      </c>
      <c r="F18" s="26">
        <f>SUM(F15:F17)</f>
        <v>1685132.9124999999</v>
      </c>
      <c r="G18" s="29">
        <f>F18/F12</f>
        <v>0.21002621231979027</v>
      </c>
      <c r="H18" s="26">
        <f>SUM(H15:H17)</f>
        <v>1622149.06</v>
      </c>
      <c r="I18" s="29">
        <f>H18/H12</f>
        <v>0.21687046361080234</v>
      </c>
      <c r="J18" s="26">
        <f>SUM(J15:J17)</f>
        <v>1704605.9949237497</v>
      </c>
      <c r="K18" s="29">
        <f>J18/J12</f>
        <v>0.21586019747596935</v>
      </c>
      <c r="L18" s="26">
        <f>SUM(L15:L17)</f>
        <v>1771610.7415500563</v>
      </c>
      <c r="M18" s="29">
        <f>L18/L12</f>
        <v>0.2151866867194141</v>
      </c>
      <c r="N18" s="26">
        <f>SUM(N15:N17)</f>
        <v>1824759.063796558</v>
      </c>
      <c r="O18" s="29">
        <f>N18/N12</f>
        <v>0.2151866867194141</v>
      </c>
      <c r="P18" s="26">
        <f>SUM(P15:P17)</f>
        <v>1879501.835710455</v>
      </c>
      <c r="Q18" s="29">
        <f>P18/P12</f>
        <v>0.21518668671941413</v>
      </c>
      <c r="R18" s="26">
        <f>SUM(R15:R17)</f>
        <v>1941190.6904825405</v>
      </c>
      <c r="S18" s="29">
        <f>R18/R12</f>
        <v>0.2151866867194141</v>
      </c>
    </row>
    <row r="19" spans="1:19" ht="15" x14ac:dyDescent="0.4">
      <c r="A19" s="13"/>
      <c r="B19" s="6"/>
      <c r="C19" s="24"/>
      <c r="D19" s="6"/>
      <c r="E19" s="78"/>
      <c r="F19" s="6"/>
      <c r="G19" s="24"/>
      <c r="H19" s="6"/>
      <c r="I19" s="24"/>
      <c r="J19" s="6"/>
      <c r="K19" s="24"/>
      <c r="L19" s="6"/>
      <c r="M19" s="24"/>
      <c r="N19" s="6"/>
      <c r="O19" s="24"/>
      <c r="P19" s="6"/>
      <c r="Q19" s="24"/>
      <c r="R19" s="6"/>
      <c r="S19" s="24"/>
    </row>
    <row r="20" spans="1:19" ht="15" x14ac:dyDescent="0.4">
      <c r="A20" s="25" t="s">
        <v>22</v>
      </c>
      <c r="B20" s="26">
        <f>B12-B18</f>
        <v>5098877</v>
      </c>
      <c r="C20" s="29">
        <f>B20/B12</f>
        <v>0.75551443268891538</v>
      </c>
      <c r="D20" s="26">
        <f>D12-D18</f>
        <v>6644799</v>
      </c>
      <c r="E20" s="82">
        <f>D20/D12</f>
        <v>0.79445334038578963</v>
      </c>
      <c r="F20" s="26">
        <f>F12-F18</f>
        <v>6338308.0375000006</v>
      </c>
      <c r="G20" s="29">
        <f>F20/F12</f>
        <v>0.78997378768020976</v>
      </c>
      <c r="H20" s="26">
        <f>H12-H18</f>
        <v>5857657.2400000002</v>
      </c>
      <c r="I20" s="29">
        <f>H20/H12</f>
        <v>0.78312953638919769</v>
      </c>
      <c r="J20" s="26">
        <f>J12-J18</f>
        <v>6192199.5063012503</v>
      </c>
      <c r="K20" s="29">
        <f>J20/J12</f>
        <v>0.78413980252403059</v>
      </c>
      <c r="L20" s="26">
        <f>L12-L18</f>
        <v>6461290.5060075689</v>
      </c>
      <c r="M20" s="29">
        <f>L20/L12</f>
        <v>0.7848133132805859</v>
      </c>
      <c r="N20" s="26">
        <f>N12-N18</f>
        <v>6655129.2211877964</v>
      </c>
      <c r="O20" s="29">
        <f>N20/N12</f>
        <v>0.7848133132805859</v>
      </c>
      <c r="P20" s="26">
        <f>P12-P18</f>
        <v>6854783.0978234299</v>
      </c>
      <c r="Q20" s="29">
        <f>P20/P12</f>
        <v>0.7848133132805859</v>
      </c>
      <c r="R20" s="26">
        <f>R12-R18</f>
        <v>7079770.2252533622</v>
      </c>
      <c r="S20" s="29">
        <f>R20/R12</f>
        <v>0.7848133132805859</v>
      </c>
    </row>
    <row r="21" spans="1:19" ht="15" x14ac:dyDescent="0.4">
      <c r="A21" s="13"/>
      <c r="B21" s="6"/>
      <c r="C21" s="24"/>
      <c r="D21" s="6"/>
      <c r="E21" s="78"/>
      <c r="F21" s="6"/>
      <c r="G21" s="24"/>
      <c r="H21" s="6"/>
      <c r="I21" s="24"/>
      <c r="J21" s="6"/>
      <c r="K21" s="24"/>
      <c r="L21" s="6"/>
      <c r="M21" s="24"/>
      <c r="N21" s="6"/>
      <c r="O21" s="24"/>
      <c r="P21" s="6"/>
      <c r="Q21" s="24"/>
      <c r="R21" s="6"/>
      <c r="S21" s="24"/>
    </row>
    <row r="22" spans="1:19" ht="15" x14ac:dyDescent="0.4">
      <c r="A22" s="21" t="s">
        <v>23</v>
      </c>
      <c r="B22" s="6"/>
      <c r="C22" s="24"/>
      <c r="D22" s="6"/>
      <c r="E22" s="78"/>
      <c r="F22" s="6"/>
      <c r="G22" s="24"/>
      <c r="H22" s="6"/>
      <c r="I22" s="24"/>
      <c r="J22" s="6"/>
      <c r="K22" s="24"/>
      <c r="L22" s="6"/>
      <c r="M22" s="24"/>
      <c r="N22" s="6"/>
      <c r="O22" s="24"/>
      <c r="P22" s="6"/>
      <c r="Q22" s="24"/>
      <c r="R22" s="6"/>
      <c r="S22" s="24"/>
    </row>
    <row r="23" spans="1:19" ht="15" x14ac:dyDescent="0.4">
      <c r="A23" s="13" t="s">
        <v>24</v>
      </c>
      <c r="B23" s="23">
        <v>482647</v>
      </c>
      <c r="C23" s="24">
        <f>B23/B$12</f>
        <v>7.1515114876080935E-2</v>
      </c>
      <c r="D23" s="23">
        <v>622768</v>
      </c>
      <c r="E23" s="78">
        <f>D23/D$12</f>
        <v>7.4458251917834894E-2</v>
      </c>
      <c r="F23" s="23">
        <f>(F53*F12)+($I$2*F54)</f>
        <v>584529.52375000005</v>
      </c>
      <c r="G23" s="24">
        <f>F23/F$12</f>
        <v>7.2852723338108452E-2</v>
      </c>
      <c r="H23" s="23">
        <f>(H53*H12)+($I$2*H54)</f>
        <v>582456.96250000002</v>
      </c>
      <c r="I23" s="24">
        <f>H23/H$12</f>
        <v>7.7870594389590014E-2</v>
      </c>
      <c r="J23" s="23">
        <f>(J53*J12)+($I$2*J54)</f>
        <v>604745.79668062506</v>
      </c>
      <c r="K23" s="24">
        <f>J23/J$12</f>
        <v>7.6581067697160984E-2</v>
      </c>
      <c r="L23" s="23">
        <f>(L53*L12)+($I$2*L54)</f>
        <v>625367.96011344064</v>
      </c>
      <c r="M23" s="24">
        <f>L23/L$12</f>
        <v>7.5959609050207239E-2</v>
      </c>
      <c r="N23" s="23">
        <f>(N53*N12)+($I$2*N54)</f>
        <v>644128.99891684391</v>
      </c>
      <c r="O23" s="24">
        <f>N23/N$12</f>
        <v>7.5959609050207239E-2</v>
      </c>
      <c r="P23" s="23">
        <f>(P53*P12)+($I$2*P54)</f>
        <v>663452.86888434924</v>
      </c>
      <c r="Q23" s="24">
        <f>P23/P$12</f>
        <v>7.5959609050207239E-2</v>
      </c>
      <c r="R23" s="23">
        <f>(R53*R12)+($I$2*R54)</f>
        <v>683972.64080577984</v>
      </c>
      <c r="S23" s="24">
        <f>R23/R$12</f>
        <v>7.582037514569849E-2</v>
      </c>
    </row>
    <row r="24" spans="1:19" ht="15" x14ac:dyDescent="0.4">
      <c r="A24" s="13" t="s">
        <v>25</v>
      </c>
      <c r="B24" s="23">
        <v>35703</v>
      </c>
      <c r="C24" s="24">
        <v>6.0000000000000001E-3</v>
      </c>
      <c r="D24" s="23">
        <v>46400</v>
      </c>
      <c r="E24" s="78">
        <v>6.0000000000000001E-3</v>
      </c>
      <c r="F24" s="23">
        <f>F12*G24</f>
        <v>48140.645700000001</v>
      </c>
      <c r="G24" s="24">
        <v>6.0000000000000001E-3</v>
      </c>
      <c r="H24" s="23">
        <f>H12*I24</f>
        <v>44878.837800000001</v>
      </c>
      <c r="I24" s="24">
        <f>+G24</f>
        <v>6.0000000000000001E-3</v>
      </c>
      <c r="J24" s="23">
        <f>J12*K24</f>
        <v>47380.833007350004</v>
      </c>
      <c r="K24" s="24">
        <f>+I24</f>
        <v>6.0000000000000001E-3</v>
      </c>
      <c r="L24" s="23">
        <f>L12*M24</f>
        <v>49397.40748534575</v>
      </c>
      <c r="M24" s="24">
        <f>+K24</f>
        <v>6.0000000000000001E-3</v>
      </c>
      <c r="N24" s="23">
        <f>N12*O24</f>
        <v>50879.329709906124</v>
      </c>
      <c r="O24" s="24">
        <f>+M24</f>
        <v>6.0000000000000001E-3</v>
      </c>
      <c r="P24" s="23">
        <f>P12*Q24</f>
        <v>52405.709601203307</v>
      </c>
      <c r="Q24" s="24">
        <f>+O24</f>
        <v>6.0000000000000001E-3</v>
      </c>
      <c r="R24" s="23">
        <f>R12*S24</f>
        <v>54125.765494415413</v>
      </c>
      <c r="S24" s="24">
        <f>+Q24</f>
        <v>6.0000000000000001E-3</v>
      </c>
    </row>
    <row r="25" spans="1:19" ht="15" x14ac:dyDescent="0.4">
      <c r="A25" s="13" t="s">
        <v>26</v>
      </c>
      <c r="B25" s="23">
        <v>342801</v>
      </c>
      <c r="C25" s="24">
        <f>B25/B12</f>
        <v>5.0793753808964774E-2</v>
      </c>
      <c r="D25" s="23">
        <f>975028-D26</f>
        <v>349602</v>
      </c>
      <c r="E25" s="78">
        <f>D25/D12</f>
        <v>4.1798476779441006E-2</v>
      </c>
      <c r="F25" s="83">
        <v>350000</v>
      </c>
      <c r="G25" s="24">
        <f>F25/F12</f>
        <v>4.3622181827112465E-2</v>
      </c>
      <c r="H25" s="83">
        <f>+F25*1.03</f>
        <v>360500</v>
      </c>
      <c r="I25" s="24">
        <f>H25/H12</f>
        <v>4.8196435247260347E-2</v>
      </c>
      <c r="J25" s="83">
        <f>+H25*1.03</f>
        <v>371315</v>
      </c>
      <c r="K25" s="24">
        <f>J25/J12</f>
        <v>4.7020912436351557E-2</v>
      </c>
      <c r="L25" s="83">
        <f>+J25*1.03</f>
        <v>382454.45</v>
      </c>
      <c r="M25" s="24">
        <f>L25/L12</f>
        <v>4.645439541904612E-2</v>
      </c>
      <c r="N25" s="83">
        <f>+L25*1.03</f>
        <v>393928.08350000001</v>
      </c>
      <c r="O25" s="24">
        <f>N25/N12</f>
        <v>4.645439541904612E-2</v>
      </c>
      <c r="P25" s="83">
        <f>+N25*1.03</f>
        <v>405745.92600500002</v>
      </c>
      <c r="Q25" s="24">
        <f>P25/P12</f>
        <v>4.645439541904612E-2</v>
      </c>
      <c r="R25" s="83">
        <f>+P25*1.03</f>
        <v>417918.30378515006</v>
      </c>
      <c r="S25" s="24">
        <f>R25/R12</f>
        <v>4.6327470841398447E-2</v>
      </c>
    </row>
    <row r="26" spans="1:19" ht="15" x14ac:dyDescent="0.4">
      <c r="A26" s="84" t="s">
        <v>27</v>
      </c>
      <c r="B26" s="23">
        <v>401931</v>
      </c>
      <c r="C26" s="24">
        <f>B26/B$12</f>
        <v>5.9555206263082722E-2</v>
      </c>
      <c r="D26" s="23">
        <v>625426</v>
      </c>
      <c r="E26" s="78">
        <f>D26/D$12</f>
        <v>7.4776042866627396E-2</v>
      </c>
      <c r="F26" s="23">
        <f>+F9*F61</f>
        <v>595606.41600000008</v>
      </c>
      <c r="G26" s="24">
        <f>F26/F$12</f>
        <v>7.4233289646133696E-2</v>
      </c>
      <c r="H26" s="23">
        <f>+H9*H61</f>
        <v>554052.48</v>
      </c>
      <c r="I26" s="24">
        <f>H26/H$12</f>
        <v>7.4073105342313469E-2</v>
      </c>
      <c r="J26" s="23">
        <f>+J9*J61</f>
        <v>584940.90575999999</v>
      </c>
      <c r="K26" s="24">
        <f>J26/J$12</f>
        <v>7.4073105342313469E-2</v>
      </c>
      <c r="L26" s="23">
        <f>+L9*L61</f>
        <v>609836.56138319999</v>
      </c>
      <c r="M26" s="24">
        <f>L26/L$12</f>
        <v>7.4073105342313469E-2</v>
      </c>
      <c r="N26" s="23">
        <f>+N9*N61</f>
        <v>628131.65822469606</v>
      </c>
      <c r="O26" s="24">
        <f>N26/N$12</f>
        <v>7.4073105342313483E-2</v>
      </c>
      <c r="P26" s="23">
        <f>+P9*P61</f>
        <v>646975.60797143693</v>
      </c>
      <c r="Q26" s="24">
        <f>P26/P$12</f>
        <v>7.4073105342313483E-2</v>
      </c>
      <c r="R26" s="23">
        <f>+R9*R61</f>
        <v>668210.58820019802</v>
      </c>
      <c r="S26" s="24">
        <f>R26/R$12</f>
        <v>7.4073105342313469E-2</v>
      </c>
    </row>
    <row r="27" spans="1:19" ht="15" x14ac:dyDescent="0.4">
      <c r="A27" s="84" t="s">
        <v>28</v>
      </c>
      <c r="B27" s="23">
        <v>209406</v>
      </c>
      <c r="C27" s="24">
        <f>B27/B$12</f>
        <v>3.1028254906257793E-2</v>
      </c>
      <c r="D27" s="23">
        <v>224954</v>
      </c>
      <c r="E27" s="78">
        <f>D27/D$12</f>
        <v>2.6895539915224663E-2</v>
      </c>
      <c r="F27" s="23">
        <f>F56*$I$2</f>
        <v>220095</v>
      </c>
      <c r="G27" s="24">
        <f>F27/F$12</f>
        <v>2.7431497454966626E-2</v>
      </c>
      <c r="H27" s="23">
        <f>H56*$I$2</f>
        <v>226697.84999999998</v>
      </c>
      <c r="I27" s="24">
        <f>H27/H$12</f>
        <v>3.0307984044987902E-2</v>
      </c>
      <c r="J27" s="23">
        <f>J56*$I$2</f>
        <v>233498.7855</v>
      </c>
      <c r="K27" s="24">
        <f>J27/J$12</f>
        <v>2.9568764921939418E-2</v>
      </c>
      <c r="L27" s="23">
        <f>L56*$I$2</f>
        <v>240503.74906500001</v>
      </c>
      <c r="M27" s="24">
        <f>L27/L$12</f>
        <v>2.9212514742157015E-2</v>
      </c>
      <c r="N27" s="23">
        <f>N56*$I$2</f>
        <v>247718.86153695002</v>
      </c>
      <c r="O27" s="24">
        <f>N27/N$12</f>
        <v>2.9212514742157015E-2</v>
      </c>
      <c r="P27" s="23">
        <f>P56*$I$2</f>
        <v>255150.42738305853</v>
      </c>
      <c r="Q27" s="24">
        <f>P27/P$12</f>
        <v>2.9212514742157018E-2</v>
      </c>
      <c r="R27" s="23">
        <f>R56*$I$2</f>
        <v>262804.94020455028</v>
      </c>
      <c r="S27" s="24">
        <f>R27/R$12</f>
        <v>2.9132699128107405E-2</v>
      </c>
    </row>
    <row r="28" spans="1:19" ht="15" x14ac:dyDescent="0.4">
      <c r="A28" s="13" t="s">
        <v>29</v>
      </c>
      <c r="B28" s="23">
        <v>182149</v>
      </c>
      <c r="C28" s="24">
        <f>B28/B$12</f>
        <v>2.6989511298243368E-2</v>
      </c>
      <c r="D28" s="23">
        <v>192717</v>
      </c>
      <c r="E28" s="78">
        <f>D28/D$12</f>
        <v>2.3041278509572407E-2</v>
      </c>
      <c r="F28" s="23">
        <f>(F58*$I$2)+(F59*F4)</f>
        <v>195591.09</v>
      </c>
      <c r="G28" s="24">
        <f>F28/F$12</f>
        <v>2.4377457404980339E-2</v>
      </c>
      <c r="H28" s="23">
        <f>(H58*$I$2)+(H59*H4)</f>
        <v>194960.15100000001</v>
      </c>
      <c r="I28" s="24">
        <f>H28/H$12</f>
        <v>2.6064866278689598E-2</v>
      </c>
      <c r="J28" s="23">
        <f>(J58*$I$2)+(J59*J4)</f>
        <v>203040.16614700004</v>
      </c>
      <c r="K28" s="24">
        <f>J28/J$12</f>
        <v>2.5711683808788657E-2</v>
      </c>
      <c r="L28" s="23">
        <f>(L58*$I$2)+(L59*L4)</f>
        <v>210280.44459916503</v>
      </c>
      <c r="M28" s="24">
        <f>L28/L$12</f>
        <v>2.5541475389559285E-2</v>
      </c>
      <c r="N28" s="23">
        <f>(N58*$I$2)+(N59*N4)</f>
        <v>216588.85793713998</v>
      </c>
      <c r="O28" s="24">
        <f>N28/N$12</f>
        <v>2.5541475389559285E-2</v>
      </c>
      <c r="P28" s="23">
        <f>(P58*$I$2)+(P59*P4)</f>
        <v>223086.52367525414</v>
      </c>
      <c r="Q28" s="24">
        <f>P28/P$12</f>
        <v>2.5541475389559282E-2</v>
      </c>
      <c r="R28" s="23">
        <f>(R58*$I$2)+(R59*R4)</f>
        <v>230064.64475281473</v>
      </c>
      <c r="S28" s="24">
        <f>R28/R$12</f>
        <v>2.5503341262846695E-2</v>
      </c>
    </row>
    <row r="29" spans="1:19" ht="15" x14ac:dyDescent="0.4">
      <c r="A29" s="13"/>
      <c r="B29" s="6"/>
      <c r="C29" s="24"/>
      <c r="D29" s="6"/>
      <c r="E29" s="78"/>
      <c r="F29" s="6"/>
      <c r="G29" s="24"/>
      <c r="H29" s="6"/>
      <c r="I29" s="24"/>
      <c r="J29" s="6"/>
      <c r="K29" s="24"/>
      <c r="L29" s="6"/>
      <c r="M29" s="24"/>
      <c r="N29" s="6"/>
      <c r="O29" s="24"/>
      <c r="P29" s="6"/>
      <c r="Q29" s="24"/>
      <c r="R29" s="6"/>
      <c r="S29" s="24"/>
    </row>
    <row r="30" spans="1:19" ht="15" x14ac:dyDescent="0.4">
      <c r="A30" s="25" t="s">
        <v>30</v>
      </c>
      <c r="B30" s="26">
        <f>B20-B23-B25-B27-B28-B26-B24</f>
        <v>3444240</v>
      </c>
      <c r="C30" s="29">
        <f>B30/$F$12</f>
        <v>0.42927218153203955</v>
      </c>
      <c r="D30" s="26">
        <f>D20-D23-D25-D27-D28-D26-D24</f>
        <v>4582932</v>
      </c>
      <c r="E30" s="82">
        <f>D30/$F$12</f>
        <v>0.57119283715797775</v>
      </c>
      <c r="F30" s="26">
        <f>F20-F23-F25-F27-F28-F26-F24</f>
        <v>4344345.3620500006</v>
      </c>
      <c r="G30" s="29">
        <f>F30/$F$12</f>
        <v>0.5414566380089082</v>
      </c>
      <c r="H30" s="26">
        <f>H20-H23-H25-H27-H28-H26-H24</f>
        <v>3894110.9587000008</v>
      </c>
      <c r="I30" s="29">
        <f>H30/$H$12</f>
        <v>0.5206165510863564</v>
      </c>
      <c r="J30" s="26">
        <f>J20-J23-J25-J27-J28-J26-J24</f>
        <v>4147278.0192062748</v>
      </c>
      <c r="K30" s="29">
        <f>J30/$J$12</f>
        <v>0.52518426831747644</v>
      </c>
      <c r="L30" s="26">
        <f>L20-L23-L25-L27-L28-L26-L24</f>
        <v>4343449.9333614185</v>
      </c>
      <c r="M30" s="29">
        <f>L30/$L$12</f>
        <v>0.52757221333730286</v>
      </c>
      <c r="N30" s="26">
        <f>N20-N23-N25-N27-N28-N26-N24</f>
        <v>4473753.4313622601</v>
      </c>
      <c r="O30" s="29">
        <f>N30/$N$12</f>
        <v>0.52757221333730275</v>
      </c>
      <c r="P30" s="26">
        <f>P20-P23-P25-P27-P28-P26-P24</f>
        <v>4607966.0343031269</v>
      </c>
      <c r="Q30" s="29">
        <f>P30/$P$12</f>
        <v>0.52757221333730264</v>
      </c>
      <c r="R30" s="26">
        <f>R20-R23-R25-R27-R28-R26-R24</f>
        <v>4762673.3420104533</v>
      </c>
      <c r="S30" s="29">
        <f>R30/$R$12</f>
        <v>0.52795632156022143</v>
      </c>
    </row>
    <row r="31" spans="1:19" ht="15" x14ac:dyDescent="0.4">
      <c r="A31" s="13"/>
      <c r="B31" s="6"/>
      <c r="C31" s="24"/>
      <c r="D31" s="6"/>
      <c r="E31" s="78"/>
      <c r="F31" s="6"/>
      <c r="G31" s="24"/>
      <c r="H31" s="6"/>
      <c r="I31" s="24"/>
      <c r="J31" s="6"/>
      <c r="K31" s="24"/>
      <c r="L31" s="6"/>
      <c r="M31" s="24"/>
      <c r="N31" s="6"/>
      <c r="O31" s="24"/>
      <c r="P31" s="6"/>
      <c r="Q31" s="24"/>
      <c r="R31" s="6"/>
      <c r="S31" s="24"/>
    </row>
    <row r="32" spans="1:19" ht="15" x14ac:dyDescent="0.4">
      <c r="A32" s="13" t="s">
        <v>31</v>
      </c>
      <c r="B32" s="23">
        <v>168722</v>
      </c>
      <c r="C32" s="24">
        <v>0.03</v>
      </c>
      <c r="D32" s="23">
        <v>209100</v>
      </c>
      <c r="E32" s="78">
        <v>0.03</v>
      </c>
      <c r="F32" s="23">
        <f>G32*F12</f>
        <v>240703.2285</v>
      </c>
      <c r="G32" s="81">
        <v>0.03</v>
      </c>
      <c r="H32" s="23">
        <f>I32*H12</f>
        <v>224394.18899999998</v>
      </c>
      <c r="I32" s="81">
        <f>G32</f>
        <v>0.03</v>
      </c>
      <c r="J32" s="23">
        <f>K32*J12</f>
        <v>236904.16503675</v>
      </c>
      <c r="K32" s="81">
        <f>I32</f>
        <v>0.03</v>
      </c>
      <c r="L32" s="23">
        <f>M32*L12</f>
        <v>246987.03742672876</v>
      </c>
      <c r="M32" s="81">
        <f>K32</f>
        <v>0.03</v>
      </c>
      <c r="N32" s="23">
        <f>O32*N12</f>
        <v>254396.6485495306</v>
      </c>
      <c r="O32" s="81">
        <f>M32</f>
        <v>0.03</v>
      </c>
      <c r="P32" s="23">
        <f>Q32*P12</f>
        <v>262028.54800601653</v>
      </c>
      <c r="Q32" s="81">
        <f>O32</f>
        <v>0.03</v>
      </c>
      <c r="R32" s="23">
        <f>S32*R12</f>
        <v>270628.82747207704</v>
      </c>
      <c r="S32" s="81">
        <f>Q32</f>
        <v>0.03</v>
      </c>
    </row>
    <row r="33" spans="1:22" ht="15" x14ac:dyDescent="0.4">
      <c r="A33" s="13"/>
      <c r="B33" s="31"/>
      <c r="C33" s="24"/>
      <c r="D33" s="31"/>
      <c r="E33" s="78"/>
      <c r="F33" s="31"/>
      <c r="G33" s="24"/>
      <c r="H33" s="31"/>
      <c r="I33" s="24"/>
      <c r="J33" s="31"/>
      <c r="K33" s="24"/>
      <c r="L33" s="31"/>
      <c r="M33" s="24"/>
      <c r="N33" s="31"/>
      <c r="O33" s="24"/>
      <c r="P33" s="31"/>
      <c r="Q33" s="24"/>
      <c r="R33" s="31"/>
      <c r="S33" s="24"/>
    </row>
    <row r="34" spans="1:22" ht="15" x14ac:dyDescent="0.4">
      <c r="A34" s="25" t="s">
        <v>32</v>
      </c>
      <c r="B34" s="26">
        <f>B30-B32</f>
        <v>3275518</v>
      </c>
      <c r="C34" s="29">
        <f>B34/B12</f>
        <v>0.48534238490795734</v>
      </c>
      <c r="D34" s="26">
        <f>D30-D32</f>
        <v>4373832</v>
      </c>
      <c r="E34" s="82">
        <f>D34/D12</f>
        <v>0.52293612533445466</v>
      </c>
      <c r="F34" s="26">
        <f>F30-F32</f>
        <v>4103642.1335500004</v>
      </c>
      <c r="G34" s="29">
        <f>F34/F12</f>
        <v>0.51145663800890817</v>
      </c>
      <c r="H34" s="26">
        <f>H30-H32</f>
        <v>3669716.769700001</v>
      </c>
      <c r="I34" s="29">
        <f>H34/H12</f>
        <v>0.49061655108635649</v>
      </c>
      <c r="J34" s="26">
        <f>J30-J32</f>
        <v>3910373.8541695247</v>
      </c>
      <c r="K34" s="29">
        <f>J34/J12</f>
        <v>0.49518426831747647</v>
      </c>
      <c r="L34" s="26">
        <f>L30-L32</f>
        <v>4096462.8959346898</v>
      </c>
      <c r="M34" s="29">
        <f>L34/L12</f>
        <v>0.49757221333730289</v>
      </c>
      <c r="N34" s="26">
        <f>N30-N32</f>
        <v>4219356.7828127295</v>
      </c>
      <c r="O34" s="29">
        <f>N34/N12</f>
        <v>0.49757221333730278</v>
      </c>
      <c r="P34" s="26">
        <f>P30-P32</f>
        <v>4345937.4862971101</v>
      </c>
      <c r="Q34" s="29">
        <f>P34/P12</f>
        <v>0.49757221333730262</v>
      </c>
      <c r="R34" s="26">
        <f>R30-R32</f>
        <v>4492044.5145383766</v>
      </c>
      <c r="S34" s="29">
        <f>R34/R12</f>
        <v>0.49795632156022146</v>
      </c>
    </row>
    <row r="35" spans="1:22" ht="15" x14ac:dyDescent="0.4">
      <c r="A35" s="13"/>
      <c r="B35" s="6"/>
      <c r="C35" s="24"/>
      <c r="D35" s="6"/>
      <c r="E35" s="78"/>
      <c r="F35" s="6"/>
      <c r="G35" s="24"/>
      <c r="H35" s="6"/>
      <c r="I35" s="24"/>
      <c r="J35" s="6"/>
      <c r="K35" s="24"/>
      <c r="L35" s="6"/>
      <c r="M35" s="24"/>
      <c r="N35" s="6"/>
      <c r="O35" s="24"/>
      <c r="P35" s="6"/>
      <c r="Q35" s="24"/>
      <c r="R35" s="6"/>
      <c r="S35" s="24"/>
    </row>
    <row r="36" spans="1:22" ht="15" x14ac:dyDescent="0.4">
      <c r="A36" s="30" t="s">
        <v>33</v>
      </c>
      <c r="B36" s="23">
        <v>242831</v>
      </c>
      <c r="C36" s="24">
        <f>+B36/B12</f>
        <v>3.5980927801216228E-2</v>
      </c>
      <c r="D36" s="23">
        <v>246807</v>
      </c>
      <c r="E36" s="78">
        <f>+D36/D12</f>
        <v>2.9508288449446789E-2</v>
      </c>
      <c r="F36" s="83">
        <v>265000</v>
      </c>
      <c r="G36" s="24">
        <f>+F36/F12</f>
        <v>3.3028223383385152E-2</v>
      </c>
      <c r="H36" s="83">
        <v>320000</v>
      </c>
      <c r="I36" s="24">
        <f>H36/H12</f>
        <v>4.2781856530161755E-2</v>
      </c>
      <c r="J36" s="83">
        <f>+H36*1.03</f>
        <v>329600</v>
      </c>
      <c r="K36" s="24">
        <f>J36/J12</f>
        <v>4.1738396614791951E-2</v>
      </c>
      <c r="L36" s="83">
        <f>+J36*1.03</f>
        <v>339488</v>
      </c>
      <c r="M36" s="24">
        <f>L36/L12</f>
        <v>4.1235524366420966E-2</v>
      </c>
      <c r="N36" s="83">
        <f>+L36*1.03</f>
        <v>349672.64</v>
      </c>
      <c r="O36" s="24">
        <f>N36/N12</f>
        <v>4.1235524366420966E-2</v>
      </c>
      <c r="P36" s="83">
        <f>+N36*1.03</f>
        <v>360162.81920000003</v>
      </c>
      <c r="Q36" s="24">
        <f>P36/P12</f>
        <v>4.1235524366420966E-2</v>
      </c>
      <c r="R36" s="83">
        <f>+P36*1.03</f>
        <v>370967.70377600001</v>
      </c>
      <c r="S36" s="24">
        <f>R36/R12</f>
        <v>4.1122858999299586E-2</v>
      </c>
    </row>
    <row r="37" spans="1:22" ht="15" x14ac:dyDescent="0.4">
      <c r="A37" s="13" t="s">
        <v>34</v>
      </c>
      <c r="B37" s="23">
        <v>115367</v>
      </c>
      <c r="C37" s="24">
        <f>B37/$D$12</f>
        <v>1.3793298867322758E-2</v>
      </c>
      <c r="D37" s="23">
        <v>130744</v>
      </c>
      <c r="E37" s="78">
        <f>D37/$D$12</f>
        <v>1.5631775699370239E-2</v>
      </c>
      <c r="F37" s="83">
        <v>155000</v>
      </c>
      <c r="G37" s="24">
        <f>F37/F12</f>
        <v>1.9318394809149805E-2</v>
      </c>
      <c r="H37" s="83">
        <f>F37*1.03</f>
        <v>159650</v>
      </c>
      <c r="I37" s="24">
        <f>H37/H12</f>
        <v>2.1344135609501012E-2</v>
      </c>
      <c r="J37" s="83">
        <f>H37*1.03</f>
        <v>164439.5</v>
      </c>
      <c r="K37" s="24">
        <f>J37/J12</f>
        <v>2.0823546936098548E-2</v>
      </c>
      <c r="L37" s="83">
        <f>J37*1.03</f>
        <v>169372.685</v>
      </c>
      <c r="M37" s="24">
        <f>L37/L12</f>
        <v>2.0572660828434709E-2</v>
      </c>
      <c r="N37" s="83">
        <f>L37*1.03</f>
        <v>174453.86554999999</v>
      </c>
      <c r="O37" s="24">
        <f>N37/N12</f>
        <v>2.0572660828434706E-2</v>
      </c>
      <c r="P37" s="83">
        <f>N37*1.03</f>
        <v>179687.4815165</v>
      </c>
      <c r="Q37" s="24">
        <f>P37/P12</f>
        <v>2.0572660828434709E-2</v>
      </c>
      <c r="R37" s="83">
        <f>P37*1.03</f>
        <v>185078.105961995</v>
      </c>
      <c r="S37" s="24">
        <f>R37/R12</f>
        <v>2.0516451372619308E-2</v>
      </c>
    </row>
    <row r="38" spans="1:22" ht="15" x14ac:dyDescent="0.4">
      <c r="A38" s="13" t="s">
        <v>35</v>
      </c>
      <c r="B38" s="23">
        <v>269955.24</v>
      </c>
      <c r="C38" s="24">
        <f>B38/$D$12</f>
        <v>3.2275896106510903E-2</v>
      </c>
      <c r="D38" s="23">
        <v>327578</v>
      </c>
      <c r="E38" s="78">
        <f>D38/$D$12</f>
        <v>3.9165283455059541E-2</v>
      </c>
      <c r="F38" s="23">
        <f>G38*F12</f>
        <v>320937.63800000004</v>
      </c>
      <c r="G38" s="81">
        <v>0.04</v>
      </c>
      <c r="H38" s="23">
        <f>I38*H12</f>
        <v>299192.25199999998</v>
      </c>
      <c r="I38" s="81">
        <v>0.04</v>
      </c>
      <c r="J38" s="23">
        <f>K38*J12</f>
        <v>315872.220049</v>
      </c>
      <c r="K38" s="81">
        <v>0.04</v>
      </c>
      <c r="L38" s="23">
        <f>M38*L12</f>
        <v>329316.04990230501</v>
      </c>
      <c r="M38" s="81">
        <f>K38</f>
        <v>0.04</v>
      </c>
      <c r="N38" s="23">
        <f>O38*N12</f>
        <v>339195.53139937419</v>
      </c>
      <c r="O38" s="81">
        <f>M38</f>
        <v>0.04</v>
      </c>
      <c r="P38" s="23">
        <f>Q38*P12</f>
        <v>349371.39734135539</v>
      </c>
      <c r="Q38" s="81">
        <f>O38</f>
        <v>0.04</v>
      </c>
      <c r="R38" s="23">
        <f>S38*R12</f>
        <v>360838.4366294361</v>
      </c>
      <c r="S38" s="81">
        <f>Q38</f>
        <v>0.04</v>
      </c>
    </row>
    <row r="39" spans="1:22" s="32" customFormat="1" ht="15" x14ac:dyDescent="0.4">
      <c r="A39" s="13" t="s">
        <v>20</v>
      </c>
      <c r="B39" s="23">
        <v>-2124</v>
      </c>
      <c r="C39" s="24">
        <f>B39/$F$12</f>
        <v>-2.647243262879625E-4</v>
      </c>
      <c r="D39" s="23">
        <v>-25382</v>
      </c>
      <c r="E39" s="78">
        <f>D39/$F$12</f>
        <v>-3.1634806261021963E-3</v>
      </c>
      <c r="F39" s="23">
        <v>0</v>
      </c>
      <c r="G39" s="24">
        <f>F39/$F$12</f>
        <v>0</v>
      </c>
      <c r="H39" s="23">
        <f>+F39*1.03</f>
        <v>0</v>
      </c>
      <c r="I39" s="24">
        <f>H39/$F$12</f>
        <v>0</v>
      </c>
      <c r="J39" s="23">
        <f>+H39*1.03</f>
        <v>0</v>
      </c>
      <c r="K39" s="24">
        <f>J39/$F$12</f>
        <v>0</v>
      </c>
      <c r="L39" s="23">
        <f>+J39*1.03</f>
        <v>0</v>
      </c>
      <c r="M39" s="24">
        <f>L39/$F$12</f>
        <v>0</v>
      </c>
      <c r="N39" s="23">
        <f>+L39*1.03</f>
        <v>0</v>
      </c>
      <c r="O39" s="24">
        <f>N39/$F$12</f>
        <v>0</v>
      </c>
      <c r="P39" s="23">
        <f>+N39*1.03</f>
        <v>0</v>
      </c>
      <c r="Q39" s="24">
        <f>P39/$F$12</f>
        <v>0</v>
      </c>
      <c r="R39" s="23">
        <f>+P39*1.03</f>
        <v>0</v>
      </c>
      <c r="S39" s="24">
        <f>R39/$F$12</f>
        <v>0</v>
      </c>
    </row>
    <row r="40" spans="1:22" ht="15" x14ac:dyDescent="0.4">
      <c r="A40" s="13"/>
      <c r="B40" s="6"/>
      <c r="C40" s="24"/>
      <c r="D40" s="6"/>
      <c r="E40" s="78"/>
      <c r="F40" s="6"/>
      <c r="G40" s="24"/>
      <c r="H40" s="6"/>
      <c r="I40" s="24"/>
      <c r="J40" s="6"/>
      <c r="K40" s="24"/>
      <c r="L40" s="6"/>
      <c r="M40" s="24"/>
      <c r="N40" s="6"/>
      <c r="O40" s="24"/>
      <c r="P40" s="6"/>
      <c r="Q40" s="24"/>
      <c r="R40" s="6"/>
      <c r="S40" s="24"/>
    </row>
    <row r="41" spans="1:22" ht="15" x14ac:dyDescent="0.4">
      <c r="A41" s="25" t="s">
        <v>36</v>
      </c>
      <c r="B41" s="26">
        <f>B34-B36-B37-B38-B39</f>
        <v>2649488.7599999998</v>
      </c>
      <c r="C41" s="29">
        <f>B41/B12</f>
        <v>0.39258193469406261</v>
      </c>
      <c r="D41" s="26">
        <f>D34-D36-D37-D38-D39</f>
        <v>3694085</v>
      </c>
      <c r="E41" s="82">
        <f>D41/D12</f>
        <v>0.44166545412721131</v>
      </c>
      <c r="F41" s="26">
        <f>F34-F36-F37-F38-F39</f>
        <v>3362704.4955500001</v>
      </c>
      <c r="G41" s="29">
        <f>F41/F12</f>
        <v>0.41911001981637319</v>
      </c>
      <c r="H41" s="26">
        <f>H34-H36-H37-H38-H39</f>
        <v>2890874.5177000011</v>
      </c>
      <c r="I41" s="29">
        <f>H41/H12</f>
        <v>0.38649055894669376</v>
      </c>
      <c r="J41" s="26">
        <f>J34-J36-J37-J38-J39</f>
        <v>3100462.1341205249</v>
      </c>
      <c r="K41" s="29">
        <f>J41/J12</f>
        <v>0.39262232476658598</v>
      </c>
      <c r="L41" s="26">
        <f>L34-L36-L37-L38-L39</f>
        <v>3258286.1610323847</v>
      </c>
      <c r="M41" s="29">
        <f>L41/L12</f>
        <v>0.39576402814244721</v>
      </c>
      <c r="N41" s="26">
        <f>N34-N36-N37-N38-N39</f>
        <v>3356034.7458633552</v>
      </c>
      <c r="O41" s="29">
        <f>N41/N12</f>
        <v>0.3957640281424471</v>
      </c>
      <c r="P41" s="26">
        <f>P34-P36-P37-P38-P39</f>
        <v>3456715.7882392551</v>
      </c>
      <c r="Q41" s="29">
        <f>P41/P12</f>
        <v>0.39576402814244699</v>
      </c>
      <c r="R41" s="26">
        <f>R34-R36-R37-R38-R39</f>
        <v>3575160.2681709453</v>
      </c>
      <c r="S41" s="29">
        <f>R41/R12</f>
        <v>0.39631701118830254</v>
      </c>
    </row>
    <row r="42" spans="1:22" ht="15" x14ac:dyDescent="0.4">
      <c r="A42" s="9"/>
      <c r="B42" s="9"/>
      <c r="C42" s="85"/>
      <c r="D42" s="9"/>
      <c r="E42" s="86"/>
      <c r="F42" s="33">
        <f>+((F41-$F$43)/$F$43)/1.3</f>
        <v>0.20706918903276103</v>
      </c>
      <c r="G42" s="7"/>
      <c r="H42" s="33">
        <f>+((H41-$F$43)/$F$43)/2</f>
        <v>4.5553270756280045E-2</v>
      </c>
      <c r="I42" s="7"/>
      <c r="J42" s="33">
        <f>+((J41-$F$43)/$F$43)/3</f>
        <v>5.6737156356222868E-2</v>
      </c>
      <c r="K42" s="7"/>
      <c r="L42" s="33">
        <f>+((L41-$F$43)/$F$43)/4</f>
        <v>5.7444799372576412E-2</v>
      </c>
      <c r="M42" s="7"/>
      <c r="N42" s="33">
        <f>+((N41-$F$43)/$F$43)/5</f>
        <v>5.333451468300289E-2</v>
      </c>
      <c r="O42" s="7"/>
      <c r="P42" s="9"/>
      <c r="Q42" s="9"/>
      <c r="R42" s="9"/>
    </row>
    <row r="43" spans="1:22" ht="15" x14ac:dyDescent="0.4">
      <c r="A43" s="9" t="s">
        <v>37</v>
      </c>
      <c r="B43" s="9"/>
      <c r="C43" s="85"/>
      <c r="D43" s="9"/>
      <c r="E43" s="86"/>
      <c r="F43" s="87">
        <v>2649488.7599999998</v>
      </c>
      <c r="G43" s="7"/>
      <c r="H43" s="34"/>
      <c r="I43" s="7"/>
      <c r="J43" s="34"/>
      <c r="K43" s="7"/>
      <c r="L43" s="9"/>
      <c r="M43" s="9"/>
      <c r="N43" s="9"/>
      <c r="O43" s="9"/>
      <c r="P43" s="35"/>
      <c r="Q43" s="35"/>
      <c r="R43" s="35"/>
      <c r="S43" s="36"/>
      <c r="T43" s="36"/>
      <c r="U43" s="36"/>
      <c r="V43" s="36"/>
    </row>
    <row r="44" spans="1:22" ht="15" x14ac:dyDescent="0.4">
      <c r="A44" s="9" t="s">
        <v>38</v>
      </c>
      <c r="B44" s="9"/>
      <c r="C44" s="85"/>
      <c r="D44" s="9"/>
      <c r="E44" s="86"/>
      <c r="F44" s="87">
        <v>3631245</v>
      </c>
      <c r="G44" s="7"/>
      <c r="H44" s="34"/>
      <c r="I44" s="7"/>
      <c r="J44" s="34"/>
      <c r="K44" s="7"/>
      <c r="L44" s="9"/>
      <c r="M44" s="9"/>
      <c r="N44" s="9"/>
      <c r="O44" s="9"/>
      <c r="P44" s="35"/>
      <c r="Q44" s="35"/>
      <c r="R44" s="35"/>
      <c r="S44" s="36"/>
      <c r="T44" s="36"/>
      <c r="U44" s="36"/>
      <c r="V44" s="36"/>
    </row>
    <row r="45" spans="1:22" ht="15" x14ac:dyDescent="0.4">
      <c r="A45" s="9"/>
      <c r="B45" s="9"/>
      <c r="C45" s="85"/>
      <c r="D45" s="9"/>
      <c r="E45" s="86"/>
      <c r="F45" s="9"/>
      <c r="G45" s="7"/>
      <c r="H45" s="9" t="s">
        <v>46</v>
      </c>
      <c r="I45" s="7">
        <v>1.03</v>
      </c>
      <c r="J45" s="9"/>
      <c r="K45" s="7">
        <v>1.03</v>
      </c>
      <c r="L45" s="9"/>
      <c r="M45" s="7">
        <v>1.03</v>
      </c>
      <c r="N45" s="9"/>
      <c r="O45" s="7">
        <v>1.03</v>
      </c>
      <c r="P45" s="88"/>
      <c r="Q45" s="7">
        <v>1.03</v>
      </c>
      <c r="R45" s="35"/>
      <c r="S45" s="7">
        <v>1.03</v>
      </c>
      <c r="T45" s="36"/>
      <c r="U45" s="36"/>
      <c r="V45" s="36"/>
    </row>
    <row r="46" spans="1:22" ht="15" x14ac:dyDescent="0.4">
      <c r="A46" s="9" t="s">
        <v>47</v>
      </c>
      <c r="B46" s="9"/>
      <c r="C46" s="85"/>
      <c r="D46" s="9"/>
      <c r="E46" s="86"/>
      <c r="F46" s="89">
        <v>31</v>
      </c>
      <c r="G46" s="90"/>
      <c r="H46" s="91">
        <f>F46*I45</f>
        <v>31.93</v>
      </c>
      <c r="I46" s="90"/>
      <c r="J46" s="91">
        <f>H46*K45</f>
        <v>32.887900000000002</v>
      </c>
      <c r="K46" s="90"/>
      <c r="L46" s="90">
        <f>J46*$M$45</f>
        <v>33.874537000000004</v>
      </c>
      <c r="M46" s="90"/>
      <c r="N46" s="90">
        <f>L46*$O$45</f>
        <v>34.890773110000005</v>
      </c>
      <c r="O46" s="9"/>
      <c r="P46" s="90">
        <f>N46*$O$45</f>
        <v>35.937496303300009</v>
      </c>
      <c r="Q46" s="35"/>
      <c r="R46" s="90">
        <f>P46*$O$45</f>
        <v>37.01562119239901</v>
      </c>
      <c r="S46" s="35"/>
      <c r="T46" s="36"/>
      <c r="U46" s="36"/>
      <c r="V46" s="36"/>
    </row>
    <row r="47" spans="1:22" ht="15" x14ac:dyDescent="0.4">
      <c r="A47" s="9"/>
      <c r="B47" s="9"/>
      <c r="C47" s="85"/>
      <c r="D47" s="9"/>
      <c r="E47" s="86"/>
      <c r="F47" s="9"/>
      <c r="G47" s="7"/>
      <c r="H47" s="92"/>
      <c r="I47" s="7"/>
      <c r="J47" s="92"/>
      <c r="K47" s="7"/>
      <c r="L47" s="9"/>
      <c r="M47" s="9"/>
      <c r="N47" s="9"/>
      <c r="O47" s="9"/>
      <c r="P47" s="93"/>
      <c r="Q47" s="93"/>
      <c r="R47" s="35"/>
      <c r="S47" s="88"/>
      <c r="T47" s="36"/>
      <c r="U47" s="36"/>
      <c r="V47" s="36"/>
    </row>
    <row r="48" spans="1:22" ht="15" x14ac:dyDescent="0.4">
      <c r="A48" s="9" t="s">
        <v>48</v>
      </c>
      <c r="B48" s="9"/>
      <c r="C48" s="85"/>
      <c r="D48" s="9"/>
      <c r="E48" s="86"/>
      <c r="F48" s="94">
        <v>6.25</v>
      </c>
      <c r="G48" s="90"/>
      <c r="H48" s="95">
        <f>F48*$I$45</f>
        <v>6.4375</v>
      </c>
      <c r="I48" s="90"/>
      <c r="J48" s="96">
        <f>H48*K45</f>
        <v>6.6306250000000002</v>
      </c>
      <c r="K48" s="90"/>
      <c r="L48" s="90">
        <f>J48*$M$45</f>
        <v>6.82954375</v>
      </c>
      <c r="M48" s="90"/>
      <c r="N48" s="90">
        <f>L48*$O$45</f>
        <v>7.0344300625000002</v>
      </c>
      <c r="O48" s="9"/>
      <c r="P48" s="90">
        <f>N48*$O$45</f>
        <v>7.2454629643750001</v>
      </c>
      <c r="Q48" s="35"/>
      <c r="R48" s="90">
        <f>P48*$O$45</f>
        <v>7.4628268533062503</v>
      </c>
      <c r="S48" s="35"/>
      <c r="T48" s="36"/>
      <c r="U48" s="36"/>
      <c r="V48" s="36"/>
    </row>
    <row r="49" spans="1:22" ht="15" x14ac:dyDescent="0.4">
      <c r="A49" s="9"/>
      <c r="B49" s="9"/>
      <c r="C49" s="85"/>
      <c r="D49" s="9"/>
      <c r="E49" s="86"/>
      <c r="F49" s="97"/>
      <c r="G49" s="90"/>
      <c r="H49" s="98"/>
      <c r="I49" s="90"/>
      <c r="J49" s="99"/>
      <c r="K49" s="90"/>
      <c r="L49" s="90"/>
      <c r="M49" s="90"/>
      <c r="N49" s="90"/>
      <c r="O49" s="9"/>
      <c r="P49" s="35"/>
      <c r="Q49" s="35"/>
      <c r="R49" s="35"/>
      <c r="S49" s="35"/>
      <c r="T49" s="36"/>
      <c r="U49" s="36"/>
      <c r="V49" s="36"/>
    </row>
    <row r="50" spans="1:22" ht="15" x14ac:dyDescent="0.4">
      <c r="A50" s="9" t="s">
        <v>49</v>
      </c>
      <c r="B50" s="9"/>
      <c r="C50" s="9"/>
      <c r="D50" s="9"/>
      <c r="E50" s="86"/>
      <c r="F50" s="94">
        <v>7.5</v>
      </c>
      <c r="G50" s="90"/>
      <c r="H50" s="91">
        <f>F50*I45</f>
        <v>7.7250000000000005</v>
      </c>
      <c r="I50" s="90"/>
      <c r="J50" s="96">
        <f>H50*K45</f>
        <v>7.9567500000000004</v>
      </c>
      <c r="K50" s="90"/>
      <c r="L50" s="90">
        <f>J50*M45</f>
        <v>8.1954525</v>
      </c>
      <c r="M50" s="90"/>
      <c r="N50" s="90">
        <f>L50*O45</f>
        <v>8.4413160749999996</v>
      </c>
      <c r="O50" s="90"/>
      <c r="P50" s="90">
        <f>N50*Q45</f>
        <v>8.6945555572500002</v>
      </c>
      <c r="Q50" s="35"/>
      <c r="R50" s="90">
        <f>P50*S45</f>
        <v>8.9553922239675003</v>
      </c>
      <c r="S50" s="35"/>
      <c r="T50" s="36"/>
      <c r="U50" s="36"/>
      <c r="V50" s="36"/>
    </row>
    <row r="51" spans="1:22" ht="15" x14ac:dyDescent="0.4">
      <c r="A51" s="9" t="s">
        <v>50</v>
      </c>
      <c r="B51" s="9"/>
      <c r="C51" s="9"/>
      <c r="D51" s="9"/>
      <c r="E51" s="86"/>
      <c r="F51" s="89">
        <v>3</v>
      </c>
      <c r="G51" s="7"/>
      <c r="H51" s="91">
        <f>F51*I45</f>
        <v>3.09</v>
      </c>
      <c r="I51" s="90"/>
      <c r="J51" s="91">
        <f>H51*K45</f>
        <v>3.1827000000000001</v>
      </c>
      <c r="K51" s="90"/>
      <c r="L51" s="90">
        <f>J51*M45</f>
        <v>3.278181</v>
      </c>
      <c r="M51" s="90"/>
      <c r="N51" s="90">
        <f>L51*O45</f>
        <v>3.3765264300000002</v>
      </c>
      <c r="O51" s="9"/>
      <c r="P51" s="90">
        <f>N51*Q45</f>
        <v>3.4778222229000004</v>
      </c>
      <c r="Q51" s="88"/>
      <c r="R51" s="90">
        <f>P51*S45</f>
        <v>3.5821568895870004</v>
      </c>
      <c r="S51" s="88"/>
      <c r="T51" s="36"/>
      <c r="U51" s="36"/>
      <c r="V51" s="36"/>
    </row>
    <row r="52" spans="1:22" ht="15" x14ac:dyDescent="0.4">
      <c r="A52" s="9"/>
      <c r="B52" s="9"/>
      <c r="C52" s="9"/>
      <c r="D52" s="9"/>
      <c r="E52" s="86"/>
      <c r="F52" s="9"/>
      <c r="G52" s="7"/>
      <c r="H52" s="92"/>
      <c r="I52" s="7"/>
      <c r="J52" s="92"/>
      <c r="K52" s="7"/>
      <c r="L52" s="9"/>
      <c r="M52" s="9"/>
      <c r="N52" s="9"/>
      <c r="O52" s="9"/>
      <c r="P52" s="88"/>
      <c r="Q52" s="88"/>
      <c r="R52" s="35"/>
      <c r="S52" s="88"/>
      <c r="T52" s="36"/>
      <c r="U52" s="36"/>
      <c r="V52" s="36"/>
    </row>
    <row r="53" spans="1:22" ht="15" x14ac:dyDescent="0.4">
      <c r="A53" s="9" t="s">
        <v>51</v>
      </c>
      <c r="B53" s="9"/>
      <c r="C53" s="9"/>
      <c r="D53" s="9"/>
      <c r="E53" s="86"/>
      <c r="F53" s="100">
        <v>2.5000000000000001E-2</v>
      </c>
      <c r="G53" s="7"/>
      <c r="H53" s="101">
        <f>F53</f>
        <v>2.5000000000000001E-2</v>
      </c>
      <c r="I53" s="7"/>
      <c r="J53" s="101">
        <v>2.5000000000000001E-2</v>
      </c>
      <c r="K53" s="7"/>
      <c r="L53" s="7">
        <f>J53</f>
        <v>2.5000000000000001E-2</v>
      </c>
      <c r="M53" s="9"/>
      <c r="N53" s="7">
        <f>L53</f>
        <v>2.5000000000000001E-2</v>
      </c>
      <c r="O53" s="9"/>
      <c r="P53" s="7">
        <f>N53</f>
        <v>2.5000000000000001E-2</v>
      </c>
      <c r="Q53" s="93"/>
      <c r="R53" s="7">
        <f>P53</f>
        <v>2.5000000000000001E-2</v>
      </c>
      <c r="S53" s="88"/>
      <c r="T53" s="36"/>
      <c r="U53" s="36"/>
      <c r="V53" s="36"/>
    </row>
    <row r="54" spans="1:22" ht="15" x14ac:dyDescent="0.4">
      <c r="A54" s="9" t="s">
        <v>52</v>
      </c>
      <c r="B54" s="9"/>
      <c r="C54" s="9"/>
      <c r="D54" s="9"/>
      <c r="E54" s="86"/>
      <c r="F54" s="94">
        <v>7.85</v>
      </c>
      <c r="G54" s="7"/>
      <c r="H54" s="95">
        <f>F54*$I$45</f>
        <v>8.0854999999999997</v>
      </c>
      <c r="I54" s="90"/>
      <c r="J54" s="95">
        <f>H54*K45</f>
        <v>8.3280650000000005</v>
      </c>
      <c r="K54" s="90"/>
      <c r="L54" s="95">
        <f>J54*M45</f>
        <v>8.5779069500000009</v>
      </c>
      <c r="M54" s="90"/>
      <c r="N54" s="90">
        <f>L54*O45</f>
        <v>8.8352441585000019</v>
      </c>
      <c r="O54" s="9"/>
      <c r="P54" s="90">
        <f>N54*Q45</f>
        <v>9.1003014832550022</v>
      </c>
      <c r="Q54" s="35"/>
      <c r="R54" s="90">
        <f>P54*S45</f>
        <v>9.3733105277526523</v>
      </c>
      <c r="S54" s="35"/>
      <c r="T54" s="36"/>
      <c r="U54" s="36"/>
      <c r="V54" s="36"/>
    </row>
    <row r="55" spans="1:22" ht="15" x14ac:dyDescent="0.4">
      <c r="A55" s="9"/>
      <c r="B55" s="9"/>
      <c r="C55" s="9"/>
      <c r="D55" s="9"/>
      <c r="E55" s="86"/>
      <c r="F55" s="97"/>
      <c r="G55" s="7"/>
      <c r="H55" s="91"/>
      <c r="I55" s="102"/>
      <c r="J55" s="91"/>
      <c r="K55" s="102"/>
      <c r="L55" s="102"/>
      <c r="M55" s="102"/>
      <c r="N55" s="102"/>
      <c r="O55" s="9"/>
      <c r="P55" s="35"/>
      <c r="Q55" s="35"/>
      <c r="R55" s="35"/>
      <c r="S55" s="88"/>
      <c r="T55" s="36"/>
      <c r="U55" s="36"/>
      <c r="V55" s="36"/>
    </row>
    <row r="56" spans="1:22" ht="15" x14ac:dyDescent="0.4">
      <c r="A56" s="9" t="s">
        <v>53</v>
      </c>
      <c r="B56" s="9"/>
      <c r="C56" s="9"/>
      <c r="D56" s="9"/>
      <c r="E56" s="86"/>
      <c r="F56" s="89">
        <v>4.5</v>
      </c>
      <c r="G56" s="7"/>
      <c r="H56" s="103">
        <f>F56*$I$45</f>
        <v>4.6349999999999998</v>
      </c>
      <c r="I56" s="90"/>
      <c r="J56" s="103">
        <f>H56*$K$45</f>
        <v>4.7740499999999999</v>
      </c>
      <c r="K56" s="90"/>
      <c r="L56" s="90">
        <f>J56*M45</f>
        <v>4.9172715</v>
      </c>
      <c r="M56" s="90"/>
      <c r="N56" s="90">
        <f>L56*O45</f>
        <v>5.0647896450000003</v>
      </c>
      <c r="O56" s="90"/>
      <c r="P56" s="90">
        <f>N56*Q45</f>
        <v>5.2167333343500006</v>
      </c>
      <c r="Q56" s="35"/>
      <c r="R56" s="90">
        <f>P56*S45</f>
        <v>5.3732353343805004</v>
      </c>
      <c r="S56" s="35"/>
      <c r="T56" s="36"/>
      <c r="U56" s="36"/>
      <c r="V56" s="36"/>
    </row>
    <row r="57" spans="1:22" ht="15" x14ac:dyDescent="0.4">
      <c r="A57" s="9"/>
      <c r="B57" s="9"/>
      <c r="C57" s="9"/>
      <c r="D57" s="9"/>
      <c r="E57" s="86"/>
      <c r="F57" s="97" t="s">
        <v>54</v>
      </c>
      <c r="G57" s="7"/>
      <c r="H57" s="91"/>
      <c r="I57" s="90"/>
      <c r="J57" s="91"/>
      <c r="K57" s="90"/>
      <c r="L57" s="90"/>
      <c r="M57" s="90"/>
      <c r="N57" s="90"/>
      <c r="O57" s="9"/>
      <c r="P57" s="35"/>
      <c r="Q57" s="35"/>
      <c r="R57" s="35"/>
      <c r="S57" s="35"/>
      <c r="T57" s="36"/>
      <c r="U57" s="36"/>
      <c r="V57" s="36"/>
    </row>
    <row r="58" spans="1:22" ht="15" x14ac:dyDescent="0.4">
      <c r="A58" s="9" t="s">
        <v>55</v>
      </c>
      <c r="B58" s="9"/>
      <c r="C58" s="9"/>
      <c r="D58" s="9"/>
      <c r="E58" s="86"/>
      <c r="F58" s="89">
        <v>2.15</v>
      </c>
      <c r="G58" s="7"/>
      <c r="H58" s="91">
        <f>F58*I45</f>
        <v>2.2145000000000001</v>
      </c>
      <c r="I58" s="90"/>
      <c r="J58" s="91">
        <f>H58*K45</f>
        <v>2.2809350000000004</v>
      </c>
      <c r="K58" s="90"/>
      <c r="L58" s="90">
        <f>J58*M45</f>
        <v>2.3493630500000005</v>
      </c>
      <c r="M58" s="90"/>
      <c r="N58" s="90">
        <f>L58*O45</f>
        <v>2.4198439415000004</v>
      </c>
      <c r="O58" s="9"/>
      <c r="P58" s="90">
        <f>N58*Q45</f>
        <v>2.4924392597450002</v>
      </c>
      <c r="Q58" s="35"/>
      <c r="R58" s="90">
        <f>P58*S45</f>
        <v>2.5672124375373504</v>
      </c>
      <c r="S58" s="35"/>
      <c r="T58" s="36"/>
      <c r="U58" s="36"/>
      <c r="V58" s="36"/>
    </row>
    <row r="59" spans="1:22" ht="15" x14ac:dyDescent="0.4">
      <c r="A59" s="9" t="s">
        <v>56</v>
      </c>
      <c r="B59" s="9"/>
      <c r="C59" s="9"/>
      <c r="D59" s="9"/>
      <c r="E59" s="86"/>
      <c r="F59" s="89">
        <v>2.15</v>
      </c>
      <c r="G59" s="7"/>
      <c r="H59" s="91">
        <f>F59*$I$45</f>
        <v>2.2145000000000001</v>
      </c>
      <c r="I59" s="90"/>
      <c r="J59" s="91">
        <f>H59*K45</f>
        <v>2.2809350000000004</v>
      </c>
      <c r="K59" s="90"/>
      <c r="L59" s="90">
        <f>J59*M45</f>
        <v>2.3493630500000005</v>
      </c>
      <c r="M59" s="90"/>
      <c r="N59" s="90">
        <f>L59*O45</f>
        <v>2.4198439415000004</v>
      </c>
      <c r="O59" s="9"/>
      <c r="P59" s="90">
        <f>N59*Q45</f>
        <v>2.4924392597450002</v>
      </c>
      <c r="Q59" s="35"/>
      <c r="R59" s="90">
        <f>P59*S45</f>
        <v>2.5672124375373504</v>
      </c>
      <c r="S59" s="35"/>
      <c r="T59" s="36"/>
      <c r="U59" s="36"/>
      <c r="V59" s="36"/>
    </row>
    <row r="60" spans="1:22" ht="15" x14ac:dyDescent="0.4">
      <c r="A60" s="9"/>
      <c r="B60" s="9"/>
      <c r="C60" s="9"/>
      <c r="D60" s="9"/>
      <c r="E60" s="86"/>
      <c r="F60" s="9"/>
      <c r="G60" s="7"/>
      <c r="H60" s="92"/>
      <c r="I60" s="7"/>
      <c r="J60" s="9"/>
      <c r="K60" s="7"/>
      <c r="L60" s="9"/>
      <c r="M60" s="9"/>
      <c r="N60" s="9"/>
      <c r="O60" s="9"/>
      <c r="P60" s="35"/>
      <c r="Q60" s="35"/>
      <c r="R60" s="35"/>
      <c r="S60" s="35"/>
      <c r="T60" s="36"/>
      <c r="U60" s="36"/>
      <c r="V60" s="36"/>
    </row>
    <row r="61" spans="1:22" ht="15" x14ac:dyDescent="0.4">
      <c r="A61" s="9" t="s">
        <v>57</v>
      </c>
      <c r="B61" s="9"/>
      <c r="C61" s="9"/>
      <c r="D61" s="9"/>
      <c r="E61" s="86"/>
      <c r="F61" s="73">
        <v>0.08</v>
      </c>
      <c r="G61" s="104"/>
      <c r="H61" s="105">
        <f>F61</f>
        <v>0.08</v>
      </c>
      <c r="I61" s="104"/>
      <c r="J61" s="104">
        <f>H61</f>
        <v>0.08</v>
      </c>
      <c r="K61" s="104"/>
      <c r="L61" s="104">
        <f>J61</f>
        <v>0.08</v>
      </c>
      <c r="M61" s="104"/>
      <c r="N61" s="104">
        <f>L61</f>
        <v>0.08</v>
      </c>
      <c r="O61" s="9"/>
      <c r="P61" s="106">
        <f>N61</f>
        <v>0.08</v>
      </c>
      <c r="Q61" s="35"/>
      <c r="R61" s="106">
        <f>P61</f>
        <v>0.08</v>
      </c>
      <c r="S61" s="35"/>
      <c r="T61" s="36"/>
      <c r="U61" s="36"/>
      <c r="V61" s="36"/>
    </row>
    <row r="62" spans="1:22" x14ac:dyDescent="0.35">
      <c r="G62" s="108"/>
      <c r="I62" s="108"/>
      <c r="K62" s="108"/>
      <c r="P62" s="36"/>
      <c r="Q62" s="36"/>
      <c r="R62" s="36"/>
      <c r="S62" s="36"/>
      <c r="T62" s="36"/>
      <c r="U62" s="36"/>
      <c r="V62" s="36"/>
    </row>
    <row r="63" spans="1:22" x14ac:dyDescent="0.35">
      <c r="G63" s="108"/>
      <c r="I63" s="108"/>
      <c r="K63" s="108"/>
      <c r="P63" s="36"/>
      <c r="Q63" s="36"/>
      <c r="R63" s="36"/>
      <c r="S63" s="36"/>
      <c r="T63" s="36"/>
      <c r="U63" s="36"/>
      <c r="V63" s="36"/>
    </row>
    <row r="64" spans="1:22" x14ac:dyDescent="0.35">
      <c r="G64" s="108"/>
      <c r="I64" s="108"/>
      <c r="K64" s="108"/>
      <c r="P64" s="36"/>
      <c r="Q64" s="36"/>
      <c r="R64" s="36"/>
      <c r="S64" s="36"/>
      <c r="T64" s="36"/>
      <c r="U64" s="36"/>
      <c r="V64" s="36"/>
    </row>
    <row r="65" spans="1:22" x14ac:dyDescent="0.35">
      <c r="G65" s="108"/>
      <c r="I65" s="108"/>
      <c r="K65" s="108"/>
      <c r="P65" s="36"/>
      <c r="Q65" s="36"/>
      <c r="R65" s="36"/>
      <c r="S65" s="36"/>
      <c r="T65" s="36"/>
      <c r="U65" s="36"/>
      <c r="V65" s="36"/>
    </row>
    <row r="66" spans="1:22" x14ac:dyDescent="0.35">
      <c r="K66" s="108"/>
      <c r="P66" s="36"/>
      <c r="Q66" s="36"/>
      <c r="R66" s="36"/>
      <c r="S66" s="36"/>
      <c r="T66" s="36"/>
      <c r="U66" s="36"/>
      <c r="V66" s="36"/>
    </row>
    <row r="67" spans="1:22" x14ac:dyDescent="0.35">
      <c r="K67" s="108"/>
      <c r="P67" s="36"/>
      <c r="Q67" s="36"/>
      <c r="R67" s="36"/>
      <c r="S67" s="36"/>
      <c r="T67" s="36"/>
      <c r="U67" s="36"/>
      <c r="V67" s="36"/>
    </row>
    <row r="68" spans="1:22" x14ac:dyDescent="0.35">
      <c r="J68" s="52"/>
      <c r="K68" s="38"/>
      <c r="M68" s="109"/>
      <c r="N68" s="39"/>
      <c r="P68" s="36"/>
      <c r="Q68" s="36"/>
      <c r="R68" s="36"/>
      <c r="S68" s="36"/>
      <c r="T68" s="36"/>
      <c r="U68" s="36"/>
      <c r="V68" s="36"/>
    </row>
    <row r="69" spans="1:22" x14ac:dyDescent="0.35">
      <c r="K69" s="38"/>
      <c r="N69" s="39"/>
      <c r="P69" s="36"/>
      <c r="Q69" s="36"/>
      <c r="R69" s="36"/>
      <c r="S69" s="36"/>
      <c r="T69" s="36"/>
      <c r="U69" s="36"/>
      <c r="V69" s="36"/>
    </row>
    <row r="70" spans="1:22" x14ac:dyDescent="0.35">
      <c r="K70" s="38"/>
      <c r="N70" s="39"/>
      <c r="O70" s="40"/>
      <c r="P70" s="36"/>
      <c r="Q70" s="36"/>
      <c r="R70" s="36"/>
      <c r="S70" s="36"/>
      <c r="T70" s="36"/>
      <c r="U70" s="36"/>
      <c r="V70" s="36"/>
    </row>
    <row r="71" spans="1:22" x14ac:dyDescent="0.35">
      <c r="A71" s="42"/>
      <c r="B71" s="42"/>
      <c r="C71" s="42"/>
      <c r="D71" s="42"/>
      <c r="E71" s="110"/>
      <c r="F71" s="43"/>
      <c r="G71" s="44"/>
      <c r="H71" s="42"/>
      <c r="I71" s="45"/>
      <c r="J71" s="54"/>
      <c r="K71" s="42"/>
      <c r="L71" s="54"/>
      <c r="M71" s="42"/>
      <c r="P71" s="36"/>
      <c r="Q71" s="36"/>
      <c r="R71" s="36"/>
      <c r="S71" s="36"/>
      <c r="T71" s="36"/>
      <c r="U71" s="36"/>
      <c r="V71" s="36"/>
    </row>
    <row r="72" spans="1:22" x14ac:dyDescent="0.35">
      <c r="A72" s="51"/>
      <c r="B72" s="51"/>
      <c r="C72" s="51"/>
      <c r="D72" s="51"/>
      <c r="E72" s="111"/>
      <c r="F72" s="52"/>
      <c r="G72" s="38"/>
      <c r="H72" s="52"/>
      <c r="I72" s="36"/>
      <c r="J72" s="52"/>
      <c r="K72" s="36"/>
      <c r="L72" s="52"/>
      <c r="M72" s="36"/>
      <c r="P72" s="36"/>
      <c r="Q72" s="36"/>
      <c r="R72" s="36"/>
      <c r="S72" s="36"/>
      <c r="T72" s="36"/>
      <c r="U72" s="36"/>
      <c r="V72" s="36"/>
    </row>
    <row r="73" spans="1:22" x14ac:dyDescent="0.35">
      <c r="A73" s="51"/>
      <c r="B73" s="51"/>
      <c r="C73" s="51"/>
      <c r="D73" s="51"/>
      <c r="E73" s="111"/>
      <c r="F73" s="52"/>
      <c r="G73" s="38"/>
      <c r="H73" s="52"/>
      <c r="I73" s="38"/>
      <c r="J73" s="52"/>
      <c r="K73" s="38"/>
      <c r="L73" s="52"/>
      <c r="M73" s="38"/>
      <c r="P73" s="36"/>
      <c r="Q73" s="36"/>
      <c r="R73" s="36"/>
      <c r="S73" s="36"/>
      <c r="T73" s="36"/>
      <c r="U73" s="36"/>
      <c r="V73" s="36"/>
    </row>
    <row r="74" spans="1:22" x14ac:dyDescent="0.35">
      <c r="A74" s="51"/>
      <c r="B74" s="51"/>
      <c r="C74" s="51"/>
      <c r="D74" s="51"/>
      <c r="E74" s="111"/>
      <c r="F74" s="52"/>
      <c r="G74" s="38"/>
      <c r="H74" s="38"/>
      <c r="I74" s="38"/>
      <c r="J74" s="52"/>
      <c r="K74" s="38"/>
      <c r="L74" s="38"/>
      <c r="M74" s="38"/>
      <c r="P74" s="36"/>
      <c r="Q74" s="36"/>
      <c r="R74" s="36"/>
      <c r="S74" s="36"/>
      <c r="T74" s="36"/>
      <c r="U74" s="36"/>
      <c r="V74" s="36"/>
    </row>
    <row r="75" spans="1:22" x14ac:dyDescent="0.35">
      <c r="A75" s="51"/>
      <c r="B75" s="51"/>
      <c r="C75" s="51"/>
      <c r="D75" s="51"/>
      <c r="E75" s="111"/>
      <c r="F75" s="52"/>
      <c r="G75" s="38"/>
      <c r="H75" s="38"/>
      <c r="I75" s="53"/>
      <c r="J75" s="52"/>
      <c r="K75" s="38"/>
      <c r="L75" s="38"/>
      <c r="M75" s="38"/>
      <c r="P75" s="36"/>
      <c r="Q75" s="36"/>
      <c r="R75" s="36"/>
      <c r="S75" s="36"/>
      <c r="T75" s="36"/>
      <c r="U75" s="36"/>
      <c r="V75" s="36"/>
    </row>
    <row r="76" spans="1:22" x14ac:dyDescent="0.35">
      <c r="A76" s="51"/>
      <c r="B76" s="51"/>
      <c r="C76" s="51"/>
      <c r="D76" s="51"/>
      <c r="E76" s="111"/>
      <c r="F76" s="52"/>
      <c r="G76" s="38"/>
      <c r="H76" s="52"/>
      <c r="I76" s="38"/>
      <c r="J76" s="52"/>
      <c r="K76" s="38"/>
      <c r="L76" s="52"/>
      <c r="M76" s="38"/>
      <c r="P76" s="36"/>
      <c r="Q76" s="36"/>
      <c r="R76" s="36"/>
      <c r="S76" s="36"/>
      <c r="T76" s="36"/>
      <c r="U76" s="36"/>
      <c r="V76" s="36"/>
    </row>
    <row r="77" spans="1:22" x14ac:dyDescent="0.35">
      <c r="A77" s="51"/>
      <c r="B77" s="51"/>
      <c r="C77" s="51"/>
      <c r="D77" s="51"/>
      <c r="E77" s="111"/>
      <c r="F77" s="52"/>
      <c r="G77" s="38"/>
      <c r="H77" s="36"/>
      <c r="I77" s="38"/>
      <c r="J77" s="38"/>
      <c r="K77" s="38"/>
      <c r="L77" s="52"/>
      <c r="M77" s="38"/>
      <c r="P77" s="36"/>
      <c r="Q77" s="36"/>
      <c r="R77" s="36"/>
      <c r="S77" s="36"/>
      <c r="T77" s="36"/>
      <c r="U77" s="36"/>
      <c r="V77" s="36"/>
    </row>
    <row r="78" spans="1:22" x14ac:dyDescent="0.35">
      <c r="A78" s="51"/>
      <c r="B78" s="51"/>
      <c r="C78" s="51"/>
      <c r="D78" s="51"/>
      <c r="E78" s="111"/>
      <c r="F78" s="52"/>
      <c r="G78" s="38"/>
      <c r="H78" s="52"/>
      <c r="I78" s="38"/>
      <c r="J78" s="36"/>
      <c r="K78" s="38"/>
      <c r="L78" s="38"/>
      <c r="M78" s="38"/>
      <c r="P78" s="36"/>
      <c r="Q78" s="36"/>
      <c r="R78" s="36"/>
      <c r="S78" s="36"/>
      <c r="T78" s="36"/>
      <c r="U78" s="36"/>
      <c r="V78" s="36"/>
    </row>
    <row r="79" spans="1:22" x14ac:dyDescent="0.35">
      <c r="A79" s="36"/>
      <c r="B79" s="36"/>
      <c r="C79" s="36"/>
      <c r="D79" s="36"/>
      <c r="E79" s="112"/>
      <c r="F79" s="36"/>
      <c r="G79" s="38"/>
      <c r="H79" s="36"/>
      <c r="I79" s="38"/>
      <c r="J79" s="36"/>
      <c r="K79" s="38"/>
      <c r="L79" s="38"/>
      <c r="M79" s="38"/>
      <c r="P79" s="36"/>
      <c r="Q79" s="36"/>
      <c r="R79" s="36"/>
      <c r="S79" s="36"/>
      <c r="T79" s="36"/>
      <c r="U79" s="36"/>
      <c r="V79" s="36"/>
    </row>
    <row r="80" spans="1:22" x14ac:dyDescent="0.35">
      <c r="A80" s="43"/>
      <c r="B80" s="43"/>
      <c r="C80" s="43"/>
      <c r="D80" s="43"/>
      <c r="E80" s="113"/>
      <c r="F80" s="54"/>
      <c r="G80" s="44"/>
      <c r="H80" s="43"/>
      <c r="I80" s="42"/>
      <c r="J80" s="44"/>
      <c r="K80" s="44"/>
      <c r="L80" s="42"/>
      <c r="M80" s="44"/>
      <c r="P80" s="36"/>
      <c r="Q80" s="36"/>
      <c r="R80" s="36"/>
      <c r="S80" s="36"/>
      <c r="T80" s="36"/>
      <c r="U80" s="36"/>
      <c r="V80" s="36"/>
    </row>
    <row r="81" spans="1:22" x14ac:dyDescent="0.35">
      <c r="G81" s="38"/>
      <c r="I81" s="38"/>
      <c r="K81" s="38"/>
      <c r="P81" s="36"/>
      <c r="Q81" s="36"/>
      <c r="R81" s="36"/>
      <c r="S81" s="36"/>
      <c r="T81" s="36"/>
      <c r="U81" s="36"/>
      <c r="V81" s="36"/>
    </row>
    <row r="82" spans="1:22" x14ac:dyDescent="0.35">
      <c r="G82" s="38"/>
      <c r="I82" s="38"/>
      <c r="K82" s="38"/>
      <c r="P82" s="36"/>
      <c r="Q82" s="36"/>
      <c r="R82" s="36"/>
      <c r="S82" s="36"/>
      <c r="T82" s="36"/>
      <c r="U82" s="36"/>
      <c r="V82" s="36"/>
    </row>
    <row r="83" spans="1:22" x14ac:dyDescent="0.35">
      <c r="G83" s="38"/>
      <c r="H83" s="51"/>
      <c r="I83" s="38"/>
      <c r="J83" s="55"/>
      <c r="K83" s="56"/>
      <c r="M83" s="38"/>
      <c r="O83" s="38"/>
      <c r="P83" s="36"/>
      <c r="Q83" s="36"/>
      <c r="R83" s="36"/>
      <c r="S83" s="36"/>
      <c r="T83" s="36"/>
      <c r="U83" s="36"/>
      <c r="V83" s="36"/>
    </row>
    <row r="84" spans="1:22" x14ac:dyDescent="0.35">
      <c r="A84" s="51"/>
      <c r="B84" s="51"/>
      <c r="C84" s="51"/>
      <c r="D84" s="51"/>
      <c r="E84" s="111"/>
      <c r="F84" s="57"/>
      <c r="G84" s="52"/>
      <c r="H84" s="52"/>
      <c r="I84" s="52"/>
      <c r="J84" s="52"/>
      <c r="K84" s="52"/>
      <c r="L84" s="52"/>
      <c r="M84" s="52"/>
      <c r="N84" s="52"/>
      <c r="P84" s="36"/>
      <c r="Q84" s="36"/>
      <c r="R84" s="36"/>
      <c r="S84" s="36"/>
      <c r="T84" s="36"/>
      <c r="U84" s="36"/>
      <c r="V84" s="36"/>
    </row>
    <row r="85" spans="1:22" x14ac:dyDescent="0.35">
      <c r="G85" s="38"/>
      <c r="I85" s="38"/>
      <c r="K85" s="38"/>
      <c r="P85" s="36"/>
      <c r="Q85" s="36"/>
      <c r="R85" s="36"/>
      <c r="S85" s="36"/>
      <c r="T85" s="36"/>
      <c r="U85" s="36"/>
      <c r="V85" s="36"/>
    </row>
    <row r="86" spans="1:22" x14ac:dyDescent="0.35">
      <c r="A86" s="51"/>
      <c r="B86" s="51"/>
      <c r="C86" s="51"/>
      <c r="D86" s="51"/>
      <c r="E86" s="111"/>
      <c r="F86" s="57"/>
      <c r="G86" s="52"/>
      <c r="H86" s="52"/>
      <c r="I86" s="52"/>
      <c r="J86" s="52"/>
      <c r="K86" s="52"/>
      <c r="L86" s="52"/>
      <c r="M86" s="52"/>
      <c r="N86" s="52"/>
      <c r="P86" s="36"/>
      <c r="Q86" s="36"/>
      <c r="R86" s="36"/>
      <c r="S86" s="36"/>
      <c r="T86" s="36"/>
      <c r="U86" s="36"/>
      <c r="V86" s="36"/>
    </row>
    <row r="87" spans="1:22" x14ac:dyDescent="0.35">
      <c r="F87" s="57"/>
      <c r="G87" s="52"/>
      <c r="H87" s="52"/>
      <c r="I87" s="52"/>
      <c r="J87" s="52"/>
      <c r="K87" s="52"/>
      <c r="L87" s="52"/>
      <c r="M87" s="52"/>
      <c r="N87" s="52"/>
      <c r="P87" s="36"/>
      <c r="Q87" s="36"/>
      <c r="R87" s="36"/>
      <c r="S87" s="36"/>
      <c r="T87" s="36"/>
      <c r="U87" s="36"/>
      <c r="V87" s="36"/>
    </row>
    <row r="88" spans="1:22" x14ac:dyDescent="0.35">
      <c r="A88" s="51"/>
      <c r="B88" s="51"/>
      <c r="C88" s="51"/>
      <c r="D88" s="51"/>
      <c r="E88" s="111"/>
      <c r="F88" s="57"/>
      <c r="G88" s="52"/>
      <c r="H88" s="52"/>
      <c r="I88" s="52"/>
      <c r="J88" s="52"/>
      <c r="K88" s="52"/>
      <c r="L88" s="52"/>
      <c r="M88" s="52"/>
      <c r="N88" s="52"/>
      <c r="O88" s="52"/>
      <c r="P88" s="36"/>
      <c r="Q88" s="36"/>
      <c r="R88" s="36"/>
      <c r="S88" s="36"/>
      <c r="T88" s="36"/>
      <c r="U88" s="36"/>
      <c r="V88" s="36"/>
    </row>
    <row r="89" spans="1:22" x14ac:dyDescent="0.35">
      <c r="A89" s="51"/>
      <c r="B89" s="51"/>
      <c r="C89" s="51"/>
      <c r="D89" s="51"/>
      <c r="E89" s="111"/>
      <c r="F89" s="57"/>
      <c r="G89" s="38"/>
      <c r="H89" s="52"/>
      <c r="I89" s="52"/>
      <c r="J89" s="52"/>
      <c r="K89" s="52"/>
      <c r="L89" s="52"/>
      <c r="M89" s="52"/>
      <c r="N89" s="52"/>
      <c r="P89" s="36"/>
      <c r="Q89" s="36"/>
      <c r="R89" s="36"/>
      <c r="S89" s="36"/>
      <c r="T89" s="36"/>
      <c r="U89" s="36"/>
      <c r="V89" s="36"/>
    </row>
    <row r="90" spans="1:22" x14ac:dyDescent="0.35">
      <c r="G90" s="38"/>
      <c r="H90" s="58"/>
      <c r="I90" s="38"/>
      <c r="K90" s="38"/>
      <c r="P90" s="36"/>
      <c r="Q90" s="36"/>
      <c r="R90" s="36"/>
      <c r="S90" s="36"/>
      <c r="T90" s="36"/>
      <c r="U90" s="36"/>
      <c r="V90" s="36"/>
    </row>
    <row r="91" spans="1:22" x14ac:dyDescent="0.35">
      <c r="A91" s="51"/>
      <c r="B91" s="51"/>
      <c r="C91" s="51"/>
      <c r="D91" s="51"/>
      <c r="E91" s="111"/>
      <c r="F91" s="59"/>
      <c r="G91" s="38"/>
      <c r="H91" s="38"/>
      <c r="I91" s="38"/>
      <c r="J91" s="38"/>
      <c r="K91" s="38"/>
      <c r="L91" s="38"/>
      <c r="N91" s="38"/>
      <c r="P91" s="36"/>
      <c r="Q91" s="36"/>
      <c r="R91" s="36"/>
      <c r="S91" s="36"/>
      <c r="T91" s="36"/>
      <c r="U91" s="36"/>
      <c r="V91" s="36"/>
    </row>
    <row r="92" spans="1:22" x14ac:dyDescent="0.35">
      <c r="A92" s="51"/>
      <c r="B92" s="51"/>
      <c r="C92" s="51"/>
      <c r="D92" s="51"/>
      <c r="E92" s="111"/>
      <c r="F92" s="57"/>
      <c r="G92" s="38"/>
      <c r="H92" s="52"/>
      <c r="I92" s="52"/>
      <c r="J92" s="52"/>
      <c r="K92" s="52"/>
      <c r="L92" s="52"/>
      <c r="M92" s="52"/>
      <c r="N92" s="52"/>
      <c r="P92" s="36"/>
      <c r="Q92" s="36"/>
      <c r="R92" s="36"/>
      <c r="S92" s="36"/>
      <c r="T92" s="36"/>
      <c r="U92" s="36"/>
      <c r="V92" s="36"/>
    </row>
    <row r="93" spans="1:22" x14ac:dyDescent="0.35">
      <c r="F93" s="57"/>
      <c r="G93" s="38"/>
      <c r="H93" s="60"/>
      <c r="I93" s="60"/>
      <c r="J93" s="60"/>
      <c r="K93" s="60"/>
      <c r="L93" s="60"/>
      <c r="M93" s="60"/>
      <c r="N93" s="60"/>
      <c r="P93" s="36"/>
      <c r="Q93" s="36"/>
      <c r="R93" s="36"/>
      <c r="S93" s="36"/>
      <c r="T93" s="36"/>
      <c r="U93" s="36"/>
      <c r="V93" s="36"/>
    </row>
    <row r="94" spans="1:22" x14ac:dyDescent="0.35">
      <c r="A94" s="51"/>
      <c r="B94" s="51"/>
      <c r="C94" s="51"/>
      <c r="D94" s="51"/>
      <c r="E94" s="111"/>
      <c r="F94" s="57"/>
      <c r="G94" s="38"/>
      <c r="H94" s="52"/>
      <c r="I94" s="52"/>
      <c r="J94" s="52"/>
      <c r="K94" s="52"/>
      <c r="L94" s="52"/>
      <c r="M94" s="52"/>
      <c r="N94" s="52"/>
      <c r="O94" s="52"/>
      <c r="P94" s="36"/>
      <c r="Q94" s="36"/>
      <c r="R94" s="36"/>
      <c r="S94" s="36"/>
      <c r="T94" s="36"/>
      <c r="U94" s="36"/>
      <c r="V94" s="36"/>
    </row>
    <row r="95" spans="1:22" x14ac:dyDescent="0.35">
      <c r="F95" s="61"/>
      <c r="G95" s="38"/>
      <c r="H95" s="52"/>
      <c r="I95" s="52"/>
      <c r="J95" s="52"/>
      <c r="K95" s="52"/>
      <c r="L95" s="52"/>
      <c r="M95" s="52"/>
      <c r="N95" s="52"/>
      <c r="O95" s="36"/>
      <c r="P95" s="36"/>
      <c r="Q95" s="36"/>
      <c r="R95" s="36"/>
      <c r="S95" s="36"/>
      <c r="T95" s="36"/>
      <c r="U95" s="36"/>
      <c r="V95" s="36"/>
    </row>
    <row r="96" spans="1:22" x14ac:dyDescent="0.35">
      <c r="A96" s="51"/>
      <c r="B96" s="51"/>
      <c r="C96" s="51"/>
      <c r="D96" s="51"/>
      <c r="E96" s="111"/>
      <c r="F96" s="57"/>
      <c r="G96" s="38"/>
      <c r="H96" s="52"/>
      <c r="I96" s="52"/>
      <c r="J96" s="52"/>
      <c r="K96" s="52"/>
      <c r="L96" s="52"/>
      <c r="M96" s="52"/>
      <c r="N96" s="52"/>
      <c r="O96" s="36"/>
      <c r="P96" s="36"/>
      <c r="Q96" s="36"/>
      <c r="R96" s="36"/>
      <c r="S96" s="36"/>
      <c r="T96" s="36"/>
      <c r="U96" s="36"/>
      <c r="V96" s="36"/>
    </row>
    <row r="97" spans="1:22" x14ac:dyDescent="0.35">
      <c r="A97" s="51"/>
      <c r="B97" s="51"/>
      <c r="C97" s="51"/>
      <c r="D97" s="51"/>
      <c r="E97" s="111"/>
      <c r="F97" s="57"/>
      <c r="G97" s="38"/>
      <c r="H97" s="52"/>
      <c r="I97" s="52"/>
      <c r="J97" s="52"/>
      <c r="K97" s="52"/>
      <c r="L97" s="52"/>
      <c r="M97" s="52"/>
      <c r="N97" s="52"/>
      <c r="O97" s="36"/>
      <c r="P97" s="36"/>
      <c r="Q97" s="36"/>
      <c r="R97" s="36"/>
      <c r="S97" s="36"/>
      <c r="T97" s="36"/>
      <c r="U97" s="36"/>
      <c r="V97" s="36"/>
    </row>
    <row r="98" spans="1:22" x14ac:dyDescent="0.35">
      <c r="G98" s="38"/>
      <c r="H98" s="58"/>
      <c r="I98" s="38"/>
      <c r="K98" s="38"/>
      <c r="P98" s="36"/>
      <c r="Q98" s="36"/>
      <c r="R98" s="36"/>
      <c r="S98" s="36"/>
      <c r="T98" s="36"/>
      <c r="U98" s="36"/>
      <c r="V98" s="36"/>
    </row>
    <row r="99" spans="1:22" x14ac:dyDescent="0.35">
      <c r="A99" s="51"/>
      <c r="B99" s="51"/>
      <c r="C99" s="51"/>
      <c r="D99" s="51"/>
      <c r="E99" s="111"/>
      <c r="F99" s="53"/>
      <c r="G99" s="53"/>
      <c r="H99" s="53"/>
      <c r="I99" s="53"/>
      <c r="J99" s="53"/>
      <c r="K99" s="53"/>
      <c r="L99" s="53"/>
      <c r="M99" s="53"/>
      <c r="N99" s="53"/>
      <c r="P99" s="36"/>
      <c r="Q99" s="36"/>
      <c r="R99" s="36"/>
      <c r="S99" s="36"/>
      <c r="T99" s="36"/>
      <c r="U99" s="36"/>
      <c r="V99" s="36"/>
    </row>
    <row r="100" spans="1:22" x14ac:dyDescent="0.35">
      <c r="G100" s="38"/>
      <c r="I100" s="38"/>
      <c r="K100" s="38"/>
      <c r="P100" s="36"/>
      <c r="Q100" s="36"/>
      <c r="R100" s="36"/>
      <c r="S100" s="36"/>
      <c r="T100" s="36"/>
      <c r="U100" s="36"/>
      <c r="V100" s="36"/>
    </row>
    <row r="101" spans="1:22" x14ac:dyDescent="0.35">
      <c r="G101" s="38"/>
      <c r="I101" s="38"/>
      <c r="K101" s="38"/>
      <c r="P101" s="36"/>
      <c r="Q101" s="36"/>
      <c r="R101" s="36"/>
      <c r="S101" s="36"/>
      <c r="T101" s="36"/>
      <c r="U101" s="36"/>
      <c r="V101" s="36"/>
    </row>
    <row r="102" spans="1:22" x14ac:dyDescent="0.35">
      <c r="G102" s="38"/>
      <c r="I102" s="38"/>
      <c r="K102" s="38"/>
      <c r="P102" s="36"/>
      <c r="Q102" s="36"/>
      <c r="R102" s="36"/>
      <c r="S102" s="36"/>
      <c r="T102" s="36"/>
      <c r="U102" s="36"/>
      <c r="V102" s="36"/>
    </row>
    <row r="103" spans="1:22" x14ac:dyDescent="0.35">
      <c r="G103" s="38"/>
      <c r="I103" s="38"/>
      <c r="K103" s="38"/>
      <c r="P103" s="36"/>
      <c r="Q103" s="36"/>
      <c r="R103" s="36"/>
      <c r="S103" s="36"/>
      <c r="T103" s="36"/>
      <c r="U103" s="36"/>
      <c r="V103" s="36"/>
    </row>
    <row r="104" spans="1:22" x14ac:dyDescent="0.35">
      <c r="G104" s="38"/>
      <c r="I104" s="38"/>
      <c r="K104" s="38"/>
      <c r="P104" s="36"/>
      <c r="Q104" s="36"/>
      <c r="R104" s="36"/>
      <c r="S104" s="36"/>
      <c r="T104" s="36"/>
      <c r="U104" s="36"/>
      <c r="V104" s="36"/>
    </row>
    <row r="105" spans="1:22" x14ac:dyDescent="0.35">
      <c r="G105" s="38"/>
      <c r="I105" s="38"/>
      <c r="K105" s="38"/>
      <c r="P105" s="36"/>
      <c r="Q105" s="36"/>
      <c r="R105" s="36"/>
      <c r="S105" s="36"/>
      <c r="T105" s="36"/>
      <c r="U105" s="36"/>
      <c r="V105" s="36"/>
    </row>
    <row r="106" spans="1:22" x14ac:dyDescent="0.35">
      <c r="G106" s="38"/>
      <c r="I106" s="38"/>
      <c r="K106" s="38"/>
      <c r="P106" s="36"/>
      <c r="Q106" s="36"/>
      <c r="R106" s="36"/>
      <c r="S106" s="36"/>
      <c r="T106" s="36"/>
      <c r="U106" s="36"/>
      <c r="V106" s="36"/>
    </row>
    <row r="107" spans="1:22" x14ac:dyDescent="0.35">
      <c r="G107" s="38"/>
      <c r="I107" s="38"/>
      <c r="K107" s="38"/>
      <c r="P107" s="36"/>
      <c r="Q107" s="36"/>
      <c r="R107" s="36"/>
      <c r="S107" s="36"/>
      <c r="T107" s="36"/>
      <c r="U107" s="36"/>
      <c r="V107" s="36"/>
    </row>
    <row r="108" spans="1:22" x14ac:dyDescent="0.35">
      <c r="G108" s="38"/>
      <c r="I108" s="38"/>
      <c r="K108" s="38"/>
      <c r="P108" s="36"/>
      <c r="Q108" s="36"/>
      <c r="R108" s="36"/>
      <c r="S108" s="36"/>
      <c r="T108" s="36"/>
      <c r="U108" s="36"/>
      <c r="V108" s="36"/>
    </row>
    <row r="109" spans="1:22" x14ac:dyDescent="0.35">
      <c r="G109" s="38"/>
      <c r="I109" s="38"/>
      <c r="K109" s="38"/>
      <c r="P109" s="36"/>
      <c r="Q109" s="36"/>
      <c r="R109" s="36"/>
      <c r="S109" s="36"/>
      <c r="T109" s="36"/>
      <c r="U109" s="36"/>
      <c r="V109" s="36"/>
    </row>
    <row r="110" spans="1:22" x14ac:dyDescent="0.35">
      <c r="G110"/>
      <c r="I110"/>
      <c r="K110"/>
    </row>
    <row r="111" spans="1:22" x14ac:dyDescent="0.35">
      <c r="G111"/>
      <c r="I111"/>
      <c r="K111"/>
    </row>
    <row r="112" spans="1:22" x14ac:dyDescent="0.35">
      <c r="G112"/>
      <c r="I112"/>
      <c r="K112"/>
    </row>
    <row r="113" spans="7:11" x14ac:dyDescent="0.35">
      <c r="G113"/>
      <c r="I113"/>
      <c r="K113"/>
    </row>
    <row r="114" spans="7:11" x14ac:dyDescent="0.35">
      <c r="G114"/>
      <c r="I114"/>
      <c r="K114"/>
    </row>
    <row r="115" spans="7:11" x14ac:dyDescent="0.35">
      <c r="G115"/>
      <c r="I115"/>
      <c r="K115"/>
    </row>
    <row r="116" spans="7:11" x14ac:dyDescent="0.35">
      <c r="G116"/>
      <c r="I116"/>
      <c r="K116"/>
    </row>
    <row r="117" spans="7:11" x14ac:dyDescent="0.35">
      <c r="G117"/>
      <c r="I117"/>
      <c r="K117"/>
    </row>
    <row r="118" spans="7:11" x14ac:dyDescent="0.35">
      <c r="G118"/>
      <c r="I118"/>
      <c r="K118"/>
    </row>
    <row r="119" spans="7:11" x14ac:dyDescent="0.35">
      <c r="G119"/>
      <c r="I119"/>
      <c r="K119"/>
    </row>
    <row r="120" spans="7:11" x14ac:dyDescent="0.35">
      <c r="G120"/>
      <c r="I120"/>
      <c r="K120"/>
    </row>
    <row r="121" spans="7:11" x14ac:dyDescent="0.35">
      <c r="G121"/>
      <c r="I121"/>
      <c r="K121"/>
    </row>
    <row r="122" spans="7:11" x14ac:dyDescent="0.35">
      <c r="G122"/>
      <c r="I122"/>
      <c r="K122"/>
    </row>
    <row r="123" spans="7:11" x14ac:dyDescent="0.35">
      <c r="G123"/>
      <c r="I123"/>
      <c r="K12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4DFF4-FF38-4F9A-88CC-80AD340F4138}">
  <dimension ref="A1:X123"/>
  <sheetViews>
    <sheetView workbookViewId="0">
      <selection activeCell="H11" sqref="A10:H11"/>
    </sheetView>
  </sheetViews>
  <sheetFormatPr baseColWidth="10" defaultColWidth="9.26953125" defaultRowHeight="14.5" x14ac:dyDescent="0.35"/>
  <cols>
    <col min="1" max="1" width="39.26953125" customWidth="1"/>
    <col min="2" max="2" width="18.54296875" customWidth="1"/>
    <col min="3" max="3" width="7.7265625" customWidth="1"/>
    <col min="4" max="4" width="18.54296875" customWidth="1"/>
    <col min="5" max="5" width="7.7265625" style="107" customWidth="1"/>
    <col min="6" max="6" width="18.54296875" customWidth="1"/>
    <col min="7" max="7" width="7.7265625" style="37" customWidth="1"/>
    <col min="8" max="8" width="18.54296875" customWidth="1"/>
    <col min="9" max="9" width="7.7265625" style="37" customWidth="1"/>
    <col min="10" max="10" width="18.54296875" customWidth="1"/>
    <col min="11" max="11" width="7.7265625" style="37" customWidth="1"/>
    <col min="12" max="12" width="18.54296875" customWidth="1"/>
    <col min="13" max="13" width="7.7265625" customWidth="1"/>
    <col min="14" max="14" width="18.54296875" customWidth="1"/>
    <col min="15" max="15" width="7.7265625" customWidth="1"/>
    <col min="16" max="16" width="18.54296875" customWidth="1"/>
    <col min="17" max="17" width="7.7265625" customWidth="1"/>
    <col min="18" max="18" width="18.54296875" customWidth="1"/>
    <col min="19" max="19" width="7.7265625" customWidth="1"/>
    <col min="29" max="30" width="5.54296875" bestFit="1" customWidth="1"/>
    <col min="31" max="31" width="4.453125" bestFit="1" customWidth="1"/>
    <col min="32" max="32" width="7.7265625" bestFit="1" customWidth="1"/>
    <col min="33" max="33" width="10" bestFit="1" customWidth="1"/>
  </cols>
  <sheetData>
    <row r="1" spans="1:24" ht="33.75" customHeight="1" x14ac:dyDescent="0.35">
      <c r="A1" s="62"/>
      <c r="B1" s="62"/>
      <c r="C1" s="62"/>
      <c r="D1" s="62"/>
      <c r="E1" s="63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V1" s="2"/>
      <c r="W1" s="2"/>
      <c r="X1" s="2"/>
    </row>
    <row r="2" spans="1:24" ht="15" x14ac:dyDescent="0.4">
      <c r="A2" s="3"/>
      <c r="B2" s="3"/>
      <c r="C2" s="3"/>
      <c r="D2" s="3"/>
      <c r="E2" s="64"/>
      <c r="F2" s="4" t="s">
        <v>0</v>
      </c>
      <c r="G2" s="65">
        <v>106</v>
      </c>
      <c r="H2" s="4" t="s">
        <v>1</v>
      </c>
      <c r="I2" s="6">
        <f>$G$2*365</f>
        <v>38690</v>
      </c>
      <c r="J2" s="4" t="s">
        <v>2</v>
      </c>
      <c r="K2" s="66"/>
      <c r="L2" s="67"/>
      <c r="M2" s="3"/>
      <c r="N2" s="68"/>
      <c r="O2" s="3"/>
      <c r="P2" s="68"/>
      <c r="Q2" s="68"/>
      <c r="R2" s="68"/>
      <c r="S2" s="68"/>
      <c r="V2" s="10"/>
      <c r="W2" s="2"/>
      <c r="X2" s="2"/>
    </row>
    <row r="3" spans="1:24" ht="15" x14ac:dyDescent="0.4">
      <c r="A3" s="11"/>
      <c r="B3" s="11" t="s">
        <v>44</v>
      </c>
      <c r="C3" s="11"/>
      <c r="D3" s="11" t="s">
        <v>45</v>
      </c>
      <c r="E3" s="69"/>
      <c r="F3" s="11" t="s">
        <v>3</v>
      </c>
      <c r="G3" s="12" t="s">
        <v>4</v>
      </c>
      <c r="H3" s="11" t="s">
        <v>5</v>
      </c>
      <c r="I3" s="12" t="s">
        <v>4</v>
      </c>
      <c r="J3" s="11" t="s">
        <v>6</v>
      </c>
      <c r="K3" s="12" t="s">
        <v>4</v>
      </c>
      <c r="L3" s="11" t="s">
        <v>7</v>
      </c>
      <c r="M3" s="12" t="s">
        <v>4</v>
      </c>
      <c r="N3" s="11" t="s">
        <v>8</v>
      </c>
      <c r="O3" s="12" t="s">
        <v>4</v>
      </c>
      <c r="P3" s="11" t="s">
        <v>9</v>
      </c>
      <c r="Q3" s="70"/>
      <c r="R3" s="11" t="s">
        <v>10</v>
      </c>
      <c r="S3" s="70"/>
      <c r="U3" s="10"/>
      <c r="V3" s="10"/>
      <c r="W3" s="10"/>
      <c r="X3" s="10"/>
    </row>
    <row r="4" spans="1:24" ht="15" x14ac:dyDescent="0.4">
      <c r="A4" s="13" t="s">
        <v>11</v>
      </c>
      <c r="B4" s="14">
        <v>29995</v>
      </c>
      <c r="C4" s="14"/>
      <c r="D4" s="14">
        <v>32438</v>
      </c>
      <c r="E4" s="71"/>
      <c r="F4" s="14">
        <f>F5*I2</f>
        <v>30952</v>
      </c>
      <c r="G4" s="14"/>
      <c r="H4" s="14">
        <f>H5*$I$2</f>
        <v>29017.5</v>
      </c>
      <c r="I4" s="14"/>
      <c r="J4" s="14">
        <f>J5*$I$2</f>
        <v>30178.2</v>
      </c>
      <c r="K4" s="14"/>
      <c r="L4" s="14">
        <f>L5*$I$2</f>
        <v>30952</v>
      </c>
      <c r="M4" s="14"/>
      <c r="N4" s="14">
        <f>N5*I2</f>
        <v>30952</v>
      </c>
      <c r="O4" s="14"/>
      <c r="P4" s="14">
        <f>P5*I2</f>
        <v>30952</v>
      </c>
      <c r="Q4" s="14"/>
      <c r="R4" s="14">
        <f>R5*(I2+G2)</f>
        <v>31036.800000000003</v>
      </c>
      <c r="S4" s="14"/>
      <c r="U4" s="2"/>
      <c r="V4" s="2"/>
      <c r="W4" s="2"/>
      <c r="X4" s="2"/>
    </row>
    <row r="5" spans="1:24" ht="15" x14ac:dyDescent="0.4">
      <c r="A5" s="13" t="s">
        <v>12</v>
      </c>
      <c r="B5" s="15">
        <f>+B4/$I$2</f>
        <v>0.77526492633755495</v>
      </c>
      <c r="C5" s="15"/>
      <c r="D5" s="15">
        <f>+D4/$I$2</f>
        <v>0.8384078573274748</v>
      </c>
      <c r="E5" s="72"/>
      <c r="F5" s="73">
        <v>0.8</v>
      </c>
      <c r="G5" s="15"/>
      <c r="H5" s="73">
        <v>0.75</v>
      </c>
      <c r="I5" s="15"/>
      <c r="J5" s="73">
        <v>0.78</v>
      </c>
      <c r="K5" s="15"/>
      <c r="L5" s="73">
        <v>0.8</v>
      </c>
      <c r="M5" s="15"/>
      <c r="N5" s="73">
        <f>+L5</f>
        <v>0.8</v>
      </c>
      <c r="O5" s="15"/>
      <c r="P5" s="73">
        <f>+N5</f>
        <v>0.8</v>
      </c>
      <c r="Q5" s="15"/>
      <c r="R5" s="73">
        <f>+P5</f>
        <v>0.8</v>
      </c>
      <c r="S5" s="15"/>
      <c r="U5" s="16"/>
      <c r="V5" s="16"/>
      <c r="W5" s="16"/>
      <c r="X5" s="16"/>
    </row>
    <row r="6" spans="1:24" ht="15" x14ac:dyDescent="0.4">
      <c r="A6" s="13" t="s">
        <v>13</v>
      </c>
      <c r="B6" s="17">
        <f>+B9/B4</f>
        <v>137.37972995499251</v>
      </c>
      <c r="C6" s="18"/>
      <c r="D6" s="17">
        <f>+D9/D4</f>
        <v>175.42271410074605</v>
      </c>
      <c r="E6" s="74"/>
      <c r="F6" s="75">
        <v>160</v>
      </c>
      <c r="G6" s="18"/>
      <c r="H6" s="75">
        <f>+F6*1.03</f>
        <v>164.8</v>
      </c>
      <c r="I6" s="18"/>
      <c r="J6" s="75">
        <f>+H6*1.03</f>
        <v>169.74400000000003</v>
      </c>
      <c r="K6" s="18"/>
      <c r="L6" s="75">
        <f>+J6*1.04</f>
        <v>176.53376000000003</v>
      </c>
      <c r="M6" s="18"/>
      <c r="N6" s="75">
        <f>+L6*1.03</f>
        <v>181.82977280000003</v>
      </c>
      <c r="O6" s="18"/>
      <c r="P6" s="75">
        <f>+N6*1.01</f>
        <v>183.64807052800003</v>
      </c>
      <c r="Q6" s="18"/>
      <c r="R6" s="75">
        <f>+P6*1.01</f>
        <v>185.48455123328003</v>
      </c>
      <c r="S6" s="18"/>
      <c r="U6" s="19"/>
      <c r="V6" s="19"/>
      <c r="W6" s="19"/>
      <c r="X6" s="19"/>
    </row>
    <row r="7" spans="1:24" ht="15" x14ac:dyDescent="0.4">
      <c r="A7" s="13" t="s">
        <v>14</v>
      </c>
      <c r="B7" s="17">
        <f>+B6*B5</f>
        <v>106.50568622383047</v>
      </c>
      <c r="C7" s="20"/>
      <c r="D7" s="17">
        <f>+D6*D5</f>
        <v>147.07578185577668</v>
      </c>
      <c r="E7" s="76"/>
      <c r="F7" s="17">
        <f>F6*F5</f>
        <v>128</v>
      </c>
      <c r="G7" s="20"/>
      <c r="H7" s="17">
        <f>H6*H5</f>
        <v>123.60000000000001</v>
      </c>
      <c r="I7" s="20"/>
      <c r="J7" s="17">
        <f>J6*J5</f>
        <v>132.40032000000002</v>
      </c>
      <c r="K7" s="20"/>
      <c r="L7" s="17">
        <f>L6*L5</f>
        <v>141.22700800000004</v>
      </c>
      <c r="M7" s="20"/>
      <c r="N7" s="17">
        <f>N6*N5</f>
        <v>145.46381824000002</v>
      </c>
      <c r="O7" s="20"/>
      <c r="P7" s="17">
        <f>P6*P5</f>
        <v>146.91845642240003</v>
      </c>
      <c r="Q7" s="20"/>
      <c r="R7" s="17">
        <f>R6*R5</f>
        <v>148.38764098662404</v>
      </c>
      <c r="S7" s="20"/>
      <c r="U7" s="19"/>
      <c r="V7" s="19"/>
      <c r="W7" s="19"/>
      <c r="X7" s="19"/>
    </row>
    <row r="8" spans="1:24" ht="15" x14ac:dyDescent="0.4">
      <c r="A8" s="21"/>
      <c r="B8" s="22"/>
      <c r="C8" s="22"/>
      <c r="D8" s="22"/>
      <c r="E8" s="77"/>
      <c r="F8" s="22">
        <f>+(F7-D7)/D7</f>
        <v>-0.12970036001224525</v>
      </c>
      <c r="G8" s="22"/>
      <c r="H8" s="22">
        <f>+(H7-F7)/F7</f>
        <v>-3.4374999999999933E-2</v>
      </c>
      <c r="I8" s="22"/>
      <c r="J8" s="22">
        <f>+(J7-H7)/H7</f>
        <v>7.120000000000011E-2</v>
      </c>
      <c r="K8" s="22"/>
      <c r="L8" s="22">
        <f>+(L7-J7)/J7</f>
        <v>6.6666666666666791E-2</v>
      </c>
      <c r="M8" s="22"/>
      <c r="N8" s="22">
        <f>+(N7-L7)/L7</f>
        <v>2.9999999999999871E-2</v>
      </c>
      <c r="O8" s="22"/>
      <c r="P8" s="22"/>
      <c r="Q8" s="22"/>
      <c r="R8" s="22"/>
      <c r="S8" s="22"/>
    </row>
    <row r="9" spans="1:24" ht="15" x14ac:dyDescent="0.4">
      <c r="A9" s="13" t="s">
        <v>0</v>
      </c>
      <c r="B9" s="23">
        <v>4120705</v>
      </c>
      <c r="C9" s="24">
        <f>B9/B12</f>
        <v>0.97006952937312918</v>
      </c>
      <c r="D9" s="23">
        <v>5690362</v>
      </c>
      <c r="E9" s="78">
        <f>D9/D12</f>
        <v>0.98174721945122956</v>
      </c>
      <c r="F9" s="23">
        <f>F4*F6</f>
        <v>4952320</v>
      </c>
      <c r="G9" s="24">
        <f>F9/F12</f>
        <v>0.97919216646266838</v>
      </c>
      <c r="H9" s="23">
        <f>H4*H6</f>
        <v>4782084</v>
      </c>
      <c r="I9" s="24">
        <f>H9/H12</f>
        <v>0.97919216646266849</v>
      </c>
      <c r="J9" s="23">
        <f>J4*J6</f>
        <v>5122568.3808000013</v>
      </c>
      <c r="K9" s="24">
        <f>J9/J12</f>
        <v>0.97919216646266838</v>
      </c>
      <c r="L9" s="23">
        <f>L4*L6</f>
        <v>5464072.9395200005</v>
      </c>
      <c r="M9" s="24">
        <f>L9/L12</f>
        <v>0.97938811785617585</v>
      </c>
      <c r="N9" s="23">
        <f>N4*N6</f>
        <v>5627995.127705601</v>
      </c>
      <c r="O9" s="24">
        <f>N9/N12</f>
        <v>0.97938811785617597</v>
      </c>
      <c r="P9" s="23">
        <f>P4*P6</f>
        <v>5684275.0789826568</v>
      </c>
      <c r="Q9" s="24">
        <f>P9/P12</f>
        <v>0.9789885377302382</v>
      </c>
      <c r="R9" s="23">
        <f>R4*R6</f>
        <v>5756846.919717066</v>
      </c>
      <c r="S9" s="24">
        <f>R9/R12</f>
        <v>0.97858138078449097</v>
      </c>
    </row>
    <row r="10" spans="1:24" ht="15" x14ac:dyDescent="0.4">
      <c r="A10" s="13" t="s">
        <v>16</v>
      </c>
      <c r="B10" s="23">
        <v>1399</v>
      </c>
      <c r="C10" s="24">
        <f>B10/B12</f>
        <v>3.2934346709919971E-4</v>
      </c>
      <c r="D10" s="23">
        <v>5500</v>
      </c>
      <c r="E10" s="78">
        <f>D10/D12</f>
        <v>9.4890442945137104E-4</v>
      </c>
      <c r="F10" s="23">
        <f>F4*F48</f>
        <v>7738</v>
      </c>
      <c r="G10" s="24">
        <f>F10/F12</f>
        <v>1.5299877600979193E-3</v>
      </c>
      <c r="H10" s="23">
        <f>H4*H48</f>
        <v>7472.0062500000004</v>
      </c>
      <c r="I10" s="24">
        <f>H10/H12</f>
        <v>1.5299877600979195E-3</v>
      </c>
      <c r="J10" s="23">
        <f>J4*J48</f>
        <v>8004.0130950000002</v>
      </c>
      <c r="K10" s="24">
        <f>J10/J12</f>
        <v>1.5299877600979191E-3</v>
      </c>
      <c r="L10" s="23">
        <f>L4*L48</f>
        <v>8455.5215260000004</v>
      </c>
      <c r="M10" s="24">
        <f>L10/L12</f>
        <v>1.5155795693988297E-3</v>
      </c>
      <c r="N10" s="23">
        <f>N4*N48</f>
        <v>8709.1871717800004</v>
      </c>
      <c r="O10" s="24">
        <f>N10/N12</f>
        <v>1.5155795693988299E-3</v>
      </c>
      <c r="P10" s="23">
        <f>P4*P48</f>
        <v>8970.4627869333999</v>
      </c>
      <c r="Q10" s="24">
        <f>P10/P12</f>
        <v>1.5449604610118907E-3</v>
      </c>
      <c r="R10" s="23">
        <f>R4*R48</f>
        <v>9264.8905792278183</v>
      </c>
      <c r="S10" s="24">
        <f>R10/R12</f>
        <v>1.5748984717286131E-3</v>
      </c>
    </row>
    <row r="11" spans="1:24" ht="15" x14ac:dyDescent="0.4">
      <c r="A11" s="13" t="s">
        <v>17</v>
      </c>
      <c r="B11" s="23">
        <v>125741</v>
      </c>
      <c r="C11" s="24">
        <f>B11/B12</f>
        <v>2.96011271597716E-2</v>
      </c>
      <c r="D11" s="23">
        <v>100296</v>
      </c>
      <c r="E11" s="78">
        <f>D11/D12</f>
        <v>1.730387611931904E-2</v>
      </c>
      <c r="F11" s="23">
        <f>F4*F50</f>
        <v>97498.8</v>
      </c>
      <c r="G11" s="24">
        <f>F11/F12</f>
        <v>1.9277845777233783E-2</v>
      </c>
      <c r="H11" s="23">
        <f>H4*H50</f>
        <v>94147.278749999998</v>
      </c>
      <c r="I11" s="24">
        <f>H11/H12</f>
        <v>1.9277845777233786E-2</v>
      </c>
      <c r="J11" s="23">
        <f>J4*J50</f>
        <v>100850.56499700001</v>
      </c>
      <c r="K11" s="24">
        <f>J11/J12</f>
        <v>1.9277845777233779E-2</v>
      </c>
      <c r="L11" s="23">
        <f>L4*L50</f>
        <v>106539.5712276</v>
      </c>
      <c r="M11" s="24">
        <f>L11/L12</f>
        <v>1.9096302574425253E-2</v>
      </c>
      <c r="N11" s="23">
        <f>N4*N50</f>
        <v>109735.75836442801</v>
      </c>
      <c r="O11" s="24">
        <f>N11/N12</f>
        <v>1.9096302574425256E-2</v>
      </c>
      <c r="P11" s="23">
        <f>P4*P50</f>
        <v>113027.83111536085</v>
      </c>
      <c r="Q11" s="24">
        <f>P11/P12</f>
        <v>1.9466501808749825E-2</v>
      </c>
      <c r="R11" s="23">
        <f>R4*R50</f>
        <v>116737.62129827052</v>
      </c>
      <c r="S11" s="24">
        <f>R11/R12</f>
        <v>1.9843720743780525E-2</v>
      </c>
    </row>
    <row r="12" spans="1:24" ht="15" x14ac:dyDescent="0.4">
      <c r="A12" s="25" t="s">
        <v>18</v>
      </c>
      <c r="B12" s="26">
        <f>SUM(B9:B11)</f>
        <v>4247845</v>
      </c>
      <c r="C12" s="27"/>
      <c r="D12" s="26">
        <f>SUM(D9:D11)</f>
        <v>5796158</v>
      </c>
      <c r="E12" s="79"/>
      <c r="F12" s="26">
        <f>SUM(F9:F11)</f>
        <v>5057556.8</v>
      </c>
      <c r="G12" s="27"/>
      <c r="H12" s="26">
        <f>SUM(H9:H11)</f>
        <v>4883703.2849999992</v>
      </c>
      <c r="I12" s="27"/>
      <c r="J12" s="26">
        <f>SUM(J9:J11)</f>
        <v>5231422.9588920008</v>
      </c>
      <c r="K12" s="27"/>
      <c r="L12" s="26">
        <f>SUM(L9:L11)</f>
        <v>5579068.0322736008</v>
      </c>
      <c r="M12" s="27"/>
      <c r="N12" s="26">
        <f>SUM(N9:N11)</f>
        <v>5746440.0732418085</v>
      </c>
      <c r="O12" s="27"/>
      <c r="P12" s="26">
        <f>SUM(P9:P11)</f>
        <v>5806273.3728849515</v>
      </c>
      <c r="Q12" s="27"/>
      <c r="R12" s="26">
        <f>SUM(R9:R11)</f>
        <v>5882849.4315945636</v>
      </c>
      <c r="S12" s="27"/>
    </row>
    <row r="13" spans="1:24" ht="15" x14ac:dyDescent="0.4">
      <c r="A13" s="13"/>
      <c r="B13" s="6"/>
      <c r="C13" s="28"/>
      <c r="D13" s="6"/>
      <c r="E13" s="80"/>
      <c r="F13" s="6"/>
      <c r="G13" s="28"/>
      <c r="H13" s="6"/>
      <c r="I13" s="28"/>
      <c r="J13" s="6"/>
      <c r="K13" s="28"/>
      <c r="L13" s="6"/>
      <c r="M13" s="28"/>
      <c r="N13" s="6"/>
      <c r="O13" s="28"/>
      <c r="P13" s="6"/>
      <c r="Q13" s="28"/>
      <c r="R13" s="6"/>
      <c r="S13" s="28"/>
    </row>
    <row r="14" spans="1:24" ht="15" x14ac:dyDescent="0.4">
      <c r="A14" s="21" t="s">
        <v>19</v>
      </c>
      <c r="B14" s="6"/>
      <c r="C14" s="28"/>
      <c r="D14" s="6"/>
      <c r="E14" s="80"/>
      <c r="F14" s="6"/>
      <c r="G14" s="28"/>
      <c r="H14" s="6"/>
      <c r="I14" s="28"/>
      <c r="J14" s="6"/>
      <c r="K14" s="28"/>
      <c r="L14" s="6"/>
      <c r="M14" s="28"/>
      <c r="N14" s="6"/>
      <c r="O14" s="28"/>
      <c r="P14" s="6"/>
      <c r="Q14" s="28"/>
      <c r="R14" s="6"/>
      <c r="S14" s="28"/>
    </row>
    <row r="15" spans="1:24" ht="15" x14ac:dyDescent="0.4">
      <c r="A15" s="13" t="s">
        <v>0</v>
      </c>
      <c r="B15" s="23">
        <v>1003594</v>
      </c>
      <c r="C15" s="24">
        <f>+B15/B9</f>
        <v>0.24354910142803235</v>
      </c>
      <c r="D15" s="23">
        <v>1200296</v>
      </c>
      <c r="E15" s="78">
        <f>+D15/D9</f>
        <v>0.21093491064364622</v>
      </c>
      <c r="F15" s="23">
        <f>F4*F46</f>
        <v>1137486</v>
      </c>
      <c r="G15" s="24">
        <f>+F15/F9</f>
        <v>0.22968749999999999</v>
      </c>
      <c r="H15" s="23">
        <f>H4*H46</f>
        <v>1098384.91875</v>
      </c>
      <c r="I15" s="24">
        <f>H15/H9</f>
        <v>0.22968749999999999</v>
      </c>
      <c r="J15" s="23">
        <f>J4*J46</f>
        <v>1176589.924965</v>
      </c>
      <c r="K15" s="24">
        <f>J15/J9</f>
        <v>0.22968749999999993</v>
      </c>
      <c r="L15" s="23">
        <f>L4*L46</f>
        <v>1242961.6643220002</v>
      </c>
      <c r="M15" s="24">
        <f>L15/L9</f>
        <v>0.22747896634615386</v>
      </c>
      <c r="N15" s="23">
        <f>N4*N46</f>
        <v>1280250.5142516601</v>
      </c>
      <c r="O15" s="24">
        <f>N15/N9</f>
        <v>0.22747896634615383</v>
      </c>
      <c r="P15" s="23">
        <f>P4*P46</f>
        <v>1318658.0296792102</v>
      </c>
      <c r="Q15" s="24">
        <f>P15/P9</f>
        <v>0.23198350033320642</v>
      </c>
      <c r="R15" s="23">
        <f>R4*R46</f>
        <v>1361938.9151464894</v>
      </c>
      <c r="S15" s="24">
        <f>R15/R9</f>
        <v>0.23657723301307187</v>
      </c>
    </row>
    <row r="16" spans="1:24" ht="15" x14ac:dyDescent="0.4">
      <c r="A16" s="13" t="s">
        <v>16</v>
      </c>
      <c r="B16" s="23">
        <v>0</v>
      </c>
      <c r="C16" s="24">
        <v>0</v>
      </c>
      <c r="D16" s="23">
        <v>0</v>
      </c>
      <c r="E16" s="78">
        <v>0</v>
      </c>
      <c r="F16" s="23">
        <f>G16*F10</f>
        <v>0</v>
      </c>
      <c r="G16" s="81">
        <v>0</v>
      </c>
      <c r="H16" s="23">
        <f>I16*H10</f>
        <v>0</v>
      </c>
      <c r="I16" s="81">
        <f>+G16</f>
        <v>0</v>
      </c>
      <c r="J16" s="23">
        <f>K16*J10</f>
        <v>0</v>
      </c>
      <c r="K16" s="81">
        <f>+I16</f>
        <v>0</v>
      </c>
      <c r="L16" s="23">
        <f>M16*L10</f>
        <v>0</v>
      </c>
      <c r="M16" s="81">
        <f>+K16</f>
        <v>0</v>
      </c>
      <c r="N16" s="23">
        <f>O16*N10</f>
        <v>0</v>
      </c>
      <c r="O16" s="81">
        <f>+M16</f>
        <v>0</v>
      </c>
      <c r="P16" s="23">
        <f>Q16*P10</f>
        <v>0</v>
      </c>
      <c r="Q16" s="81">
        <f>O16</f>
        <v>0</v>
      </c>
      <c r="R16" s="23">
        <f>S16*R10</f>
        <v>0</v>
      </c>
      <c r="S16" s="81">
        <f>O16</f>
        <v>0</v>
      </c>
    </row>
    <row r="17" spans="1:19" ht="15" x14ac:dyDescent="0.4">
      <c r="A17" s="13" t="s">
        <v>20</v>
      </c>
      <c r="B17" s="23">
        <v>42381</v>
      </c>
      <c r="C17" s="24">
        <f>IFERROR(B17/B11,0)</f>
        <v>0.33704996779093532</v>
      </c>
      <c r="D17" s="23">
        <v>39308</v>
      </c>
      <c r="E17" s="78">
        <f>IFERROR(D17/D11,0)</f>
        <v>0.39191991704554519</v>
      </c>
      <c r="F17" s="23">
        <f>F4*F51</f>
        <v>38999.519999999997</v>
      </c>
      <c r="G17" s="24">
        <f>IFERROR(F17/F11,0)</f>
        <v>0.39999999999999997</v>
      </c>
      <c r="H17" s="23">
        <f>H4*H51</f>
        <v>37658.911500000002</v>
      </c>
      <c r="I17" s="24">
        <f>IFERROR(H17/H11,0)</f>
        <v>0.4</v>
      </c>
      <c r="J17" s="23">
        <f>J4*J51</f>
        <v>40340.225998800001</v>
      </c>
      <c r="K17" s="24">
        <f>IFERROR(J17/J11,0)</f>
        <v>0.39999999999999997</v>
      </c>
      <c r="L17" s="23">
        <f>L4*L51</f>
        <v>42615.828491040003</v>
      </c>
      <c r="M17" s="24">
        <f>IFERROR(L17/L11,0)</f>
        <v>0.4</v>
      </c>
      <c r="N17" s="23">
        <f>N4*N51</f>
        <v>43894.303345771201</v>
      </c>
      <c r="O17" s="24">
        <f>IFERROR(N17/N11,0)</f>
        <v>0.39999999999999997</v>
      </c>
      <c r="P17" s="23">
        <f>P4*P51</f>
        <v>45211.132446144336</v>
      </c>
      <c r="Q17" s="24">
        <f>IFERROR(P17/P11,0)</f>
        <v>0.39999999999999997</v>
      </c>
      <c r="R17" s="23">
        <f>R4*R51</f>
        <v>46695.048519308206</v>
      </c>
      <c r="S17" s="24">
        <f>IFERROR(R17/R11,0)</f>
        <v>0.39999999999999997</v>
      </c>
    </row>
    <row r="18" spans="1:19" ht="15" x14ac:dyDescent="0.4">
      <c r="A18" s="25" t="s">
        <v>21</v>
      </c>
      <c r="B18" s="26">
        <f>SUM(B15:B17)</f>
        <v>1045975</v>
      </c>
      <c r="C18" s="29">
        <f>B18/B12</f>
        <v>0.24623662115731623</v>
      </c>
      <c r="D18" s="26">
        <f>SUM(D15:D17)</f>
        <v>1239604</v>
      </c>
      <c r="E18" s="82">
        <f>D18/D12</f>
        <v>0.21386649570284316</v>
      </c>
      <c r="F18" s="26">
        <f>SUM(F15:F17)</f>
        <v>1176485.52</v>
      </c>
      <c r="G18" s="29">
        <f>F18/F12</f>
        <v>0.23261933904528764</v>
      </c>
      <c r="H18" s="26">
        <f>SUM(H15:H17)</f>
        <v>1136043.8302499999</v>
      </c>
      <c r="I18" s="29">
        <f>H18/H12</f>
        <v>0.23261933904528764</v>
      </c>
      <c r="J18" s="26">
        <f>SUM(J15:J17)</f>
        <v>1216930.1509638</v>
      </c>
      <c r="K18" s="29">
        <f>J18/J12</f>
        <v>0.23261933904528762</v>
      </c>
      <c r="L18" s="26">
        <f>SUM(L15:L17)</f>
        <v>1285577.4928130403</v>
      </c>
      <c r="M18" s="29">
        <f>L18/L12</f>
        <v>0.23042871773139811</v>
      </c>
      <c r="N18" s="26">
        <f>SUM(N15:N17)</f>
        <v>1324144.8175974314</v>
      </c>
      <c r="O18" s="29">
        <f>N18/N12</f>
        <v>0.23042871773139811</v>
      </c>
      <c r="P18" s="26">
        <f>SUM(P15:P17)</f>
        <v>1363869.1621253544</v>
      </c>
      <c r="Q18" s="29">
        <f>P18/P12</f>
        <v>0.2348957884922479</v>
      </c>
      <c r="R18" s="26">
        <f>SUM(R15:R17)</f>
        <v>1408633.9636657976</v>
      </c>
      <c r="S18" s="29">
        <f>R18/R12</f>
        <v>0.23944756364161834</v>
      </c>
    </row>
    <row r="19" spans="1:19" ht="15" x14ac:dyDescent="0.4">
      <c r="A19" s="13"/>
      <c r="B19" s="6"/>
      <c r="C19" s="24"/>
      <c r="D19" s="6"/>
      <c r="E19" s="78"/>
      <c r="F19" s="6"/>
      <c r="G19" s="24"/>
      <c r="H19" s="6"/>
      <c r="I19" s="24"/>
      <c r="J19" s="6"/>
      <c r="K19" s="24"/>
      <c r="L19" s="6"/>
      <c r="M19" s="24"/>
      <c r="N19" s="6"/>
      <c r="O19" s="24"/>
      <c r="P19" s="6"/>
      <c r="Q19" s="24"/>
      <c r="R19" s="6"/>
      <c r="S19" s="24"/>
    </row>
    <row r="20" spans="1:19" ht="15" x14ac:dyDescent="0.4">
      <c r="A20" s="25" t="s">
        <v>22</v>
      </c>
      <c r="B20" s="26">
        <f>B12-B18</f>
        <v>3201870</v>
      </c>
      <c r="C20" s="29">
        <f>B20/B12</f>
        <v>0.75376337884268374</v>
      </c>
      <c r="D20" s="26">
        <f>D12-D18</f>
        <v>4556554</v>
      </c>
      <c r="E20" s="82">
        <f>D20/D12</f>
        <v>0.78613350429715689</v>
      </c>
      <c r="F20" s="26">
        <f>F12-F18</f>
        <v>3881071.28</v>
      </c>
      <c r="G20" s="29">
        <f>F20/F12</f>
        <v>0.76738066095471236</v>
      </c>
      <c r="H20" s="26">
        <f>H12-H18</f>
        <v>3747659.4547499996</v>
      </c>
      <c r="I20" s="29">
        <f>H20/H12</f>
        <v>0.76738066095471236</v>
      </c>
      <c r="J20" s="26">
        <f>J12-J18</f>
        <v>4014492.8079282008</v>
      </c>
      <c r="K20" s="29">
        <f>J20/J12</f>
        <v>0.76738066095471236</v>
      </c>
      <c r="L20" s="26">
        <f>L12-L18</f>
        <v>4293490.5394605603</v>
      </c>
      <c r="M20" s="29">
        <f>L20/L12</f>
        <v>0.76957128226860183</v>
      </c>
      <c r="N20" s="26">
        <f>N12-N18</f>
        <v>4422295.2556443773</v>
      </c>
      <c r="O20" s="29">
        <f>N20/N12</f>
        <v>0.76957128226860194</v>
      </c>
      <c r="P20" s="26">
        <f>P12-P18</f>
        <v>4442404.2107595969</v>
      </c>
      <c r="Q20" s="29">
        <f>P20/P12</f>
        <v>0.7651042115077521</v>
      </c>
      <c r="R20" s="26">
        <f>R12-R18</f>
        <v>4474215.4679287663</v>
      </c>
      <c r="S20" s="29">
        <f>R20/R12</f>
        <v>0.76055243635838166</v>
      </c>
    </row>
    <row r="21" spans="1:19" ht="15" x14ac:dyDescent="0.4">
      <c r="A21" s="13"/>
      <c r="B21" s="6"/>
      <c r="C21" s="24"/>
      <c r="D21" s="6"/>
      <c r="E21" s="78"/>
      <c r="F21" s="6"/>
      <c r="G21" s="24"/>
      <c r="H21" s="6"/>
      <c r="I21" s="24"/>
      <c r="J21" s="6"/>
      <c r="K21" s="24"/>
      <c r="L21" s="6"/>
      <c r="M21" s="24"/>
      <c r="N21" s="6"/>
      <c r="O21" s="24"/>
      <c r="P21" s="6"/>
      <c r="Q21" s="24"/>
      <c r="R21" s="6"/>
      <c r="S21" s="24"/>
    </row>
    <row r="22" spans="1:19" ht="15" x14ac:dyDescent="0.4">
      <c r="A22" s="21" t="s">
        <v>23</v>
      </c>
      <c r="B22" s="6"/>
      <c r="C22" s="24"/>
      <c r="D22" s="6"/>
      <c r="E22" s="78"/>
      <c r="F22" s="6"/>
      <c r="G22" s="24"/>
      <c r="H22" s="6"/>
      <c r="I22" s="24"/>
      <c r="J22" s="6"/>
      <c r="K22" s="24"/>
      <c r="L22" s="6"/>
      <c r="M22" s="24"/>
      <c r="N22" s="6"/>
      <c r="O22" s="24"/>
      <c r="P22" s="6"/>
      <c r="Q22" s="24"/>
      <c r="R22" s="6"/>
      <c r="S22" s="24"/>
    </row>
    <row r="23" spans="1:19" ht="15" x14ac:dyDescent="0.4">
      <c r="A23" s="13" t="s">
        <v>24</v>
      </c>
      <c r="B23" s="23">
        <v>261927</v>
      </c>
      <c r="C23" s="24">
        <f>B23/B$12</f>
        <v>6.166114818219591E-2</v>
      </c>
      <c r="D23" s="23">
        <v>433597</v>
      </c>
      <c r="E23" s="78">
        <f>D23/D$12</f>
        <v>7.4807657072150202E-2</v>
      </c>
      <c r="F23" s="23">
        <f>(F53*F12)+($I$2*F54)</f>
        <v>401137.91999999998</v>
      </c>
      <c r="G23" s="24">
        <f>F23/F$12</f>
        <v>7.9314565483476138E-2</v>
      </c>
      <c r="H23" s="23">
        <f>(H53*H12)+($I$2*H54)</f>
        <v>405032.55212499993</v>
      </c>
      <c r="I23" s="24">
        <f>H23/H$12</f>
        <v>8.2935536515707869E-2</v>
      </c>
      <c r="J23" s="23">
        <f>(J53*J12)+($I$2*J54)</f>
        <v>422213.74307230004</v>
      </c>
      <c r="K23" s="24">
        <f>J23/J$12</f>
        <v>8.0707246649719108E-2</v>
      </c>
      <c r="L23" s="23">
        <f>(L53*L12)+($I$2*L54)</f>
        <v>439647.71497984004</v>
      </c>
      <c r="M23" s="24">
        <f>L23/L$12</f>
        <v>7.8803074713658453E-2</v>
      </c>
      <c r="N23" s="23">
        <f>(N53*N12)+($I$2*N54)</f>
        <v>452837.14642923523</v>
      </c>
      <c r="O23" s="24">
        <f>N23/N$12</f>
        <v>7.8803074713658466E-2</v>
      </c>
      <c r="P23" s="23">
        <f>(P53*P12)+($I$2*P54)</f>
        <v>463608.26325825951</v>
      </c>
      <c r="Q23" s="24">
        <f>P23/P$12</f>
        <v>7.9846096365922117E-2</v>
      </c>
      <c r="R23" s="23">
        <f>(R53*R12)+($I$2*R54)</f>
        <v>475076.20759408385</v>
      </c>
      <c r="S23" s="24">
        <f>R23/R$12</f>
        <v>8.0756139200610658E-2</v>
      </c>
    </row>
    <row r="24" spans="1:19" ht="15" x14ac:dyDescent="0.4">
      <c r="A24" s="13" t="s">
        <v>25</v>
      </c>
      <c r="B24" s="23">
        <v>30325</v>
      </c>
      <c r="C24" s="24">
        <v>7.0000000000000001E-3</v>
      </c>
      <c r="D24" s="23">
        <v>34770</v>
      </c>
      <c r="E24" s="78">
        <v>7.0000000000000001E-3</v>
      </c>
      <c r="F24" s="23">
        <f>F12*G24</f>
        <v>35402.897599999997</v>
      </c>
      <c r="G24" s="24">
        <v>7.0000000000000001E-3</v>
      </c>
      <c r="H24" s="23">
        <f>H12*I24</f>
        <v>34185.922994999994</v>
      </c>
      <c r="I24" s="24">
        <f>+G24</f>
        <v>7.0000000000000001E-3</v>
      </c>
      <c r="J24" s="23">
        <f>J12*K24</f>
        <v>36619.960712244007</v>
      </c>
      <c r="K24" s="24">
        <f>+I24</f>
        <v>7.0000000000000001E-3</v>
      </c>
      <c r="L24" s="23">
        <f>L12*M24</f>
        <v>39053.476225915205</v>
      </c>
      <c r="M24" s="24">
        <f>+K24</f>
        <v>7.0000000000000001E-3</v>
      </c>
      <c r="N24" s="23">
        <f>N12*O24</f>
        <v>40225.080512692657</v>
      </c>
      <c r="O24" s="24">
        <f>+M24</f>
        <v>7.0000000000000001E-3</v>
      </c>
      <c r="P24" s="23">
        <f>P12*Q24</f>
        <v>40643.913610194664</v>
      </c>
      <c r="Q24" s="24">
        <f>+O24</f>
        <v>7.0000000000000001E-3</v>
      </c>
      <c r="R24" s="23">
        <f>R12*S24</f>
        <v>41179.946021161944</v>
      </c>
      <c r="S24" s="24">
        <f>+Q24</f>
        <v>7.0000000000000001E-3</v>
      </c>
    </row>
    <row r="25" spans="1:19" ht="15" x14ac:dyDescent="0.4">
      <c r="A25" s="13" t="s">
        <v>26</v>
      </c>
      <c r="B25" s="23">
        <v>311691</v>
      </c>
      <c r="C25" s="24">
        <f>B25/B12</f>
        <v>7.3376264906087674E-2</v>
      </c>
      <c r="D25" s="23">
        <f>744779-D26</f>
        <v>285987</v>
      </c>
      <c r="E25" s="78">
        <f>D25/D12</f>
        <v>4.9340787466456232E-2</v>
      </c>
      <c r="F25" s="83">
        <v>290000</v>
      </c>
      <c r="G25" s="24">
        <f>F25/F12</f>
        <v>5.7339939316153603E-2</v>
      </c>
      <c r="H25" s="83">
        <f>+F25*1.03</f>
        <v>298700</v>
      </c>
      <c r="I25" s="24">
        <f>H25/H12</f>
        <v>6.1162601937230519E-2</v>
      </c>
      <c r="J25" s="83">
        <f>+H25*1.03</f>
        <v>307661</v>
      </c>
      <c r="K25" s="24">
        <f>J25/J12</f>
        <v>5.8810194170413943E-2</v>
      </c>
      <c r="L25" s="83">
        <f>+J25*1.03</f>
        <v>316890.83</v>
      </c>
      <c r="M25" s="24">
        <f>L25/L12</f>
        <v>5.679995801572249E-2</v>
      </c>
      <c r="N25" s="83">
        <f>+L25*1.03</f>
        <v>326397.55490000005</v>
      </c>
      <c r="O25" s="24">
        <f>N25/N12</f>
        <v>5.6799958015722497E-2</v>
      </c>
      <c r="P25" s="83">
        <f>+N25*1.03</f>
        <v>336189.48154700006</v>
      </c>
      <c r="Q25" s="24">
        <f>P25/P12</f>
        <v>5.7901076982870038E-2</v>
      </c>
      <c r="R25" s="83">
        <f>+P25*1.03</f>
        <v>346275.16599341005</v>
      </c>
      <c r="S25" s="24">
        <f>R25/R12</f>
        <v>5.8861810083681021E-2</v>
      </c>
    </row>
    <row r="26" spans="1:19" ht="15" x14ac:dyDescent="0.4">
      <c r="A26" s="84" t="s">
        <v>27</v>
      </c>
      <c r="B26" s="23">
        <v>326209</v>
      </c>
      <c r="C26" s="24">
        <f>B26/B$12</f>
        <v>7.6793997897757565E-2</v>
      </c>
      <c r="D26" s="23">
        <v>458792</v>
      </c>
      <c r="E26" s="78">
        <f>D26/D$12</f>
        <v>7.9154501999427904E-2</v>
      </c>
      <c r="F26" s="23">
        <f>+F9*F61</f>
        <v>396185.60000000003</v>
      </c>
      <c r="G26" s="24">
        <f>F26/F$12</f>
        <v>7.8335373317013471E-2</v>
      </c>
      <c r="H26" s="23">
        <f>+H9*H61</f>
        <v>382566.72000000003</v>
      </c>
      <c r="I26" s="24">
        <f>H26/H$12</f>
        <v>7.8335373317013485E-2</v>
      </c>
      <c r="J26" s="23">
        <f>+J9*J61</f>
        <v>409805.47046400013</v>
      </c>
      <c r="K26" s="24">
        <f>J26/J$12</f>
        <v>7.8335373317013471E-2</v>
      </c>
      <c r="L26" s="23">
        <f>+L9*L61</f>
        <v>437125.83516160003</v>
      </c>
      <c r="M26" s="24">
        <f>L26/L$12</f>
        <v>7.8351049428494066E-2</v>
      </c>
      <c r="N26" s="23">
        <f>+N9*N61</f>
        <v>450239.61021644808</v>
      </c>
      <c r="O26" s="24">
        <f>N26/N$12</f>
        <v>7.8351049428494079E-2</v>
      </c>
      <c r="P26" s="23">
        <f>+P9*P61</f>
        <v>454742.00631861255</v>
      </c>
      <c r="Q26" s="24">
        <f>P26/P$12</f>
        <v>7.8319083018419056E-2</v>
      </c>
      <c r="R26" s="23">
        <f>+R9*R61</f>
        <v>460547.75357736531</v>
      </c>
      <c r="S26" s="24">
        <f>R26/R$12</f>
        <v>7.8286510462759279E-2</v>
      </c>
    </row>
    <row r="27" spans="1:19" ht="15" x14ac:dyDescent="0.4">
      <c r="A27" s="84" t="s">
        <v>28</v>
      </c>
      <c r="B27" s="23">
        <v>161777</v>
      </c>
      <c r="C27" s="24">
        <f>B27/B$12</f>
        <v>3.8084487546038048E-2</v>
      </c>
      <c r="D27" s="23">
        <v>259315</v>
      </c>
      <c r="E27" s="78">
        <f>D27/D$12</f>
        <v>4.4739118567851323E-2</v>
      </c>
      <c r="F27" s="23">
        <f>F56*$I$2</f>
        <v>237943.5</v>
      </c>
      <c r="G27" s="24">
        <f>F27/F$12</f>
        <v>4.7047123623011021E-2</v>
      </c>
      <c r="H27" s="23">
        <f>H56*$I$2</f>
        <v>245081.80500000002</v>
      </c>
      <c r="I27" s="24">
        <f>H27/H$12</f>
        <v>5.0183598531211765E-2</v>
      </c>
      <c r="J27" s="23">
        <f>J56*$I$2</f>
        <v>252434.25915</v>
      </c>
      <c r="K27" s="24">
        <f>J27/J$12</f>
        <v>4.8253460126165139E-2</v>
      </c>
      <c r="L27" s="23">
        <f>L56*$I$2</f>
        <v>260007.28692449999</v>
      </c>
      <c r="M27" s="24">
        <f>L27/L$12</f>
        <v>4.6604071759014008E-2</v>
      </c>
      <c r="N27" s="23">
        <f>N56*$I$2</f>
        <v>267807.50553223502</v>
      </c>
      <c r="O27" s="24">
        <f>N27/N$12</f>
        <v>4.6604071759014022E-2</v>
      </c>
      <c r="P27" s="23">
        <f>P56*$I$2</f>
        <v>275841.7306982021</v>
      </c>
      <c r="Q27" s="24">
        <f>P27/P$12</f>
        <v>4.7507534176115647E-2</v>
      </c>
      <c r="R27" s="23">
        <f>R56*$I$2</f>
        <v>284116.98261914816</v>
      </c>
      <c r="S27" s="24">
        <f>R27/R$12</f>
        <v>4.8295810716021917E-2</v>
      </c>
    </row>
    <row r="28" spans="1:19" ht="15" x14ac:dyDescent="0.4">
      <c r="A28" s="13" t="s">
        <v>29</v>
      </c>
      <c r="B28" s="23">
        <v>160929</v>
      </c>
      <c r="C28" s="24">
        <f>B28/B$12</f>
        <v>3.7884856909797794E-2</v>
      </c>
      <c r="D28" s="23">
        <v>160895</v>
      </c>
      <c r="E28" s="78">
        <f>D28/D$12</f>
        <v>2.7758905123014245E-2</v>
      </c>
      <c r="F28" s="23">
        <f>(F58*$I$2)+(F59*F4)</f>
        <v>167140.79999999999</v>
      </c>
      <c r="G28" s="24">
        <f>F28/F$12</f>
        <v>3.3047735618115054E-2</v>
      </c>
      <c r="H28" s="23">
        <f>(H58*$I$2)+(H59*H4)</f>
        <v>167372.94</v>
      </c>
      <c r="I28" s="24">
        <f>H28/H$12</f>
        <v>3.4271725826193394E-2</v>
      </c>
      <c r="J28" s="23">
        <f>(J58*$I$2)+(J59*J4)</f>
        <v>175349.45611199999</v>
      </c>
      <c r="K28" s="24">
        <f>J28/J$12</f>
        <v>3.3518501082760561E-2</v>
      </c>
      <c r="L28" s="23">
        <f>(L58*$I$2)+(L59*L4)</f>
        <v>182639.26496160001</v>
      </c>
      <c r="M28" s="24">
        <f>L28/L$12</f>
        <v>3.273651869901472E-2</v>
      </c>
      <c r="N28" s="23">
        <f>(N58*$I$2)+(N59*N4)</f>
        <v>188118.44291044801</v>
      </c>
      <c r="O28" s="24">
        <f>N28/N$12</f>
        <v>3.2736518699014727E-2</v>
      </c>
      <c r="P28" s="23">
        <f>(P58*$I$2)+(P59*P4)</f>
        <v>193761.99619776147</v>
      </c>
      <c r="Q28" s="24">
        <f>P28/P$12</f>
        <v>3.337114595785684E-2</v>
      </c>
      <c r="R28" s="23">
        <f>(R58*$I$2)+(R59*R4)</f>
        <v>199817.86960708391</v>
      </c>
      <c r="S28" s="24">
        <f>R28/R$12</f>
        <v>3.3966170973871529E-2</v>
      </c>
    </row>
    <row r="29" spans="1:19" ht="15" x14ac:dyDescent="0.4">
      <c r="A29" s="13"/>
      <c r="B29" s="6"/>
      <c r="C29" s="24"/>
      <c r="D29" s="6"/>
      <c r="E29" s="78"/>
      <c r="F29" s="6"/>
      <c r="G29" s="24"/>
      <c r="H29" s="6"/>
      <c r="I29" s="24"/>
      <c r="J29" s="6"/>
      <c r="K29" s="24"/>
      <c r="L29" s="6"/>
      <c r="M29" s="24"/>
      <c r="N29" s="6"/>
      <c r="O29" s="24"/>
      <c r="P29" s="6"/>
      <c r="Q29" s="24"/>
      <c r="R29" s="6"/>
      <c r="S29" s="24"/>
    </row>
    <row r="30" spans="1:19" ht="15" x14ac:dyDescent="0.4">
      <c r="A30" s="25" t="s">
        <v>30</v>
      </c>
      <c r="B30" s="26">
        <f>B20-B23-B25-B27-B28-B26-B24</f>
        <v>1949012</v>
      </c>
      <c r="C30" s="29">
        <f>B30/$F$12</f>
        <v>0.38536630967743163</v>
      </c>
      <c r="D30" s="26">
        <f>D20-D23-D25-D27-D28-D26-D24</f>
        <v>2923198</v>
      </c>
      <c r="E30" s="82">
        <f>D30/$F$12</f>
        <v>0.57798619285897102</v>
      </c>
      <c r="F30" s="26">
        <f>F20-F23-F25-F27-F28-F26-F24</f>
        <v>2353260.5624000002</v>
      </c>
      <c r="G30" s="29">
        <f>F30/$F$12</f>
        <v>0.46529592359694316</v>
      </c>
      <c r="H30" s="26">
        <f>H20-H23-H25-H27-H28-H26-H24</f>
        <v>2214719.5146299992</v>
      </c>
      <c r="I30" s="29">
        <f>H30/$H$12</f>
        <v>0.45349182482735528</v>
      </c>
      <c r="J30" s="26">
        <f>J20-J23-J25-J27-J28-J26-J24</f>
        <v>2410408.9184176568</v>
      </c>
      <c r="K30" s="29">
        <f>J30/$J$12</f>
        <v>0.46075588560864023</v>
      </c>
      <c r="L30" s="26">
        <f>L20-L23-L25-L27-L28-L26-L24</f>
        <v>2618126.1312071048</v>
      </c>
      <c r="M30" s="29">
        <f>L30/$L$12</f>
        <v>0.46927660965269807</v>
      </c>
      <c r="N30" s="26">
        <f>N20-N23-N25-N27-N28-N26-N24</f>
        <v>2696669.9151433185</v>
      </c>
      <c r="O30" s="29">
        <f>N30/$N$12</f>
        <v>0.46927660965269818</v>
      </c>
      <c r="P30" s="26">
        <f>P20-P23-P25-P27-P28-P26-P24</f>
        <v>2677616.8191295662</v>
      </c>
      <c r="Q30" s="29">
        <f>P30/$P$12</f>
        <v>0.46115927500656828</v>
      </c>
      <c r="R30" s="26">
        <f>R20-R23-R25-R27-R28-R26-R24</f>
        <v>2667201.5425165128</v>
      </c>
      <c r="S30" s="29">
        <f>R30/$R$12</f>
        <v>0.45338599492143722</v>
      </c>
    </row>
    <row r="31" spans="1:19" ht="15" x14ac:dyDescent="0.4">
      <c r="A31" s="13"/>
      <c r="B31" s="6"/>
      <c r="C31" s="24"/>
      <c r="D31" s="6"/>
      <c r="E31" s="78"/>
      <c r="F31" s="6"/>
      <c r="G31" s="24"/>
      <c r="H31" s="6"/>
      <c r="I31" s="24"/>
      <c r="J31" s="6"/>
      <c r="K31" s="24"/>
      <c r="L31" s="6"/>
      <c r="M31" s="24"/>
      <c r="N31" s="6"/>
      <c r="O31" s="24"/>
      <c r="P31" s="6"/>
      <c r="Q31" s="24"/>
      <c r="R31" s="6"/>
      <c r="S31" s="24"/>
    </row>
    <row r="32" spans="1:19" ht="15" x14ac:dyDescent="0.4">
      <c r="A32" s="13" t="s">
        <v>31</v>
      </c>
      <c r="B32" s="23">
        <v>106196</v>
      </c>
      <c r="C32" s="24">
        <v>0.03</v>
      </c>
      <c r="D32" s="23">
        <v>144904</v>
      </c>
      <c r="E32" s="78">
        <v>0.03</v>
      </c>
      <c r="F32" s="23">
        <f>G32*F12</f>
        <v>151726.704</v>
      </c>
      <c r="G32" s="81">
        <v>0.03</v>
      </c>
      <c r="H32" s="23">
        <f>I32*H12</f>
        <v>146511.09854999997</v>
      </c>
      <c r="I32" s="81">
        <f>G32</f>
        <v>0.03</v>
      </c>
      <c r="J32" s="23">
        <f>K32*J12</f>
        <v>156942.68876676002</v>
      </c>
      <c r="K32" s="81">
        <f>I32</f>
        <v>0.03</v>
      </c>
      <c r="L32" s="23">
        <f>M32*L12</f>
        <v>167372.04096820802</v>
      </c>
      <c r="M32" s="81">
        <f>K32</f>
        <v>0.03</v>
      </c>
      <c r="N32" s="23">
        <f>O32*N12</f>
        <v>172393.20219725426</v>
      </c>
      <c r="O32" s="81">
        <f>M32</f>
        <v>0.03</v>
      </c>
      <c r="P32" s="23">
        <f>Q32*P12</f>
        <v>174188.20118654854</v>
      </c>
      <c r="Q32" s="81">
        <f>O32</f>
        <v>0.03</v>
      </c>
      <c r="R32" s="23">
        <f>S32*R12</f>
        <v>176485.48294783689</v>
      </c>
      <c r="S32" s="81">
        <f>Q32</f>
        <v>0.03</v>
      </c>
    </row>
    <row r="33" spans="1:22" ht="15" x14ac:dyDescent="0.4">
      <c r="A33" s="13"/>
      <c r="B33" s="31"/>
      <c r="C33" s="24"/>
      <c r="D33" s="31"/>
      <c r="E33" s="78"/>
      <c r="F33" s="31"/>
      <c r="G33" s="24"/>
      <c r="H33" s="31"/>
      <c r="I33" s="24"/>
      <c r="J33" s="31"/>
      <c r="K33" s="24"/>
      <c r="L33" s="31"/>
      <c r="M33" s="24"/>
      <c r="N33" s="31"/>
      <c r="O33" s="24"/>
      <c r="P33" s="31"/>
      <c r="Q33" s="24"/>
      <c r="R33" s="31"/>
      <c r="S33" s="24"/>
    </row>
    <row r="34" spans="1:22" ht="15" x14ac:dyDescent="0.4">
      <c r="A34" s="25" t="s">
        <v>32</v>
      </c>
      <c r="B34" s="26">
        <f>B30-B32</f>
        <v>1842816</v>
      </c>
      <c r="C34" s="29">
        <f>B34/B12</f>
        <v>0.43382373886052811</v>
      </c>
      <c r="D34" s="26">
        <f>D30-D32</f>
        <v>2778294</v>
      </c>
      <c r="E34" s="82">
        <f>D34/D12</f>
        <v>0.47933372416693953</v>
      </c>
      <c r="F34" s="26">
        <f>F30-F32</f>
        <v>2201533.8584000003</v>
      </c>
      <c r="G34" s="29">
        <f>F34/F12</f>
        <v>0.43529592359694314</v>
      </c>
      <c r="H34" s="26">
        <f>H30-H32</f>
        <v>2068208.4160799992</v>
      </c>
      <c r="I34" s="29">
        <f>H34/H12</f>
        <v>0.42349182482735526</v>
      </c>
      <c r="J34" s="26">
        <f>J30-J32</f>
        <v>2253466.229650897</v>
      </c>
      <c r="K34" s="29">
        <f>J34/J12</f>
        <v>0.43075588560864025</v>
      </c>
      <c r="L34" s="26">
        <f>L30-L32</f>
        <v>2450754.0902388967</v>
      </c>
      <c r="M34" s="29">
        <f>L34/L12</f>
        <v>0.43927660965269805</v>
      </c>
      <c r="N34" s="26">
        <f>N30-N32</f>
        <v>2524276.7129460643</v>
      </c>
      <c r="O34" s="29">
        <f>N34/N12</f>
        <v>0.43927660965269821</v>
      </c>
      <c r="P34" s="26">
        <f>P30-P32</f>
        <v>2503428.6179430177</v>
      </c>
      <c r="Q34" s="29">
        <f>P34/P12</f>
        <v>0.43115927500656831</v>
      </c>
      <c r="R34" s="26">
        <f>R30-R32</f>
        <v>2490716.0595686757</v>
      </c>
      <c r="S34" s="29">
        <f>R34/R12</f>
        <v>0.42338599492143719</v>
      </c>
    </row>
    <row r="35" spans="1:22" ht="15" x14ac:dyDescent="0.4">
      <c r="A35" s="13"/>
      <c r="B35" s="6"/>
      <c r="C35" s="24"/>
      <c r="D35" s="6"/>
      <c r="E35" s="78"/>
      <c r="F35" s="6"/>
      <c r="G35" s="24"/>
      <c r="H35" s="6"/>
      <c r="I35" s="24"/>
      <c r="J35" s="6"/>
      <c r="K35" s="24"/>
      <c r="L35" s="6"/>
      <c r="M35" s="24"/>
      <c r="N35" s="6"/>
      <c r="O35" s="24"/>
      <c r="P35" s="6"/>
      <c r="Q35" s="24"/>
      <c r="R35" s="6"/>
      <c r="S35" s="24"/>
    </row>
    <row r="36" spans="1:22" ht="15" x14ac:dyDescent="0.4">
      <c r="A36" s="30" t="s">
        <v>33</v>
      </c>
      <c r="B36" s="23">
        <v>170889</v>
      </c>
      <c r="C36" s="24">
        <f>+B36/B12</f>
        <v>4.02295752316763E-2</v>
      </c>
      <c r="D36" s="23">
        <v>150572</v>
      </c>
      <c r="E36" s="78">
        <f>+D36/D12</f>
        <v>2.5977897772973064E-2</v>
      </c>
      <c r="F36" s="83">
        <v>165000</v>
      </c>
      <c r="G36" s="24">
        <f>+F36/F12</f>
        <v>3.2624448231604639E-2</v>
      </c>
      <c r="H36" s="83">
        <v>250000</v>
      </c>
      <c r="I36" s="24">
        <f>H36/H12</f>
        <v>5.1190661145991398E-2</v>
      </c>
      <c r="J36" s="83">
        <f>+H36*1.03</f>
        <v>257500</v>
      </c>
      <c r="K36" s="24">
        <f>J36/J12</f>
        <v>4.9221789563453251E-2</v>
      </c>
      <c r="L36" s="83">
        <f>+J36*1.03</f>
        <v>265225</v>
      </c>
      <c r="M36" s="24">
        <f>L36/L12</f>
        <v>4.7539301988385074E-2</v>
      </c>
      <c r="N36" s="83">
        <f>+L36*1.03</f>
        <v>273181.75</v>
      </c>
      <c r="O36" s="24">
        <f>N36/N12</f>
        <v>4.7539301988385081E-2</v>
      </c>
      <c r="P36" s="83">
        <f>+N36*1.03</f>
        <v>281377.20250000001</v>
      </c>
      <c r="Q36" s="24">
        <f>P36/P12</f>
        <v>4.8460894696074681E-2</v>
      </c>
      <c r="R36" s="83">
        <f>+P36*1.03</f>
        <v>289818.51857499999</v>
      </c>
      <c r="S36" s="24">
        <f>R36/R12</f>
        <v>4.9264990026515743E-2</v>
      </c>
    </row>
    <row r="37" spans="1:22" ht="15" x14ac:dyDescent="0.4">
      <c r="A37" s="13" t="s">
        <v>34</v>
      </c>
      <c r="B37" s="23">
        <v>87377</v>
      </c>
      <c r="C37" s="24">
        <f>B37/B12</f>
        <v>2.0569724177788972E-2</v>
      </c>
      <c r="D37" s="23">
        <v>99468</v>
      </c>
      <c r="E37" s="78">
        <f>D37/D12</f>
        <v>1.7161022870667085E-2</v>
      </c>
      <c r="F37" s="83">
        <v>125000</v>
      </c>
      <c r="G37" s="24">
        <f>F37/F12</f>
        <v>2.4715491084548968E-2</v>
      </c>
      <c r="H37" s="83">
        <f>F37*1.03</f>
        <v>128750</v>
      </c>
      <c r="I37" s="24">
        <f>H37/H12</f>
        <v>2.6363190490185567E-2</v>
      </c>
      <c r="J37" s="83">
        <f>H37*1.03</f>
        <v>132612.5</v>
      </c>
      <c r="K37" s="24">
        <f>J37/J12</f>
        <v>2.5349221625178425E-2</v>
      </c>
      <c r="L37" s="83">
        <f>J37*1.03</f>
        <v>136590.875</v>
      </c>
      <c r="M37" s="24">
        <f>L37/L12</f>
        <v>2.4482740524018314E-2</v>
      </c>
      <c r="N37" s="83">
        <f>L37*1.03</f>
        <v>140688.60125000001</v>
      </c>
      <c r="O37" s="24">
        <f>N37/N12</f>
        <v>2.4482740524018318E-2</v>
      </c>
      <c r="P37" s="83">
        <f>N37*1.03</f>
        <v>144909.2592875</v>
      </c>
      <c r="Q37" s="24">
        <f>P37/P12</f>
        <v>2.4957360768478459E-2</v>
      </c>
      <c r="R37" s="83">
        <f>P37*1.03</f>
        <v>149256.53706612499</v>
      </c>
      <c r="S37" s="24">
        <f>R37/R12</f>
        <v>2.5371469863655606E-2</v>
      </c>
    </row>
    <row r="38" spans="1:22" ht="15" x14ac:dyDescent="0.4">
      <c r="A38" s="13" t="s">
        <v>35</v>
      </c>
      <c r="B38" s="23">
        <v>169913.68</v>
      </c>
      <c r="C38" s="24">
        <v>0.04</v>
      </c>
      <c r="D38" s="23">
        <v>230180</v>
      </c>
      <c r="E38" s="78">
        <v>0.04</v>
      </c>
      <c r="F38" s="23">
        <f>G38*F12</f>
        <v>202302.272</v>
      </c>
      <c r="G38" s="81">
        <v>0.04</v>
      </c>
      <c r="H38" s="23">
        <f>I38*H12</f>
        <v>195348.13139999998</v>
      </c>
      <c r="I38" s="81">
        <v>0.04</v>
      </c>
      <c r="J38" s="23">
        <f>K38*J12</f>
        <v>209256.91835568004</v>
      </c>
      <c r="K38" s="81">
        <v>0.04</v>
      </c>
      <c r="L38" s="23">
        <f>M38*L12</f>
        <v>223162.72129094403</v>
      </c>
      <c r="M38" s="81">
        <f>K38</f>
        <v>0.04</v>
      </c>
      <c r="N38" s="23">
        <f>O38*N12</f>
        <v>229857.60292967234</v>
      </c>
      <c r="O38" s="81">
        <f>M38</f>
        <v>0.04</v>
      </c>
      <c r="P38" s="23">
        <f>Q38*P12</f>
        <v>232250.93491539807</v>
      </c>
      <c r="Q38" s="81">
        <f>O38</f>
        <v>0.04</v>
      </c>
      <c r="R38" s="23">
        <f>S38*R12</f>
        <v>235313.97726378255</v>
      </c>
      <c r="S38" s="81">
        <f>Q38</f>
        <v>0.04</v>
      </c>
    </row>
    <row r="39" spans="1:22" s="32" customFormat="1" ht="15" x14ac:dyDescent="0.4">
      <c r="A39" s="13" t="s">
        <v>20</v>
      </c>
      <c r="B39" s="23">
        <v>1132</v>
      </c>
      <c r="C39" s="24">
        <f>B39/$F$12</f>
        <v>2.2382348726167545E-4</v>
      </c>
      <c r="D39" s="23">
        <v>-7121</v>
      </c>
      <c r="E39" s="78">
        <f>D39/$F$12</f>
        <v>-1.4079920961045855E-3</v>
      </c>
      <c r="F39" s="23">
        <v>0</v>
      </c>
      <c r="G39" s="24">
        <f>F39/$F$12</f>
        <v>0</v>
      </c>
      <c r="H39" s="23">
        <f>+F39*1.03</f>
        <v>0</v>
      </c>
      <c r="I39" s="24">
        <f>H39/$F$12</f>
        <v>0</v>
      </c>
      <c r="J39" s="23">
        <f>+H39*1.03</f>
        <v>0</v>
      </c>
      <c r="K39" s="24">
        <f>J39/$F$12</f>
        <v>0</v>
      </c>
      <c r="L39" s="23">
        <f>+J39*1.03</f>
        <v>0</v>
      </c>
      <c r="M39" s="24">
        <f>L39/$F$12</f>
        <v>0</v>
      </c>
      <c r="N39" s="23">
        <f>+L39*1.03</f>
        <v>0</v>
      </c>
      <c r="O39" s="24">
        <f>N39/$F$12</f>
        <v>0</v>
      </c>
      <c r="P39" s="23">
        <f>+N39*1.03</f>
        <v>0</v>
      </c>
      <c r="Q39" s="24">
        <f>P39/$F$12</f>
        <v>0</v>
      </c>
      <c r="R39" s="23">
        <f>+P39*1.03</f>
        <v>0</v>
      </c>
      <c r="S39" s="24">
        <f>R39/$F$12</f>
        <v>0</v>
      </c>
    </row>
    <row r="40" spans="1:22" ht="15" x14ac:dyDescent="0.4">
      <c r="A40" s="13"/>
      <c r="B40" s="6"/>
      <c r="C40" s="24"/>
      <c r="D40" s="6"/>
      <c r="E40" s="78"/>
      <c r="F40" s="6"/>
      <c r="G40" s="24"/>
      <c r="H40" s="6"/>
      <c r="I40" s="24"/>
      <c r="J40" s="6"/>
      <c r="K40" s="24"/>
      <c r="L40" s="6"/>
      <c r="M40" s="24"/>
      <c r="N40" s="6"/>
      <c r="O40" s="24"/>
      <c r="P40" s="6"/>
      <c r="Q40" s="24"/>
      <c r="R40" s="6"/>
      <c r="S40" s="24"/>
    </row>
    <row r="41" spans="1:22" ht="15" x14ac:dyDescent="0.4">
      <c r="A41" s="25" t="s">
        <v>36</v>
      </c>
      <c r="B41" s="26">
        <f>B34-B36-B37-B38-B39</f>
        <v>1413504.32</v>
      </c>
      <c r="C41" s="29">
        <f>B41/B12</f>
        <v>0.33275797963437931</v>
      </c>
      <c r="D41" s="26">
        <f>D34-D36-D37-D38-D39</f>
        <v>2305195</v>
      </c>
      <c r="E41" s="82">
        <f>D41/D12</f>
        <v>0.39771086295439151</v>
      </c>
      <c r="F41" s="26">
        <f>F34-F36-F37-F38-F39</f>
        <v>1709231.5864000004</v>
      </c>
      <c r="G41" s="29">
        <f>F41/F12</f>
        <v>0.3379559842807896</v>
      </c>
      <c r="H41" s="26">
        <f>H34-H36-H37-H38-H39</f>
        <v>1494110.2846799991</v>
      </c>
      <c r="I41" s="29">
        <f>H41/H12</f>
        <v>0.30593797319117827</v>
      </c>
      <c r="J41" s="26">
        <f>J34-J36-J37-J38-J39</f>
        <v>1654096.8112952169</v>
      </c>
      <c r="K41" s="29">
        <f>J41/J12</f>
        <v>0.31618487442000859</v>
      </c>
      <c r="L41" s="26">
        <f>L34-L36-L37-L38-L39</f>
        <v>1825775.4939479525</v>
      </c>
      <c r="M41" s="29">
        <f>L41/L12</f>
        <v>0.32725456714029461</v>
      </c>
      <c r="N41" s="26">
        <f>N34-N36-N37-N38-N39</f>
        <v>1880548.7587663922</v>
      </c>
      <c r="O41" s="29">
        <f>N41/N12</f>
        <v>0.32725456714029483</v>
      </c>
      <c r="P41" s="26">
        <f>P34-P36-P37-P38-P39</f>
        <v>1844891.2212401195</v>
      </c>
      <c r="Q41" s="29">
        <f>P41/P12</f>
        <v>0.31774101954201511</v>
      </c>
      <c r="R41" s="26">
        <f>R34-R36-R37-R38-R39</f>
        <v>1816327.0266637679</v>
      </c>
      <c r="S41" s="29">
        <f>R41/R12</f>
        <v>0.30874953503126579</v>
      </c>
    </row>
    <row r="42" spans="1:22" ht="15" x14ac:dyDescent="0.4">
      <c r="A42" s="9" t="s">
        <v>58</v>
      </c>
      <c r="B42" s="9"/>
      <c r="C42" s="85"/>
      <c r="D42" s="9"/>
      <c r="E42" s="86"/>
      <c r="F42" s="33">
        <f>+((F41-$F$44)/$F$44)/1.3</f>
        <v>0.1609351378674137</v>
      </c>
      <c r="G42" s="7"/>
      <c r="H42" s="33">
        <f>+((H41-$F$44)/$F$44)/2</f>
        <v>2.8512811577399013E-2</v>
      </c>
      <c r="I42" s="7"/>
      <c r="J42" s="33">
        <f>+((J41-$F$44)/$F$44)/4</f>
        <v>4.2552486025514383E-2</v>
      </c>
      <c r="K42" s="7"/>
      <c r="L42" s="33">
        <f>+((L41-$F$44)/$F$44)/5</f>
        <v>5.833320324736644E-2</v>
      </c>
      <c r="M42" s="7"/>
      <c r="N42" s="33">
        <f>+((N41-$F$44)/$F$44)/6</f>
        <v>5.506933278732299E-2</v>
      </c>
      <c r="O42" s="7"/>
      <c r="P42" s="9"/>
      <c r="Q42" s="9"/>
      <c r="R42" s="9"/>
    </row>
    <row r="43" spans="1:22" ht="15" x14ac:dyDescent="0.4">
      <c r="A43" s="9" t="s">
        <v>38</v>
      </c>
      <c r="B43" s="9"/>
      <c r="C43" s="85"/>
      <c r="D43" s="9"/>
      <c r="E43" s="86"/>
      <c r="F43" s="87">
        <v>2254870</v>
      </c>
      <c r="G43" s="7"/>
      <c r="H43" s="34"/>
      <c r="I43" s="7"/>
      <c r="J43" s="34"/>
      <c r="K43" s="7"/>
      <c r="L43" s="9"/>
      <c r="M43" s="9"/>
      <c r="N43" s="9"/>
      <c r="O43" s="9"/>
      <c r="P43" s="35"/>
      <c r="Q43" s="35"/>
      <c r="R43" s="35"/>
      <c r="S43" s="36"/>
      <c r="T43" s="36"/>
      <c r="U43" s="36"/>
      <c r="V43" s="36"/>
    </row>
    <row r="44" spans="1:22" ht="15" x14ac:dyDescent="0.4">
      <c r="A44" s="9" t="s">
        <v>37</v>
      </c>
      <c r="B44" s="9"/>
      <c r="C44" s="85"/>
      <c r="D44" s="9"/>
      <c r="E44" s="86"/>
      <c r="F44" s="87">
        <v>1413504.32</v>
      </c>
      <c r="G44" s="7"/>
      <c r="H44" s="34"/>
      <c r="I44" s="7"/>
      <c r="J44" s="34"/>
      <c r="K44" s="7"/>
      <c r="L44" s="9"/>
      <c r="M44" s="9"/>
      <c r="N44" s="9"/>
      <c r="O44" s="9"/>
      <c r="P44" s="35"/>
      <c r="Q44" s="35"/>
      <c r="R44" s="35"/>
      <c r="S44" s="36"/>
      <c r="T44" s="36"/>
      <c r="U44" s="36"/>
      <c r="V44" s="36"/>
    </row>
    <row r="45" spans="1:22" ht="15" x14ac:dyDescent="0.4">
      <c r="A45" s="9"/>
      <c r="B45" s="9"/>
      <c r="C45" s="85"/>
      <c r="D45" s="9"/>
      <c r="E45" s="86"/>
      <c r="F45" s="9"/>
      <c r="G45" s="7"/>
      <c r="H45" s="9" t="s">
        <v>46</v>
      </c>
      <c r="I45" s="7">
        <v>1.03</v>
      </c>
      <c r="J45" s="9"/>
      <c r="K45" s="7">
        <v>1.03</v>
      </c>
      <c r="L45" s="9"/>
      <c r="M45" s="7">
        <v>1.03</v>
      </c>
      <c r="N45" s="9"/>
      <c r="O45" s="7">
        <v>1.03</v>
      </c>
      <c r="P45" s="88"/>
      <c r="Q45" s="7">
        <v>1.03</v>
      </c>
      <c r="R45" s="35"/>
      <c r="S45" s="7">
        <v>1.03</v>
      </c>
      <c r="T45" s="36"/>
      <c r="U45" s="36"/>
      <c r="V45" s="36"/>
    </row>
    <row r="46" spans="1:22" ht="15" x14ac:dyDescent="0.4">
      <c r="A46" s="9" t="s">
        <v>47</v>
      </c>
      <c r="B46" s="9"/>
      <c r="C46" s="85"/>
      <c r="D46" s="9"/>
      <c r="E46" s="86"/>
      <c r="F46" s="89">
        <v>36.75</v>
      </c>
      <c r="G46" s="90"/>
      <c r="H46" s="91">
        <f>F46*I45</f>
        <v>37.852499999999999</v>
      </c>
      <c r="I46" s="90"/>
      <c r="J46" s="91">
        <f>H46*K45</f>
        <v>38.988075000000002</v>
      </c>
      <c r="K46" s="90"/>
      <c r="L46" s="90">
        <f>J46*$M$45</f>
        <v>40.157717250000005</v>
      </c>
      <c r="M46" s="90"/>
      <c r="N46" s="90">
        <f>L46*$O$45</f>
        <v>41.362448767500005</v>
      </c>
      <c r="O46" s="9"/>
      <c r="P46" s="90">
        <f>N46*$O$45</f>
        <v>42.603322230525009</v>
      </c>
      <c r="Q46" s="35"/>
      <c r="R46" s="90">
        <f>P46*$O$45</f>
        <v>43.881421897440759</v>
      </c>
      <c r="S46" s="35"/>
      <c r="T46" s="36"/>
      <c r="U46" s="36"/>
      <c r="V46" s="36"/>
    </row>
    <row r="47" spans="1:22" ht="15" x14ac:dyDescent="0.4">
      <c r="A47" s="9"/>
      <c r="B47" s="9"/>
      <c r="C47" s="85"/>
      <c r="D47" s="9"/>
      <c r="E47" s="86"/>
      <c r="F47" s="9"/>
      <c r="G47" s="7"/>
      <c r="H47" s="92"/>
      <c r="I47" s="7"/>
      <c r="J47" s="92"/>
      <c r="K47" s="7"/>
      <c r="L47" s="9"/>
      <c r="M47" s="9"/>
      <c r="N47" s="9"/>
      <c r="O47" s="9"/>
      <c r="P47" s="93"/>
      <c r="Q47" s="93"/>
      <c r="R47" s="35"/>
      <c r="S47" s="88"/>
      <c r="T47" s="36"/>
      <c r="U47" s="36"/>
      <c r="V47" s="36"/>
    </row>
    <row r="48" spans="1:22" ht="15" x14ac:dyDescent="0.4">
      <c r="A48" s="9" t="s">
        <v>48</v>
      </c>
      <c r="B48" s="9"/>
      <c r="C48" s="85"/>
      <c r="D48" s="9"/>
      <c r="E48" s="86"/>
      <c r="F48" s="94">
        <v>0.25</v>
      </c>
      <c r="G48" s="90"/>
      <c r="H48" s="95">
        <f>F48*$I$45</f>
        <v>0.25750000000000001</v>
      </c>
      <c r="I48" s="90"/>
      <c r="J48" s="96">
        <f>H48*K45</f>
        <v>0.26522499999999999</v>
      </c>
      <c r="K48" s="90"/>
      <c r="L48" s="90">
        <f>J48*$M$45</f>
        <v>0.27318175</v>
      </c>
      <c r="M48" s="90"/>
      <c r="N48" s="90">
        <f>L48*$O$45</f>
        <v>0.28137720250000003</v>
      </c>
      <c r="O48" s="9"/>
      <c r="P48" s="90">
        <f>N48*$O$45</f>
        <v>0.28981851857500002</v>
      </c>
      <c r="Q48" s="35"/>
      <c r="R48" s="90">
        <f>P48*$O$45</f>
        <v>0.29851307413225003</v>
      </c>
      <c r="S48" s="35"/>
      <c r="T48" s="36"/>
      <c r="U48" s="36"/>
      <c r="V48" s="36"/>
    </row>
    <row r="49" spans="1:22" ht="15" x14ac:dyDescent="0.4">
      <c r="A49" s="9"/>
      <c r="B49" s="9"/>
      <c r="C49" s="85"/>
      <c r="D49" s="9"/>
      <c r="E49" s="86"/>
      <c r="F49" s="97"/>
      <c r="G49" s="90"/>
      <c r="H49" s="98"/>
      <c r="I49" s="90"/>
      <c r="J49" s="99"/>
      <c r="K49" s="90"/>
      <c r="L49" s="90"/>
      <c r="M49" s="90"/>
      <c r="N49" s="90"/>
      <c r="O49" s="9"/>
      <c r="P49" s="35"/>
      <c r="Q49" s="35"/>
      <c r="R49" s="35"/>
      <c r="S49" s="35"/>
      <c r="T49" s="36"/>
      <c r="U49" s="36"/>
      <c r="V49" s="36"/>
    </row>
    <row r="50" spans="1:22" ht="15" x14ac:dyDescent="0.4">
      <c r="A50" s="9" t="s">
        <v>49</v>
      </c>
      <c r="B50" s="9"/>
      <c r="C50" s="9"/>
      <c r="D50" s="9"/>
      <c r="E50" s="86"/>
      <c r="F50" s="94">
        <v>3.15</v>
      </c>
      <c r="G50" s="90"/>
      <c r="H50" s="91">
        <f>F50*I45</f>
        <v>3.2444999999999999</v>
      </c>
      <c r="I50" s="90"/>
      <c r="J50" s="96">
        <f>H50*K45</f>
        <v>3.3418350000000001</v>
      </c>
      <c r="K50" s="90"/>
      <c r="L50" s="90">
        <f>J50*M45</f>
        <v>3.44209005</v>
      </c>
      <c r="M50" s="90"/>
      <c r="N50" s="90">
        <f>L50*O45</f>
        <v>3.5453527515000003</v>
      </c>
      <c r="O50" s="90"/>
      <c r="P50" s="90">
        <f>N50*Q45</f>
        <v>3.6517133340450005</v>
      </c>
      <c r="Q50" s="35"/>
      <c r="R50" s="90">
        <f>P50*S45</f>
        <v>3.7612647340663505</v>
      </c>
      <c r="S50" s="35"/>
      <c r="T50" s="36"/>
      <c r="U50" s="36"/>
      <c r="V50" s="36"/>
    </row>
    <row r="51" spans="1:22" ht="15" x14ac:dyDescent="0.4">
      <c r="A51" s="9" t="s">
        <v>50</v>
      </c>
      <c r="B51" s="9"/>
      <c r="C51" s="9"/>
      <c r="D51" s="9"/>
      <c r="E51" s="86"/>
      <c r="F51" s="89">
        <f>+F50*0.4</f>
        <v>1.26</v>
      </c>
      <c r="G51" s="7"/>
      <c r="H51" s="91">
        <f>F51*I45</f>
        <v>1.2978000000000001</v>
      </c>
      <c r="I51" s="90"/>
      <c r="J51" s="91">
        <f>H51*K45</f>
        <v>1.3367340000000001</v>
      </c>
      <c r="K51" s="90"/>
      <c r="L51" s="90">
        <f>J51*M45</f>
        <v>1.37683602</v>
      </c>
      <c r="M51" s="90"/>
      <c r="N51" s="90">
        <f>L51*O45</f>
        <v>1.4181411006</v>
      </c>
      <c r="O51" s="9"/>
      <c r="P51" s="90">
        <f>N51*Q45</f>
        <v>1.4606853336180001</v>
      </c>
      <c r="Q51" s="88"/>
      <c r="R51" s="90">
        <f>P51*S45</f>
        <v>1.5045058936265401</v>
      </c>
      <c r="S51" s="88"/>
      <c r="T51" s="36"/>
      <c r="U51" s="36"/>
      <c r="V51" s="36"/>
    </row>
    <row r="52" spans="1:22" ht="15" x14ac:dyDescent="0.4">
      <c r="A52" s="9"/>
      <c r="B52" s="9"/>
      <c r="C52" s="9"/>
      <c r="D52" s="9"/>
      <c r="E52" s="86"/>
      <c r="F52" s="9"/>
      <c r="G52" s="7"/>
      <c r="H52" s="92"/>
      <c r="I52" s="7"/>
      <c r="J52" s="92"/>
      <c r="K52" s="7"/>
      <c r="L52" s="9"/>
      <c r="M52" s="9"/>
      <c r="N52" s="9"/>
      <c r="O52" s="9"/>
      <c r="P52" s="88"/>
      <c r="Q52" s="88"/>
      <c r="R52" s="35"/>
      <c r="S52" s="88"/>
      <c r="T52" s="36"/>
      <c r="U52" s="36"/>
      <c r="V52" s="36"/>
    </row>
    <row r="53" spans="1:22" ht="15" x14ac:dyDescent="0.4">
      <c r="A53" s="9" t="s">
        <v>51</v>
      </c>
      <c r="B53" s="9"/>
      <c r="C53" s="9"/>
      <c r="D53" s="9"/>
      <c r="E53" s="86"/>
      <c r="F53" s="100">
        <v>2.5000000000000001E-2</v>
      </c>
      <c r="G53" s="7"/>
      <c r="H53" s="101">
        <f>F53</f>
        <v>2.5000000000000001E-2</v>
      </c>
      <c r="I53" s="7"/>
      <c r="J53" s="101">
        <v>2.5000000000000001E-2</v>
      </c>
      <c r="K53" s="7"/>
      <c r="L53" s="7">
        <f>J53</f>
        <v>2.5000000000000001E-2</v>
      </c>
      <c r="M53" s="9"/>
      <c r="N53" s="7">
        <f>L53</f>
        <v>2.5000000000000001E-2</v>
      </c>
      <c r="O53" s="9"/>
      <c r="P53" s="7">
        <f>N53</f>
        <v>2.5000000000000001E-2</v>
      </c>
      <c r="Q53" s="93"/>
      <c r="R53" s="7">
        <f>P53</f>
        <v>2.5000000000000001E-2</v>
      </c>
      <c r="S53" s="88"/>
      <c r="T53" s="36"/>
      <c r="U53" s="36"/>
      <c r="V53" s="36"/>
    </row>
    <row r="54" spans="1:22" ht="15" x14ac:dyDescent="0.4">
      <c r="A54" s="9" t="s">
        <v>52</v>
      </c>
      <c r="B54" s="9"/>
      <c r="C54" s="9"/>
      <c r="D54" s="9"/>
      <c r="E54" s="86"/>
      <c r="F54" s="94">
        <v>7.1</v>
      </c>
      <c r="G54" s="7"/>
      <c r="H54" s="95">
        <f>F54*$I$45</f>
        <v>7.3129999999999997</v>
      </c>
      <c r="I54" s="90"/>
      <c r="J54" s="95">
        <f>H54*K45</f>
        <v>7.5323899999999995</v>
      </c>
      <c r="K54" s="90"/>
      <c r="L54" s="95">
        <f>J54*M45</f>
        <v>7.7583617</v>
      </c>
      <c r="M54" s="90"/>
      <c r="N54" s="90">
        <f>L54*O45</f>
        <v>7.9911125510000005</v>
      </c>
      <c r="O54" s="9"/>
      <c r="P54" s="90">
        <f>N54*Q45</f>
        <v>8.2308459275299999</v>
      </c>
      <c r="Q54" s="35"/>
      <c r="R54" s="90">
        <f>P54*S45</f>
        <v>8.4777713053558994</v>
      </c>
      <c r="S54" s="35"/>
      <c r="T54" s="36"/>
      <c r="U54" s="36"/>
      <c r="V54" s="36"/>
    </row>
    <row r="55" spans="1:22" ht="15" x14ac:dyDescent="0.4">
      <c r="A55" s="9"/>
      <c r="B55" s="9"/>
      <c r="C55" s="9"/>
      <c r="D55" s="9"/>
      <c r="E55" s="86"/>
      <c r="F55" s="97"/>
      <c r="G55" s="7"/>
      <c r="H55" s="91"/>
      <c r="I55" s="102"/>
      <c r="J55" s="91"/>
      <c r="K55" s="102"/>
      <c r="L55" s="102"/>
      <c r="M55" s="102"/>
      <c r="N55" s="102"/>
      <c r="O55" s="9"/>
      <c r="P55" s="35"/>
      <c r="Q55" s="35"/>
      <c r="R55" s="35"/>
      <c r="S55" s="88"/>
      <c r="T55" s="36"/>
      <c r="U55" s="36"/>
      <c r="V55" s="36"/>
    </row>
    <row r="56" spans="1:22" ht="15" x14ac:dyDescent="0.4">
      <c r="A56" s="9" t="s">
        <v>53</v>
      </c>
      <c r="B56" s="9"/>
      <c r="C56" s="9"/>
      <c r="D56" s="9"/>
      <c r="E56" s="86"/>
      <c r="F56" s="89">
        <v>6.15</v>
      </c>
      <c r="G56" s="7"/>
      <c r="H56" s="103">
        <f>F56*$I$45</f>
        <v>6.3345000000000002</v>
      </c>
      <c r="I56" s="90"/>
      <c r="J56" s="103">
        <f>H56*$K$45</f>
        <v>6.5245350000000002</v>
      </c>
      <c r="K56" s="90"/>
      <c r="L56" s="90">
        <f>J56*M45</f>
        <v>6.72027105</v>
      </c>
      <c r="M56" s="90"/>
      <c r="N56" s="90">
        <f>L56*O45</f>
        <v>6.9218791815000005</v>
      </c>
      <c r="O56" s="90"/>
      <c r="P56" s="90">
        <f>N56*Q45</f>
        <v>7.129535556945001</v>
      </c>
      <c r="Q56" s="35"/>
      <c r="R56" s="90">
        <f>P56*S45</f>
        <v>7.3434216236533514</v>
      </c>
      <c r="S56" s="35"/>
      <c r="T56" s="36"/>
      <c r="U56" s="36"/>
      <c r="V56" s="36"/>
    </row>
    <row r="57" spans="1:22" ht="15" x14ac:dyDescent="0.4">
      <c r="A57" s="9"/>
      <c r="B57" s="9"/>
      <c r="C57" s="9"/>
      <c r="D57" s="9"/>
      <c r="E57" s="86"/>
      <c r="F57" s="97" t="s">
        <v>54</v>
      </c>
      <c r="G57" s="7"/>
      <c r="H57" s="91"/>
      <c r="I57" s="90"/>
      <c r="J57" s="91"/>
      <c r="K57" s="90"/>
      <c r="L57" s="90"/>
      <c r="M57" s="90"/>
      <c r="N57" s="90"/>
      <c r="O57" s="9"/>
      <c r="P57" s="35"/>
      <c r="Q57" s="35"/>
      <c r="R57" s="35"/>
      <c r="S57" s="35"/>
      <c r="T57" s="36"/>
      <c r="U57" s="36"/>
      <c r="V57" s="36"/>
    </row>
    <row r="58" spans="1:22" ht="15" x14ac:dyDescent="0.4">
      <c r="A58" s="9" t="s">
        <v>55</v>
      </c>
      <c r="B58" s="9"/>
      <c r="C58" s="9"/>
      <c r="D58" s="9"/>
      <c r="E58" s="86"/>
      <c r="F58" s="89">
        <v>2.4</v>
      </c>
      <c r="G58" s="7"/>
      <c r="H58" s="91">
        <f>F58*I45</f>
        <v>2.472</v>
      </c>
      <c r="I58" s="90"/>
      <c r="J58" s="91">
        <f>H58*K45</f>
        <v>2.54616</v>
      </c>
      <c r="K58" s="90"/>
      <c r="L58" s="90">
        <f>J58*M45</f>
        <v>2.6225448</v>
      </c>
      <c r="M58" s="90"/>
      <c r="N58" s="90">
        <f>L58*O45</f>
        <v>2.7012211440000002</v>
      </c>
      <c r="O58" s="9"/>
      <c r="P58" s="90">
        <f>N58*Q45</f>
        <v>2.7822577783200004</v>
      </c>
      <c r="Q58" s="35"/>
      <c r="R58" s="90">
        <f>P58*S45</f>
        <v>2.8657255116696003</v>
      </c>
      <c r="S58" s="35"/>
      <c r="T58" s="36"/>
      <c r="U58" s="36"/>
      <c r="V58" s="36"/>
    </row>
    <row r="59" spans="1:22" ht="15" x14ac:dyDescent="0.4">
      <c r="A59" s="9" t="s">
        <v>56</v>
      </c>
      <c r="B59" s="9"/>
      <c r="C59" s="9"/>
      <c r="D59" s="9"/>
      <c r="E59" s="86"/>
      <c r="F59" s="89">
        <v>2.4</v>
      </c>
      <c r="G59" s="7"/>
      <c r="H59" s="91">
        <f>F59*$I$45</f>
        <v>2.472</v>
      </c>
      <c r="I59" s="90"/>
      <c r="J59" s="91">
        <f>H59*K45</f>
        <v>2.54616</v>
      </c>
      <c r="K59" s="90"/>
      <c r="L59" s="90">
        <f>J59*M45</f>
        <v>2.6225448</v>
      </c>
      <c r="M59" s="90"/>
      <c r="N59" s="90">
        <f>L59*O45</f>
        <v>2.7012211440000002</v>
      </c>
      <c r="O59" s="9"/>
      <c r="P59" s="90">
        <f>N59*Q45</f>
        <v>2.7822577783200004</v>
      </c>
      <c r="Q59" s="35"/>
      <c r="R59" s="90">
        <f>P59*S45</f>
        <v>2.8657255116696003</v>
      </c>
      <c r="S59" s="35"/>
      <c r="T59" s="36"/>
      <c r="U59" s="36"/>
      <c r="V59" s="36"/>
    </row>
    <row r="60" spans="1:22" ht="15" x14ac:dyDescent="0.4">
      <c r="A60" s="9"/>
      <c r="B60" s="9"/>
      <c r="C60" s="9"/>
      <c r="D60" s="9"/>
      <c r="E60" s="86"/>
      <c r="F60" s="9"/>
      <c r="G60" s="7"/>
      <c r="H60" s="92"/>
      <c r="I60" s="7"/>
      <c r="J60" s="9"/>
      <c r="K60" s="7"/>
      <c r="L60" s="9"/>
      <c r="M60" s="9"/>
      <c r="N60" s="9"/>
      <c r="O60" s="9"/>
      <c r="P60" s="35"/>
      <c r="Q60" s="35"/>
      <c r="R60" s="35"/>
      <c r="S60" s="35"/>
      <c r="T60" s="36"/>
      <c r="U60" s="36"/>
      <c r="V60" s="36"/>
    </row>
    <row r="61" spans="1:22" ht="15" x14ac:dyDescent="0.4">
      <c r="A61" s="9" t="s">
        <v>57</v>
      </c>
      <c r="B61" s="9"/>
      <c r="C61" s="9"/>
      <c r="D61" s="9"/>
      <c r="E61" s="86"/>
      <c r="F61" s="73">
        <v>0.08</v>
      </c>
      <c r="G61" s="104"/>
      <c r="H61" s="105">
        <f>F61</f>
        <v>0.08</v>
      </c>
      <c r="I61" s="104"/>
      <c r="J61" s="104">
        <f>H61</f>
        <v>0.08</v>
      </c>
      <c r="K61" s="104"/>
      <c r="L61" s="104">
        <f>J61</f>
        <v>0.08</v>
      </c>
      <c r="M61" s="104"/>
      <c r="N61" s="104">
        <f>L61</f>
        <v>0.08</v>
      </c>
      <c r="O61" s="9"/>
      <c r="P61" s="106">
        <f>N61</f>
        <v>0.08</v>
      </c>
      <c r="Q61" s="35"/>
      <c r="R61" s="106">
        <f>P61</f>
        <v>0.08</v>
      </c>
      <c r="S61" s="35"/>
      <c r="T61" s="36"/>
      <c r="U61" s="36"/>
      <c r="V61" s="36"/>
    </row>
    <row r="62" spans="1:22" x14ac:dyDescent="0.35">
      <c r="G62" s="108"/>
      <c r="I62" s="108"/>
      <c r="K62" s="108"/>
      <c r="P62" s="36"/>
      <c r="Q62" s="36"/>
      <c r="R62" s="36"/>
      <c r="S62" s="36"/>
      <c r="T62" s="36"/>
      <c r="U62" s="36"/>
      <c r="V62" s="36"/>
    </row>
    <row r="63" spans="1:22" x14ac:dyDescent="0.35">
      <c r="G63" s="108"/>
      <c r="I63" s="108"/>
      <c r="K63" s="108"/>
      <c r="P63" s="36"/>
      <c r="Q63" s="36"/>
      <c r="R63" s="36"/>
      <c r="S63" s="36"/>
      <c r="T63" s="36"/>
      <c r="U63" s="36"/>
      <c r="V63" s="36"/>
    </row>
    <row r="64" spans="1:22" x14ac:dyDescent="0.35">
      <c r="G64" s="108"/>
      <c r="I64" s="108"/>
      <c r="K64" s="108"/>
      <c r="P64" s="36"/>
      <c r="Q64" s="36"/>
      <c r="R64" s="36"/>
      <c r="S64" s="36"/>
      <c r="T64" s="36"/>
      <c r="U64" s="36"/>
      <c r="V64" s="36"/>
    </row>
    <row r="65" spans="1:22" x14ac:dyDescent="0.35">
      <c r="G65" s="108"/>
      <c r="I65" s="108"/>
      <c r="K65" s="108"/>
      <c r="P65" s="36"/>
      <c r="Q65" s="36"/>
      <c r="R65" s="36"/>
      <c r="S65" s="36"/>
      <c r="T65" s="36"/>
      <c r="U65" s="36"/>
      <c r="V65" s="36"/>
    </row>
    <row r="66" spans="1:22" x14ac:dyDescent="0.35">
      <c r="K66" s="108"/>
      <c r="P66" s="36"/>
      <c r="Q66" s="36"/>
      <c r="R66" s="36"/>
      <c r="S66" s="36"/>
      <c r="T66" s="36"/>
      <c r="U66" s="36"/>
      <c r="V66" s="36"/>
    </row>
    <row r="67" spans="1:22" x14ac:dyDescent="0.35">
      <c r="K67" s="108"/>
      <c r="P67" s="36"/>
      <c r="Q67" s="36"/>
      <c r="R67" s="36"/>
      <c r="S67" s="36"/>
      <c r="T67" s="36"/>
      <c r="U67" s="36"/>
      <c r="V67" s="36"/>
    </row>
    <row r="68" spans="1:22" x14ac:dyDescent="0.35">
      <c r="J68" s="52"/>
      <c r="K68" s="38"/>
      <c r="M68" s="109"/>
      <c r="N68" s="39"/>
      <c r="P68" s="36"/>
      <c r="Q68" s="36"/>
      <c r="R68" s="36"/>
      <c r="S68" s="36"/>
      <c r="T68" s="36"/>
      <c r="U68" s="36"/>
      <c r="V68" s="36"/>
    </row>
    <row r="69" spans="1:22" x14ac:dyDescent="0.35">
      <c r="K69" s="38"/>
      <c r="N69" s="39"/>
      <c r="P69" s="36"/>
      <c r="Q69" s="36"/>
      <c r="R69" s="36"/>
      <c r="S69" s="36"/>
      <c r="T69" s="36"/>
      <c r="U69" s="36"/>
      <c r="V69" s="36"/>
    </row>
    <row r="70" spans="1:22" x14ac:dyDescent="0.35">
      <c r="K70" s="38"/>
      <c r="N70" s="39"/>
      <c r="O70" s="40"/>
      <c r="P70" s="36"/>
      <c r="Q70" s="36"/>
      <c r="R70" s="36"/>
      <c r="S70" s="36"/>
      <c r="T70" s="36"/>
      <c r="U70" s="36"/>
      <c r="V70" s="36"/>
    </row>
    <row r="71" spans="1:22" x14ac:dyDescent="0.35">
      <c r="A71" s="42"/>
      <c r="B71" s="42"/>
      <c r="C71" s="42"/>
      <c r="D71" s="42"/>
      <c r="E71" s="110"/>
      <c r="F71" s="43"/>
      <c r="G71" s="44"/>
      <c r="H71" s="42"/>
      <c r="I71" s="45"/>
      <c r="J71" s="54"/>
      <c r="K71" s="42"/>
      <c r="L71" s="54"/>
      <c r="M71" s="42"/>
      <c r="P71" s="36"/>
      <c r="Q71" s="36"/>
      <c r="R71" s="36"/>
      <c r="S71" s="36"/>
      <c r="T71" s="36"/>
      <c r="U71" s="36"/>
      <c r="V71" s="36"/>
    </row>
    <row r="72" spans="1:22" x14ac:dyDescent="0.35">
      <c r="A72" s="51"/>
      <c r="B72" s="51"/>
      <c r="C72" s="51"/>
      <c r="D72" s="51"/>
      <c r="E72" s="111"/>
      <c r="F72" s="52"/>
      <c r="G72" s="38"/>
      <c r="H72" s="52"/>
      <c r="I72" s="36"/>
      <c r="J72" s="52"/>
      <c r="K72" s="36"/>
      <c r="L72" s="52"/>
      <c r="M72" s="36"/>
      <c r="P72" s="36"/>
      <c r="Q72" s="36"/>
      <c r="R72" s="36"/>
      <c r="S72" s="36"/>
      <c r="T72" s="36"/>
      <c r="U72" s="36"/>
      <c r="V72" s="36"/>
    </row>
    <row r="73" spans="1:22" x14ac:dyDescent="0.35">
      <c r="A73" s="51"/>
      <c r="B73" s="51"/>
      <c r="C73" s="51"/>
      <c r="D73" s="51"/>
      <c r="E73" s="111"/>
      <c r="F73" s="52"/>
      <c r="G73" s="38"/>
      <c r="H73" s="52"/>
      <c r="I73" s="38"/>
      <c r="J73" s="52"/>
      <c r="K73" s="38"/>
      <c r="L73" s="52"/>
      <c r="M73" s="38"/>
      <c r="P73" s="36"/>
      <c r="Q73" s="36"/>
      <c r="R73" s="36"/>
      <c r="S73" s="36"/>
      <c r="T73" s="36"/>
      <c r="U73" s="36"/>
      <c r="V73" s="36"/>
    </row>
    <row r="74" spans="1:22" x14ac:dyDescent="0.35">
      <c r="A74" s="51"/>
      <c r="B74" s="51"/>
      <c r="C74" s="51"/>
      <c r="D74" s="51"/>
      <c r="E74" s="111"/>
      <c r="F74" s="52"/>
      <c r="G74" s="38"/>
      <c r="H74" s="38"/>
      <c r="I74" s="38"/>
      <c r="J74" s="52"/>
      <c r="K74" s="38"/>
      <c r="L74" s="38"/>
      <c r="M74" s="38"/>
      <c r="P74" s="36"/>
      <c r="Q74" s="36"/>
      <c r="R74" s="36"/>
      <c r="S74" s="36"/>
      <c r="T74" s="36"/>
      <c r="U74" s="36"/>
      <c r="V74" s="36"/>
    </row>
    <row r="75" spans="1:22" x14ac:dyDescent="0.35">
      <c r="A75" s="51"/>
      <c r="B75" s="51"/>
      <c r="C75" s="51"/>
      <c r="D75" s="51"/>
      <c r="E75" s="111"/>
      <c r="F75" s="52"/>
      <c r="G75" s="38"/>
      <c r="H75" s="38"/>
      <c r="I75" s="53"/>
      <c r="J75" s="52"/>
      <c r="K75" s="38"/>
      <c r="L75" s="38"/>
      <c r="M75" s="38"/>
      <c r="P75" s="36"/>
      <c r="Q75" s="36"/>
      <c r="R75" s="36"/>
      <c r="S75" s="36"/>
      <c r="T75" s="36"/>
      <c r="U75" s="36"/>
      <c r="V75" s="36"/>
    </row>
    <row r="76" spans="1:22" x14ac:dyDescent="0.35">
      <c r="A76" s="51"/>
      <c r="B76" s="51"/>
      <c r="C76" s="51"/>
      <c r="D76" s="51"/>
      <c r="E76" s="111"/>
      <c r="F76" s="52"/>
      <c r="G76" s="38"/>
      <c r="H76" s="52"/>
      <c r="I76" s="38"/>
      <c r="J76" s="52"/>
      <c r="K76" s="38"/>
      <c r="L76" s="52"/>
      <c r="M76" s="38"/>
      <c r="P76" s="36"/>
      <c r="Q76" s="36"/>
      <c r="R76" s="36"/>
      <c r="S76" s="36"/>
      <c r="T76" s="36"/>
      <c r="U76" s="36"/>
      <c r="V76" s="36"/>
    </row>
    <row r="77" spans="1:22" x14ac:dyDescent="0.35">
      <c r="A77" s="51"/>
      <c r="B77" s="51"/>
      <c r="C77" s="51"/>
      <c r="D77" s="51"/>
      <c r="E77" s="111"/>
      <c r="F77" s="52"/>
      <c r="G77" s="38"/>
      <c r="H77" s="36"/>
      <c r="I77" s="38"/>
      <c r="J77" s="38"/>
      <c r="K77" s="38"/>
      <c r="L77" s="52"/>
      <c r="M77" s="38"/>
      <c r="P77" s="36"/>
      <c r="Q77" s="36"/>
      <c r="R77" s="36"/>
      <c r="S77" s="36"/>
      <c r="T77" s="36"/>
      <c r="U77" s="36"/>
      <c r="V77" s="36"/>
    </row>
    <row r="78" spans="1:22" x14ac:dyDescent="0.35">
      <c r="A78" s="51"/>
      <c r="B78" s="51"/>
      <c r="C78" s="51"/>
      <c r="D78" s="51"/>
      <c r="E78" s="111"/>
      <c r="F78" s="52"/>
      <c r="G78" s="38"/>
      <c r="H78" s="52"/>
      <c r="I78" s="38"/>
      <c r="J78" s="36"/>
      <c r="K78" s="38"/>
      <c r="L78" s="38"/>
      <c r="M78" s="38"/>
      <c r="P78" s="36"/>
      <c r="Q78" s="36"/>
      <c r="R78" s="36"/>
      <c r="S78" s="36"/>
      <c r="T78" s="36"/>
      <c r="U78" s="36"/>
      <c r="V78" s="36"/>
    </row>
    <row r="79" spans="1:22" x14ac:dyDescent="0.35">
      <c r="A79" s="36"/>
      <c r="B79" s="36"/>
      <c r="C79" s="36"/>
      <c r="D79" s="36"/>
      <c r="E79" s="112"/>
      <c r="F79" s="36"/>
      <c r="G79" s="38"/>
      <c r="H79" s="36"/>
      <c r="I79" s="38"/>
      <c r="J79" s="36"/>
      <c r="K79" s="38"/>
      <c r="L79" s="38"/>
      <c r="M79" s="38"/>
      <c r="P79" s="36"/>
      <c r="Q79" s="36"/>
      <c r="R79" s="36"/>
      <c r="S79" s="36"/>
      <c r="T79" s="36"/>
      <c r="U79" s="36"/>
      <c r="V79" s="36"/>
    </row>
    <row r="80" spans="1:22" x14ac:dyDescent="0.35">
      <c r="A80" s="43"/>
      <c r="B80" s="43"/>
      <c r="C80" s="43"/>
      <c r="D80" s="43"/>
      <c r="E80" s="113"/>
      <c r="F80" s="54"/>
      <c r="G80" s="44"/>
      <c r="H80" s="43"/>
      <c r="I80" s="42"/>
      <c r="J80" s="44"/>
      <c r="K80" s="44"/>
      <c r="L80" s="42"/>
      <c r="M80" s="44"/>
      <c r="P80" s="36"/>
      <c r="Q80" s="36"/>
      <c r="R80" s="36"/>
      <c r="S80" s="36"/>
      <c r="T80" s="36"/>
      <c r="U80" s="36"/>
      <c r="V80" s="36"/>
    </row>
    <row r="81" spans="1:22" x14ac:dyDescent="0.35">
      <c r="G81" s="38"/>
      <c r="I81" s="38"/>
      <c r="K81" s="38"/>
      <c r="P81" s="36"/>
      <c r="Q81" s="36"/>
      <c r="R81" s="36"/>
      <c r="S81" s="36"/>
      <c r="T81" s="36"/>
      <c r="U81" s="36"/>
      <c r="V81" s="36"/>
    </row>
    <row r="82" spans="1:22" x14ac:dyDescent="0.35">
      <c r="G82" s="38"/>
      <c r="I82" s="38"/>
      <c r="K82" s="38"/>
      <c r="P82" s="36"/>
      <c r="Q82" s="36"/>
      <c r="R82" s="36"/>
      <c r="S82" s="36"/>
      <c r="T82" s="36"/>
      <c r="U82" s="36"/>
      <c r="V82" s="36"/>
    </row>
    <row r="83" spans="1:22" x14ac:dyDescent="0.35">
      <c r="G83" s="38"/>
      <c r="H83" s="51"/>
      <c r="I83" s="38"/>
      <c r="J83" s="55"/>
      <c r="K83" s="56"/>
      <c r="M83" s="38"/>
      <c r="O83" s="38"/>
      <c r="P83" s="36"/>
      <c r="Q83" s="36"/>
      <c r="R83" s="36"/>
      <c r="S83" s="36"/>
      <c r="T83" s="36"/>
      <c r="U83" s="36"/>
      <c r="V83" s="36"/>
    </row>
    <row r="84" spans="1:22" x14ac:dyDescent="0.35">
      <c r="A84" s="51"/>
      <c r="B84" s="51"/>
      <c r="C84" s="51"/>
      <c r="D84" s="51"/>
      <c r="E84" s="111"/>
      <c r="F84" s="57"/>
      <c r="G84" s="52"/>
      <c r="H84" s="52"/>
      <c r="I84" s="52"/>
      <c r="J84" s="52"/>
      <c r="K84" s="52"/>
      <c r="L84" s="52"/>
      <c r="M84" s="52"/>
      <c r="N84" s="52"/>
      <c r="P84" s="36"/>
      <c r="Q84" s="36"/>
      <c r="R84" s="36"/>
      <c r="S84" s="36"/>
      <c r="T84" s="36"/>
      <c r="U84" s="36"/>
      <c r="V84" s="36"/>
    </row>
    <row r="85" spans="1:22" x14ac:dyDescent="0.35">
      <c r="G85" s="38"/>
      <c r="I85" s="38"/>
      <c r="K85" s="38"/>
      <c r="P85" s="36"/>
      <c r="Q85" s="36"/>
      <c r="R85" s="36"/>
      <c r="S85" s="36"/>
      <c r="T85" s="36"/>
      <c r="U85" s="36"/>
      <c r="V85" s="36"/>
    </row>
    <row r="86" spans="1:22" x14ac:dyDescent="0.35">
      <c r="A86" s="51"/>
      <c r="B86" s="51"/>
      <c r="C86" s="51"/>
      <c r="D86" s="51"/>
      <c r="E86" s="111"/>
      <c r="F86" s="57"/>
      <c r="G86" s="52"/>
      <c r="H86" s="52"/>
      <c r="I86" s="52"/>
      <c r="J86" s="52"/>
      <c r="K86" s="52"/>
      <c r="L86" s="52"/>
      <c r="M86" s="52"/>
      <c r="N86" s="52"/>
      <c r="P86" s="36"/>
      <c r="Q86" s="36"/>
      <c r="R86" s="36"/>
      <c r="S86" s="36"/>
      <c r="T86" s="36"/>
      <c r="U86" s="36"/>
      <c r="V86" s="36"/>
    </row>
    <row r="87" spans="1:22" x14ac:dyDescent="0.35">
      <c r="F87" s="57"/>
      <c r="G87" s="52"/>
      <c r="H87" s="52"/>
      <c r="I87" s="52"/>
      <c r="J87" s="52"/>
      <c r="K87" s="52"/>
      <c r="L87" s="52"/>
      <c r="M87" s="52"/>
      <c r="N87" s="52"/>
      <c r="P87" s="36"/>
      <c r="Q87" s="36"/>
      <c r="R87" s="36"/>
      <c r="S87" s="36"/>
      <c r="T87" s="36"/>
      <c r="U87" s="36"/>
      <c r="V87" s="36"/>
    </row>
    <row r="88" spans="1:22" x14ac:dyDescent="0.35">
      <c r="A88" s="51"/>
      <c r="B88" s="51"/>
      <c r="C88" s="51"/>
      <c r="D88" s="51"/>
      <c r="E88" s="111"/>
      <c r="F88" s="57"/>
      <c r="G88" s="52"/>
      <c r="H88" s="52"/>
      <c r="I88" s="52"/>
      <c r="J88" s="52"/>
      <c r="K88" s="52"/>
      <c r="L88" s="52"/>
      <c r="M88" s="52"/>
      <c r="N88" s="52"/>
      <c r="O88" s="52"/>
      <c r="P88" s="36"/>
      <c r="Q88" s="36"/>
      <c r="R88" s="36"/>
      <c r="S88" s="36"/>
      <c r="T88" s="36"/>
      <c r="U88" s="36"/>
      <c r="V88" s="36"/>
    </row>
    <row r="89" spans="1:22" x14ac:dyDescent="0.35">
      <c r="A89" s="51"/>
      <c r="B89" s="51"/>
      <c r="C89" s="51"/>
      <c r="D89" s="51"/>
      <c r="E89" s="111"/>
      <c r="F89" s="57"/>
      <c r="G89" s="38"/>
      <c r="H89" s="52"/>
      <c r="I89" s="52"/>
      <c r="J89" s="52"/>
      <c r="K89" s="52"/>
      <c r="L89" s="52"/>
      <c r="M89" s="52"/>
      <c r="N89" s="52"/>
      <c r="P89" s="36"/>
      <c r="Q89" s="36"/>
      <c r="R89" s="36"/>
      <c r="S89" s="36"/>
      <c r="T89" s="36"/>
      <c r="U89" s="36"/>
      <c r="V89" s="36"/>
    </row>
    <row r="90" spans="1:22" x14ac:dyDescent="0.35">
      <c r="G90" s="38"/>
      <c r="H90" s="58"/>
      <c r="I90" s="38"/>
      <c r="K90" s="38"/>
      <c r="P90" s="36"/>
      <c r="Q90" s="36"/>
      <c r="R90" s="36"/>
      <c r="S90" s="36"/>
      <c r="T90" s="36"/>
      <c r="U90" s="36"/>
      <c r="V90" s="36"/>
    </row>
    <row r="91" spans="1:22" x14ac:dyDescent="0.35">
      <c r="A91" s="51"/>
      <c r="B91" s="51"/>
      <c r="C91" s="51"/>
      <c r="D91" s="51"/>
      <c r="E91" s="111"/>
      <c r="F91" s="59"/>
      <c r="G91" s="38"/>
      <c r="H91" s="38"/>
      <c r="I91" s="38"/>
      <c r="J91" s="38"/>
      <c r="K91" s="38"/>
      <c r="L91" s="38"/>
      <c r="N91" s="38"/>
      <c r="P91" s="36"/>
      <c r="Q91" s="36"/>
      <c r="R91" s="36"/>
      <c r="S91" s="36"/>
      <c r="T91" s="36"/>
      <c r="U91" s="36"/>
      <c r="V91" s="36"/>
    </row>
    <row r="92" spans="1:22" x14ac:dyDescent="0.35">
      <c r="A92" s="51"/>
      <c r="B92" s="51"/>
      <c r="C92" s="51"/>
      <c r="D92" s="51"/>
      <c r="E92" s="111"/>
      <c r="F92" s="57"/>
      <c r="G92" s="38"/>
      <c r="H92" s="52"/>
      <c r="I92" s="52"/>
      <c r="J92" s="52"/>
      <c r="K92" s="52"/>
      <c r="L92" s="52"/>
      <c r="M92" s="52"/>
      <c r="N92" s="52"/>
      <c r="P92" s="36"/>
      <c r="Q92" s="36"/>
      <c r="R92" s="36"/>
      <c r="S92" s="36"/>
      <c r="T92" s="36"/>
      <c r="U92" s="36"/>
      <c r="V92" s="36"/>
    </row>
    <row r="93" spans="1:22" x14ac:dyDescent="0.35">
      <c r="F93" s="57"/>
      <c r="G93" s="38"/>
      <c r="H93" s="60"/>
      <c r="I93" s="60"/>
      <c r="J93" s="60"/>
      <c r="K93" s="60"/>
      <c r="L93" s="60"/>
      <c r="M93" s="60"/>
      <c r="N93" s="60"/>
      <c r="P93" s="36"/>
      <c r="Q93" s="36"/>
      <c r="R93" s="36"/>
      <c r="S93" s="36"/>
      <c r="T93" s="36"/>
      <c r="U93" s="36"/>
      <c r="V93" s="36"/>
    </row>
    <row r="94" spans="1:22" x14ac:dyDescent="0.35">
      <c r="A94" s="51"/>
      <c r="B94" s="51"/>
      <c r="C94" s="51"/>
      <c r="D94" s="51"/>
      <c r="E94" s="111"/>
      <c r="F94" s="57"/>
      <c r="G94" s="38"/>
      <c r="H94" s="52"/>
      <c r="I94" s="52"/>
      <c r="J94" s="52"/>
      <c r="K94" s="52"/>
      <c r="L94" s="52"/>
      <c r="M94" s="52"/>
      <c r="N94" s="52"/>
      <c r="O94" s="52"/>
      <c r="P94" s="36"/>
      <c r="Q94" s="36"/>
      <c r="R94" s="36"/>
      <c r="S94" s="36"/>
      <c r="T94" s="36"/>
      <c r="U94" s="36"/>
      <c r="V94" s="36"/>
    </row>
    <row r="95" spans="1:22" x14ac:dyDescent="0.35">
      <c r="F95" s="61"/>
      <c r="G95" s="38"/>
      <c r="H95" s="52"/>
      <c r="I95" s="52"/>
      <c r="J95" s="52"/>
      <c r="K95" s="52"/>
      <c r="L95" s="52"/>
      <c r="M95" s="52"/>
      <c r="N95" s="52"/>
      <c r="O95" s="36"/>
      <c r="P95" s="36"/>
      <c r="Q95" s="36"/>
      <c r="R95" s="36"/>
      <c r="S95" s="36"/>
      <c r="T95" s="36"/>
      <c r="U95" s="36"/>
      <c r="V95" s="36"/>
    </row>
    <row r="96" spans="1:22" x14ac:dyDescent="0.35">
      <c r="A96" s="51"/>
      <c r="B96" s="51"/>
      <c r="C96" s="51"/>
      <c r="D96" s="51"/>
      <c r="E96" s="111"/>
      <c r="F96" s="57"/>
      <c r="G96" s="38"/>
      <c r="H96" s="52"/>
      <c r="I96" s="52"/>
      <c r="J96" s="52"/>
      <c r="K96" s="52"/>
      <c r="L96" s="52"/>
      <c r="M96" s="52"/>
      <c r="N96" s="52"/>
      <c r="O96" s="36"/>
      <c r="P96" s="36"/>
      <c r="Q96" s="36"/>
      <c r="R96" s="36"/>
      <c r="S96" s="36"/>
      <c r="T96" s="36"/>
      <c r="U96" s="36"/>
      <c r="V96" s="36"/>
    </row>
    <row r="97" spans="1:22" x14ac:dyDescent="0.35">
      <c r="A97" s="51"/>
      <c r="B97" s="51"/>
      <c r="C97" s="51"/>
      <c r="D97" s="51"/>
      <c r="E97" s="111"/>
      <c r="F97" s="57"/>
      <c r="G97" s="38"/>
      <c r="H97" s="52"/>
      <c r="I97" s="52"/>
      <c r="J97" s="52"/>
      <c r="K97" s="52"/>
      <c r="L97" s="52"/>
      <c r="M97" s="52"/>
      <c r="N97" s="52"/>
      <c r="O97" s="36"/>
      <c r="P97" s="36"/>
      <c r="Q97" s="36"/>
      <c r="R97" s="36"/>
      <c r="S97" s="36"/>
      <c r="T97" s="36"/>
      <c r="U97" s="36"/>
      <c r="V97" s="36"/>
    </row>
    <row r="98" spans="1:22" x14ac:dyDescent="0.35">
      <c r="G98" s="38"/>
      <c r="H98" s="58"/>
      <c r="I98" s="38"/>
      <c r="K98" s="38"/>
      <c r="P98" s="36"/>
      <c r="Q98" s="36"/>
      <c r="R98" s="36"/>
      <c r="S98" s="36"/>
      <c r="T98" s="36"/>
      <c r="U98" s="36"/>
      <c r="V98" s="36"/>
    </row>
    <row r="99" spans="1:22" x14ac:dyDescent="0.35">
      <c r="A99" s="51"/>
      <c r="B99" s="51"/>
      <c r="C99" s="51"/>
      <c r="D99" s="51"/>
      <c r="E99" s="111"/>
      <c r="F99" s="53"/>
      <c r="G99" s="53"/>
      <c r="H99" s="53"/>
      <c r="I99" s="53"/>
      <c r="J99" s="53"/>
      <c r="K99" s="53"/>
      <c r="L99" s="53"/>
      <c r="M99" s="53"/>
      <c r="N99" s="53"/>
      <c r="P99" s="36"/>
      <c r="Q99" s="36"/>
      <c r="R99" s="36"/>
      <c r="S99" s="36"/>
      <c r="T99" s="36"/>
      <c r="U99" s="36"/>
      <c r="V99" s="36"/>
    </row>
    <row r="100" spans="1:22" x14ac:dyDescent="0.35">
      <c r="G100" s="38"/>
      <c r="I100" s="38"/>
      <c r="K100" s="38"/>
      <c r="P100" s="36"/>
      <c r="Q100" s="36"/>
      <c r="R100" s="36"/>
      <c r="S100" s="36"/>
      <c r="T100" s="36"/>
      <c r="U100" s="36"/>
      <c r="V100" s="36"/>
    </row>
    <row r="101" spans="1:22" x14ac:dyDescent="0.35">
      <c r="G101" s="38"/>
      <c r="I101" s="38"/>
      <c r="K101" s="38"/>
      <c r="P101" s="36"/>
      <c r="Q101" s="36"/>
      <c r="R101" s="36"/>
      <c r="S101" s="36"/>
      <c r="T101" s="36"/>
      <c r="U101" s="36"/>
      <c r="V101" s="36"/>
    </row>
    <row r="102" spans="1:22" x14ac:dyDescent="0.35">
      <c r="G102" s="38"/>
      <c r="I102" s="38"/>
      <c r="K102" s="38"/>
      <c r="P102" s="36"/>
      <c r="Q102" s="36"/>
      <c r="R102" s="36"/>
      <c r="S102" s="36"/>
      <c r="T102" s="36"/>
      <c r="U102" s="36"/>
      <c r="V102" s="36"/>
    </row>
    <row r="103" spans="1:22" x14ac:dyDescent="0.35">
      <c r="G103" s="38"/>
      <c r="I103" s="38"/>
      <c r="K103" s="38"/>
      <c r="P103" s="36"/>
      <c r="Q103" s="36"/>
      <c r="R103" s="36"/>
      <c r="S103" s="36"/>
      <c r="T103" s="36"/>
      <c r="U103" s="36"/>
      <c r="V103" s="36"/>
    </row>
    <row r="104" spans="1:22" x14ac:dyDescent="0.35">
      <c r="G104" s="38"/>
      <c r="I104" s="38"/>
      <c r="K104" s="38"/>
      <c r="P104" s="36"/>
      <c r="Q104" s="36"/>
      <c r="R104" s="36"/>
      <c r="S104" s="36"/>
      <c r="T104" s="36"/>
      <c r="U104" s="36"/>
      <c r="V104" s="36"/>
    </row>
    <row r="105" spans="1:22" x14ac:dyDescent="0.35">
      <c r="G105" s="38"/>
      <c r="I105" s="38"/>
      <c r="K105" s="38"/>
      <c r="P105" s="36"/>
      <c r="Q105" s="36"/>
      <c r="R105" s="36"/>
      <c r="S105" s="36"/>
      <c r="T105" s="36"/>
      <c r="U105" s="36"/>
      <c r="V105" s="36"/>
    </row>
    <row r="106" spans="1:22" x14ac:dyDescent="0.35">
      <c r="G106" s="38"/>
      <c r="I106" s="38"/>
      <c r="K106" s="38"/>
      <c r="P106" s="36"/>
      <c r="Q106" s="36"/>
      <c r="R106" s="36"/>
      <c r="S106" s="36"/>
      <c r="T106" s="36"/>
      <c r="U106" s="36"/>
      <c r="V106" s="36"/>
    </row>
    <row r="107" spans="1:22" x14ac:dyDescent="0.35">
      <c r="G107" s="38"/>
      <c r="I107" s="38"/>
      <c r="K107" s="38"/>
      <c r="P107" s="36"/>
      <c r="Q107" s="36"/>
      <c r="R107" s="36"/>
      <c r="S107" s="36"/>
      <c r="T107" s="36"/>
      <c r="U107" s="36"/>
      <c r="V107" s="36"/>
    </row>
    <row r="108" spans="1:22" x14ac:dyDescent="0.35">
      <c r="G108" s="38"/>
      <c r="I108" s="38"/>
      <c r="K108" s="38"/>
      <c r="P108" s="36"/>
      <c r="Q108" s="36"/>
      <c r="R108" s="36"/>
      <c r="S108" s="36"/>
      <c r="T108" s="36"/>
      <c r="U108" s="36"/>
      <c r="V108" s="36"/>
    </row>
    <row r="109" spans="1:22" x14ac:dyDescent="0.35">
      <c r="G109" s="38"/>
      <c r="I109" s="38"/>
      <c r="K109" s="38"/>
      <c r="P109" s="36"/>
      <c r="Q109" s="36"/>
      <c r="R109" s="36"/>
      <c r="S109" s="36"/>
      <c r="T109" s="36"/>
      <c r="U109" s="36"/>
      <c r="V109" s="36"/>
    </row>
    <row r="110" spans="1:22" x14ac:dyDescent="0.35">
      <c r="G110"/>
      <c r="I110"/>
      <c r="K110"/>
    </row>
    <row r="111" spans="1:22" x14ac:dyDescent="0.35">
      <c r="G111"/>
      <c r="I111"/>
      <c r="K111"/>
    </row>
    <row r="112" spans="1:22" x14ac:dyDescent="0.35">
      <c r="G112"/>
      <c r="I112"/>
      <c r="K112"/>
    </row>
    <row r="113" spans="7:11" x14ac:dyDescent="0.35">
      <c r="G113"/>
      <c r="I113"/>
      <c r="K113"/>
    </row>
    <row r="114" spans="7:11" x14ac:dyDescent="0.35">
      <c r="G114"/>
      <c r="I114"/>
      <c r="K114"/>
    </row>
    <row r="115" spans="7:11" x14ac:dyDescent="0.35">
      <c r="G115"/>
      <c r="I115"/>
      <c r="K115"/>
    </row>
    <row r="116" spans="7:11" x14ac:dyDescent="0.35">
      <c r="G116"/>
      <c r="I116"/>
      <c r="K116"/>
    </row>
    <row r="117" spans="7:11" x14ac:dyDescent="0.35">
      <c r="G117"/>
      <c r="I117"/>
      <c r="K117"/>
    </row>
    <row r="118" spans="7:11" x14ac:dyDescent="0.35">
      <c r="G118"/>
      <c r="I118"/>
      <c r="K118"/>
    </row>
    <row r="119" spans="7:11" x14ac:dyDescent="0.35">
      <c r="G119"/>
      <c r="I119"/>
      <c r="K119"/>
    </row>
    <row r="120" spans="7:11" x14ac:dyDescent="0.35">
      <c r="G120"/>
      <c r="I120"/>
      <c r="K120"/>
    </row>
    <row r="121" spans="7:11" x14ac:dyDescent="0.35">
      <c r="G121"/>
      <c r="I121"/>
      <c r="K121"/>
    </row>
    <row r="122" spans="7:11" x14ac:dyDescent="0.35">
      <c r="G122"/>
      <c r="I122"/>
      <c r="K122"/>
    </row>
    <row r="123" spans="7:11" x14ac:dyDescent="0.35">
      <c r="G123"/>
      <c r="I123"/>
      <c r="K12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C110E0923FC14D8029E5C11D83DC86" ma:contentTypeVersion="17" ma:contentTypeDescription="Create a new document." ma:contentTypeScope="" ma:versionID="f0d1e0606d40f37ca8cf6ecd1aaf16e1">
  <xsd:schema xmlns:xsd="http://www.w3.org/2001/XMLSchema" xmlns:xs="http://www.w3.org/2001/XMLSchema" xmlns:p="http://schemas.microsoft.com/office/2006/metadata/properties" xmlns:ns2="4d913871-1126-4321-94f5-9a550bef888d" xmlns:ns3="0d89de6e-69e5-4a93-ab1d-187c257fab03" targetNamespace="http://schemas.microsoft.com/office/2006/metadata/properties" ma:root="true" ma:fieldsID="53552fbc9df77bc5415fd0eba509e1e1" ns2:_="" ns3:_="">
    <xsd:import namespace="4d913871-1126-4321-94f5-9a550bef888d"/>
    <xsd:import namespace="0d89de6e-69e5-4a93-ab1d-187c257fab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913871-1126-4321-94f5-9a550bef88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673cba-9a13-4628-b64e-30eed34373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89de6e-69e5-4a93-ab1d-187c257fab03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7160586e-bfc0-43c4-b16d-45ab49f20c61}" ma:internalName="TaxCatchAll" ma:showField="CatchAllData" ma:web="0d89de6e-69e5-4a93-ab1d-187c257fab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D96C6D-F4CD-4B45-938C-ECBAB3B71D5C}"/>
</file>

<file path=customXml/itemProps2.xml><?xml version="1.0" encoding="utf-8"?>
<ds:datastoreItem xmlns:ds="http://schemas.openxmlformats.org/officeDocument/2006/customXml" ds:itemID="{0CE812AC-BF5C-45DB-A276-D7DA2C098D7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Proforma</vt:lpstr>
      <vt:lpstr>CY</vt:lpstr>
      <vt:lpstr>SHS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Constanza Berman</dc:creator>
  <cp:lastModifiedBy>Constanza Berman</cp:lastModifiedBy>
  <dcterms:created xsi:type="dcterms:W3CDTF">2023-10-09T17:51:38Z</dcterms:created>
  <dcterms:modified xsi:type="dcterms:W3CDTF">2023-10-09T17:52:59Z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cq_Cost" linkTarget="Prop_Acq_Cost">
    <vt:lpwstr>#N/D</vt:lpwstr>
  </property>
  <property fmtid="{D5CDD505-2E9C-101B-9397-08002B2CF9AE}" pid="3" name="loc" linkTarget="prop_loc">
    <vt:lpwstr>#¡REF!</vt:lpwstr>
  </property>
  <property fmtid="{D5CDD505-2E9C-101B-9397-08002B2CF9AE}" pid="4" name="name" linkTarget="prop_name">
    <vt:lpwstr>#¡REF!</vt:lpwstr>
  </property>
</Properties>
</file>