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https://hrec.sharepoint.com/sites/Analysts/Vasilis Halakos/2022/DoubleTree Atlanta Perimeter- Atlanta, GA/STR Reports/"/>
    </mc:Choice>
  </mc:AlternateContent>
  <xr:revisionPtr revIDLastSave="0" documentId="11_E87A5357A835A502113DA4B923BFDEDB9CA6CB49" xr6:coauthVersionLast="47" xr6:coauthVersionMax="47" xr10:uidLastSave="{00000000-0000-0000-0000-000000000000}"/>
  <bookViews>
    <workbookView xWindow="28680" yWindow="-8475" windowWidth="29040" windowHeight="15840" tabRatio="966" firstSheet="21" activeTab="23" xr2:uid="{00000000-000D-0000-FFFF-FFFF00000000}"/>
  </bookViews>
  <sheets>
    <sheet name="Table of Contents" sheetId="1" r:id="rId1"/>
    <sheet name="Glance" sheetId="57" r:id="rId2"/>
    <sheet name="Summary" sheetId="55" r:id="rId3"/>
    <sheet name="Comp" sheetId="76" r:id="rId4"/>
    <sheet name="Response" sheetId="13" r:id="rId5"/>
    <sheet name="Day of Week" sheetId="60" r:id="rId6"/>
    <sheet name="Daily by Month" sheetId="47" r:id="rId7"/>
    <sheet name="Segmentation Glance" sheetId="77" r:id="rId8"/>
    <sheet name="Segmentation Occ" sheetId="78" r:id="rId9"/>
    <sheet name="Segmentation ADR" sheetId="79" r:id="rId10"/>
    <sheet name="Segmentation RevPAR" sheetId="80" r:id="rId11"/>
    <sheet name="Segmentation Indexes" sheetId="81" r:id="rId12"/>
    <sheet name="Segmentation Ranking" sheetId="82" r:id="rId13"/>
    <sheet name="Segmentation DOW Month" sheetId="83" r:id="rId14"/>
    <sheet name="Segmentation DOW YTD" sheetId="84" r:id="rId15"/>
    <sheet name="Segmentation DOW Run 3" sheetId="85" r:id="rId16"/>
    <sheet name="Segmentation DOW Run 12" sheetId="86" r:id="rId17"/>
    <sheet name="Add Rev ADR" sheetId="65" r:id="rId18"/>
    <sheet name="Add Rev RevPAR" sheetId="66" r:id="rId19"/>
    <sheet name="Segmentation Response" sheetId="87" r:id="rId20"/>
    <sheet name="Glance_2" sheetId="88" r:id="rId21"/>
    <sheet name="Summary_2" sheetId="89" r:id="rId22"/>
    <sheet name="Comp_2" sheetId="90" r:id="rId23"/>
    <sheet name="Response_2" sheetId="91" r:id="rId24"/>
    <sheet name="Day of Week_2" sheetId="92" r:id="rId25"/>
    <sheet name="Daily by Month_2" sheetId="93" r:id="rId26"/>
    <sheet name="Segmentation Glance_2" sheetId="94" r:id="rId27"/>
    <sheet name="Segmentation Occ_2" sheetId="95" r:id="rId28"/>
    <sheet name="Segmentation ADR_2" sheetId="96" r:id="rId29"/>
    <sheet name="Segmentation RevPAR_2" sheetId="97" r:id="rId30"/>
    <sheet name="Segmentation Indexes_2" sheetId="98" r:id="rId31"/>
    <sheet name="Segmentation Ranking_2" sheetId="99" r:id="rId32"/>
    <sheet name="Segmentation DOW Month_2" sheetId="100" r:id="rId33"/>
    <sheet name="Segmentation DOW YTD_2" sheetId="101" r:id="rId34"/>
    <sheet name="Segmentation DOW Run 3_2" sheetId="102" r:id="rId35"/>
    <sheet name="Segmentation DOW Run 12_2" sheetId="103" r:id="rId36"/>
    <sheet name="Add Rev ADR_2" sheetId="104" r:id="rId37"/>
    <sheet name="Add Rev RevPAR_2" sheetId="105" r:id="rId38"/>
    <sheet name="Segmentation Response_2" sheetId="106" r:id="rId39"/>
    <sheet name="Help" sheetId="74" r:id="rId40"/>
  </sheets>
  <definedNames>
    <definedName name="_xlnm.Print_Area" localSheetId="17">'Add Rev ADR'!$A$1:$AH$46</definedName>
    <definedName name="_xlnm.Print_Area" localSheetId="36">'Add Rev ADR_2'!$A$1:$AH$46</definedName>
    <definedName name="_xlnm.Print_Area" localSheetId="18">'Add Rev RevPAR'!$A$1:$AH$45</definedName>
    <definedName name="_xlnm.Print_Area" localSheetId="37">'Add Rev RevPAR_2'!$A$1:$AH$45</definedName>
    <definedName name="_xlnm.Print_Area" localSheetId="3">Comp!$A$1:$AG$57</definedName>
    <definedName name="_xlnm.Print_Area" localSheetId="22">Comp_2!$A$1:$AG$57</definedName>
    <definedName name="_xlnm.Print_Area" localSheetId="6">'Daily by Month'!$A$1:$AH$57</definedName>
    <definedName name="_xlnm.Print_Area" localSheetId="25">'Daily by Month_2'!$A$1:$AH$57</definedName>
    <definedName name="_xlnm.Print_Area" localSheetId="5">'Day of Week'!$A$1:$V$78</definedName>
    <definedName name="_xlnm.Print_Area" localSheetId="24">'Day of Week_2'!$A$1:$V$78</definedName>
    <definedName name="_xlnm.Print_Area" localSheetId="1">Glance!$A$1:$T$34</definedName>
    <definedName name="_xlnm.Print_Area" localSheetId="20">Glance_2!$A$1:$T$34</definedName>
    <definedName name="_xlnm.Print_Area" localSheetId="39">Help!$A$1:$J$16</definedName>
    <definedName name="_xlnm.Print_Area" localSheetId="4">Response!$A$1:$AR$106</definedName>
    <definedName name="_xlnm.Print_Area" localSheetId="23">Response_2!$A$1:$AR$106</definedName>
    <definedName name="_xlnm.Print_Area" localSheetId="9">'Segmentation ADR'!$A$1:$AB$44</definedName>
    <definedName name="_xlnm.Print_Area" localSheetId="28">'Segmentation ADR_2'!$A$1:$AB$44</definedName>
    <definedName name="_xlnm.Print_Area" localSheetId="13">'Segmentation DOW Month'!$A$1:$AB$53</definedName>
    <definedName name="_xlnm.Print_Area" localSheetId="32">'Segmentation DOW Month_2'!$A$1:$AB$53</definedName>
    <definedName name="_xlnm.Print_Area" localSheetId="16">'Segmentation DOW Run 12'!$A$1:$AB$53</definedName>
    <definedName name="_xlnm.Print_Area" localSheetId="35">'Segmentation DOW Run 12_2'!$A$1:$AB$53</definedName>
    <definedName name="_xlnm.Print_Area" localSheetId="15">'Segmentation DOW Run 3'!$A$1:$AB$53</definedName>
    <definedName name="_xlnm.Print_Area" localSheetId="34">'Segmentation DOW Run 3_2'!$A$1:$AB$53</definedName>
    <definedName name="_xlnm.Print_Area" localSheetId="14">'Segmentation DOW YTD'!$A$1:$AB$53</definedName>
    <definedName name="_xlnm.Print_Area" localSheetId="33">'Segmentation DOW YTD_2'!$A$1:$AB$53</definedName>
    <definedName name="_xlnm.Print_Area" localSheetId="7">'Segmentation Glance'!$A$1:$T$41</definedName>
    <definedName name="_xlnm.Print_Area" localSheetId="26">'Segmentation Glance_2'!$A$1:$T$41</definedName>
    <definedName name="_xlnm.Print_Area" localSheetId="11">'Segmentation Indexes'!$A$1:$AB$44</definedName>
    <definedName name="_xlnm.Print_Area" localSheetId="30">'Segmentation Indexes_2'!$A$1:$AB$44</definedName>
    <definedName name="_xlnm.Print_Area" localSheetId="8">'Segmentation Occ'!$A$1:$AB$45</definedName>
    <definedName name="_xlnm.Print_Area" localSheetId="27">'Segmentation Occ_2'!$A$1:$AB$45</definedName>
    <definedName name="_xlnm.Print_Area" localSheetId="12">'Segmentation Ranking'!$A$1:$AB$44</definedName>
    <definedName name="_xlnm.Print_Area" localSheetId="31">'Segmentation Ranking_2'!$A$1:$AB$44</definedName>
    <definedName name="_xlnm.Print_Area" localSheetId="19">'Segmentation Response'!$A$1:$AR$106</definedName>
    <definedName name="_xlnm.Print_Area" localSheetId="38">'Segmentation Response_2'!$A$1:$AR$106</definedName>
    <definedName name="_xlnm.Print_Area" localSheetId="10">'Segmentation RevPAR'!$A$1:$AB$44</definedName>
    <definedName name="_xlnm.Print_Area" localSheetId="29">'Segmentation RevPAR_2'!$A$1:$AB$44</definedName>
    <definedName name="_xlnm.Print_Area" localSheetId="2">Summary!$A$1:$U$45</definedName>
    <definedName name="_xlnm.Print_Area" localSheetId="21">Summary_2!$A$1:$U$45</definedName>
    <definedName name="_xlnm.Print_Area" localSheetId="0">'Table of Contents'!$A$1:$H$63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7" i="92" l="1"/>
  <c r="AE17" i="92"/>
  <c r="AD17" i="92"/>
  <c r="AC17" i="92"/>
  <c r="AB17" i="92"/>
  <c r="AA17" i="92"/>
  <c r="Z17" i="92"/>
  <c r="Y17" i="92"/>
  <c r="X17" i="92"/>
  <c r="AF16" i="92"/>
  <c r="AE16" i="92"/>
  <c r="AD16" i="92"/>
  <c r="AC16" i="92"/>
  <c r="AB16" i="92"/>
  <c r="AA16" i="92"/>
  <c r="Z16" i="92"/>
  <c r="Y16" i="92"/>
  <c r="X16" i="92"/>
  <c r="AF15" i="92"/>
  <c r="AE15" i="92"/>
  <c r="AD15" i="92"/>
  <c r="AC15" i="92"/>
  <c r="AB15" i="92"/>
  <c r="AA15" i="92"/>
  <c r="Z15" i="92"/>
  <c r="Y15" i="92"/>
  <c r="X15" i="92"/>
  <c r="AF14" i="92"/>
  <c r="AE14" i="92"/>
  <c r="AD14" i="92"/>
  <c r="AC14" i="92"/>
  <c r="AB14" i="92"/>
  <c r="AA14" i="92"/>
  <c r="Z14" i="92"/>
  <c r="Y14" i="92"/>
  <c r="X14" i="92"/>
  <c r="AF17" i="60"/>
  <c r="AE17" i="60"/>
  <c r="AD17" i="60"/>
  <c r="AC17" i="60"/>
  <c r="AB17" i="60"/>
  <c r="AA17" i="60"/>
  <c r="Z17" i="60"/>
  <c r="Y17" i="60"/>
  <c r="X17" i="60"/>
  <c r="AF16" i="60"/>
  <c r="AE16" i="60"/>
  <c r="AD16" i="60"/>
  <c r="AC16" i="60"/>
  <c r="AB16" i="60"/>
  <c r="AA16" i="60"/>
  <c r="Z16" i="60"/>
  <c r="Y16" i="60"/>
  <c r="X16" i="60"/>
  <c r="AF15" i="60"/>
  <c r="AE15" i="60"/>
  <c r="AD15" i="60"/>
  <c r="AC15" i="60"/>
  <c r="AB15" i="60"/>
  <c r="AA15" i="60"/>
  <c r="Z15" i="60"/>
  <c r="Y15" i="60"/>
  <c r="X15" i="60"/>
  <c r="AF14" i="60"/>
  <c r="AE14" i="60"/>
  <c r="AD14" i="60"/>
  <c r="AC14" i="60"/>
  <c r="AB14" i="60"/>
  <c r="AA14" i="60"/>
  <c r="Z14" i="60"/>
  <c r="Y14" i="60"/>
  <c r="X14" i="60"/>
  <c r="F26" i="1"/>
  <c r="E26" i="1"/>
  <c r="C26" i="1"/>
  <c r="B26" i="1"/>
  <c r="F25" i="1"/>
  <c r="E25" i="1"/>
  <c r="C25" i="1"/>
  <c r="B25" i="1"/>
  <c r="F24" i="1"/>
  <c r="E24" i="1"/>
  <c r="C24" i="1"/>
  <c r="B24" i="1"/>
  <c r="F23" i="1"/>
  <c r="E23" i="1"/>
  <c r="C23" i="1"/>
  <c r="B23" i="1"/>
  <c r="F22" i="1"/>
  <c r="E22" i="1"/>
  <c r="C22" i="1"/>
  <c r="B22" i="1"/>
  <c r="F21" i="1"/>
  <c r="E21" i="1"/>
  <c r="C21" i="1"/>
  <c r="B21" i="1"/>
  <c r="F20" i="1"/>
  <c r="E20" i="1"/>
  <c r="C20" i="1"/>
  <c r="B20" i="1"/>
  <c r="F19" i="1"/>
  <c r="E19" i="1"/>
  <c r="C19" i="1"/>
  <c r="B19" i="1"/>
  <c r="F18" i="1"/>
  <c r="E18" i="1"/>
  <c r="C18" i="1"/>
  <c r="B18" i="1"/>
  <c r="F17" i="1"/>
  <c r="E17" i="1"/>
  <c r="C17" i="1"/>
  <c r="B17" i="1"/>
  <c r="F16" i="1"/>
  <c r="E16" i="1"/>
  <c r="C16" i="1"/>
  <c r="B16" i="1"/>
  <c r="F15" i="1"/>
  <c r="E15" i="1"/>
  <c r="C15" i="1"/>
  <c r="B15" i="1"/>
  <c r="F14" i="1"/>
  <c r="E14" i="1"/>
  <c r="C14" i="1"/>
  <c r="B14" i="1"/>
  <c r="F13" i="1"/>
  <c r="E13" i="1"/>
  <c r="C13" i="1"/>
  <c r="B13" i="1"/>
  <c r="F12" i="1"/>
  <c r="E12" i="1"/>
  <c r="C12" i="1"/>
  <c r="B12" i="1"/>
  <c r="F11" i="1"/>
  <c r="E11" i="1"/>
  <c r="C11" i="1"/>
  <c r="B11" i="1"/>
  <c r="F10" i="1"/>
  <c r="E10" i="1"/>
  <c r="C10" i="1"/>
  <c r="B10" i="1"/>
  <c r="F9" i="1"/>
  <c r="E9" i="1"/>
  <c r="C9" i="1"/>
  <c r="B9" i="1"/>
  <c r="F8" i="1"/>
  <c r="E8" i="1"/>
  <c r="C8" i="1"/>
  <c r="B8" i="1"/>
  <c r="F7" i="1"/>
  <c r="E7" i="1"/>
</calcChain>
</file>

<file path=xl/sharedStrings.xml><?xml version="1.0" encoding="utf-8"?>
<sst xmlns="http://schemas.openxmlformats.org/spreadsheetml/2006/main" count="5417" uniqueCount="284">
  <si>
    <t>Sun</t>
  </si>
  <si>
    <t>Mon</t>
  </si>
  <si>
    <t>Tue</t>
  </si>
  <si>
    <t>Wed</t>
  </si>
  <si>
    <t>Thu</t>
  </si>
  <si>
    <t>Fri</t>
  </si>
  <si>
    <t>Sat</t>
  </si>
  <si>
    <t>This Year</t>
  </si>
  <si>
    <t>Last Year</t>
  </si>
  <si>
    <t>ADR</t>
  </si>
  <si>
    <t>RevPAR</t>
  </si>
  <si>
    <t>Transient</t>
  </si>
  <si>
    <t>Total</t>
  </si>
  <si>
    <t>Group</t>
  </si>
  <si>
    <t>Contract</t>
  </si>
  <si>
    <t>Comp Set</t>
  </si>
  <si>
    <t>Comp set</t>
  </si>
  <si>
    <t>Other</t>
  </si>
  <si>
    <t>F&amp;B</t>
  </si>
  <si>
    <t>My Property</t>
  </si>
  <si>
    <t>Room</t>
  </si>
  <si>
    <t>Name</t>
  </si>
  <si>
    <t>Occupancy (%)</t>
  </si>
  <si>
    <t>Rank</t>
  </si>
  <si>
    <t>% Chg</t>
  </si>
  <si>
    <t>My Prop</t>
  </si>
  <si>
    <t>Market Scale</t>
  </si>
  <si>
    <t xml:space="preserve"> </t>
  </si>
  <si>
    <t>Supply</t>
  </si>
  <si>
    <t>Demand</t>
  </si>
  <si>
    <t>Census/Sample - Properties &amp; Rooms</t>
  </si>
  <si>
    <t>Census</t>
  </si>
  <si>
    <t>Sample</t>
  </si>
  <si>
    <t>Properties</t>
  </si>
  <si>
    <t>Rooms</t>
  </si>
  <si>
    <t>Competitive Set</t>
  </si>
  <si>
    <t>Sample %</t>
  </si>
  <si>
    <t>Year to Date</t>
  </si>
  <si>
    <t>Revenue</t>
  </si>
  <si>
    <t>Day of Week</t>
  </si>
  <si>
    <t>Weekday</t>
  </si>
  <si>
    <t>Time Period</t>
  </si>
  <si>
    <t>Current Month</t>
  </si>
  <si>
    <t>Sunday</t>
  </si>
  <si>
    <t>Running 3 Month</t>
  </si>
  <si>
    <t>Running 12 Month</t>
  </si>
  <si>
    <t>Monday</t>
  </si>
  <si>
    <t>Tuesday</t>
  </si>
  <si>
    <t>Wednesday</t>
  </si>
  <si>
    <t>Thursday</t>
  </si>
  <si>
    <t>Friday</t>
  </si>
  <si>
    <t>Saturday</t>
  </si>
  <si>
    <t>Weekend</t>
  </si>
  <si>
    <t>Occ</t>
  </si>
  <si>
    <t>Indexes</t>
  </si>
  <si>
    <t>(Fri-Sat)</t>
  </si>
  <si>
    <t xml:space="preserve">Pipeline </t>
  </si>
  <si>
    <t>Weekday/Weekend</t>
  </si>
  <si>
    <t>Year To Date</t>
  </si>
  <si>
    <t xml:space="preserve">  Year To Date</t>
  </si>
  <si>
    <t>Zip</t>
  </si>
  <si>
    <t>Phone</t>
  </si>
  <si>
    <t>Open Date</t>
  </si>
  <si>
    <t>Month % Chg</t>
  </si>
  <si>
    <t>YTD % Chg</t>
  </si>
  <si>
    <t>Run 3 Mon % Chg</t>
  </si>
  <si>
    <t>Run 12 Mon % Chg</t>
  </si>
  <si>
    <t>(Sun-Thu)</t>
  </si>
  <si>
    <t xml:space="preserve">     % Chg</t>
  </si>
  <si>
    <t>Percent Change (%)</t>
  </si>
  <si>
    <t>STR#</t>
  </si>
  <si>
    <t>Occupancy</t>
  </si>
  <si>
    <t>Competitive Set: Competitors</t>
  </si>
  <si>
    <t xml:space="preserve">     Weekday</t>
  </si>
  <si>
    <t xml:space="preserve">     Weekend</t>
  </si>
  <si>
    <t>Ranking</t>
  </si>
  <si>
    <t>My Prop vs. Comp Set</t>
  </si>
  <si>
    <t>Exchange Rate*</t>
  </si>
  <si>
    <t>Average Daily Rate</t>
  </si>
  <si>
    <t>Revenue Per Rooms Sold</t>
  </si>
  <si>
    <t>Revenue Per Rooms Available</t>
  </si>
  <si>
    <t xml:space="preserve">City, State </t>
  </si>
  <si>
    <t>Index (MPI)</t>
  </si>
  <si>
    <t>Index (ARI)</t>
  </si>
  <si>
    <t>Index (RGI)</t>
  </si>
  <si>
    <t>Exchange Rate</t>
  </si>
  <si>
    <t>Total (TrevPOR**)</t>
  </si>
  <si>
    <t xml:space="preserve">** TrevPOR = Total revenue per occupied room (sum of Room, F&amp;B, and Other revenue divided by total occupied rooms).  </t>
  </si>
  <si>
    <t>Total (TrevPAR**)</t>
  </si>
  <si>
    <t xml:space="preserve">** TrevPAR = Total revenue per available room (sum of Room, F&amp;B, and Other revenue divided by total available rooms).  </t>
  </si>
  <si>
    <t>Table Of Contents</t>
  </si>
  <si>
    <t>Occupancy Index</t>
  </si>
  <si>
    <t>ADR Index</t>
  </si>
  <si>
    <t>RevPAR Index</t>
  </si>
  <si>
    <t>support@str.com     www.str.com</t>
  </si>
  <si>
    <t>Glossary:</t>
  </si>
  <si>
    <t>Frequently Asked Questions (FAQ):</t>
  </si>
  <si>
    <r>
      <t xml:space="preserve">For the latest in industry news, visit </t>
    </r>
    <r>
      <rPr>
        <u/>
        <sz val="11"/>
        <rFont val="Arial"/>
        <family val="2"/>
      </rPr>
      <t>HotelNewsNow.com</t>
    </r>
    <r>
      <rPr>
        <sz val="11"/>
        <rFont val="Arial"/>
        <family val="2"/>
      </rPr>
      <t>.</t>
    </r>
  </si>
  <si>
    <r>
      <t xml:space="preserve">To learn more about the Hotel Data Conference, visit </t>
    </r>
    <r>
      <rPr>
        <u/>
        <sz val="11"/>
        <rFont val="Arial"/>
        <family val="2"/>
      </rPr>
      <t>HotelDataConference.com</t>
    </r>
    <r>
      <rPr>
        <sz val="11"/>
        <rFont val="Arial"/>
        <family val="2"/>
      </rPr>
      <t>.</t>
    </r>
  </si>
  <si>
    <t>Corporate North American Headquarters</t>
  </si>
  <si>
    <t>International Headquarters</t>
  </si>
  <si>
    <t>T: +44 (0) 207 922 1930</t>
  </si>
  <si>
    <r>
      <t xml:space="preserve">For all STR definitions, please click here or visit </t>
    </r>
    <r>
      <rPr>
        <u/>
        <sz val="11"/>
        <rFont val="Arial"/>
        <family val="2"/>
      </rPr>
      <t>www.str.com/data-insights/resources/glossary</t>
    </r>
  </si>
  <si>
    <r>
      <t xml:space="preserve">For all STR FAQs, please click here or visit </t>
    </r>
    <r>
      <rPr>
        <u/>
        <sz val="11"/>
        <rFont val="Arial"/>
        <family val="2"/>
      </rPr>
      <t>www.str.com/data-insights/resources/FAQ</t>
    </r>
  </si>
  <si>
    <r>
      <t xml:space="preserve">For additional support, please </t>
    </r>
    <r>
      <rPr>
        <u/>
        <sz val="11"/>
        <rFont val="Arial"/>
        <family val="2"/>
      </rPr>
      <t>contact</t>
    </r>
    <r>
      <rPr>
        <sz val="11"/>
        <rFont val="Arial"/>
        <family val="2"/>
      </rPr>
      <t xml:space="preserve"> your regional office.</t>
    </r>
  </si>
  <si>
    <t>T: +1 (615) 824 8664</t>
  </si>
  <si>
    <t>hotelinfo@str.com     www.str.com</t>
  </si>
  <si>
    <t>2023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2023 STR, LLC / STR Global, Ltd. trading as “STR”.</t>
  </si>
  <si>
    <t>Tab 2 - Monthly Performance at a Glance - My Property vs. Competitive Set</t>
  </si>
  <si>
    <t>Tab 3 - STAR Summary - My Property vs. Comp Set and Industry Segments</t>
  </si>
  <si>
    <t>Tab 4 - Competitive Set Report</t>
  </si>
  <si>
    <t>Tab 5 - Response Report</t>
  </si>
  <si>
    <t>Tab 6 - Day of Week and Weekday/Weekend Report</t>
  </si>
  <si>
    <t>Tab 7 - Daily Data for the Month</t>
  </si>
  <si>
    <t>Tab 8 - Segmentation at a Glance - My Property vs. Competitive Set</t>
  </si>
  <si>
    <t>Tab 9 - Segmentation Occupancy Analysis</t>
  </si>
  <si>
    <t>Tab 10 - Segmentation ADR Analysis</t>
  </si>
  <si>
    <t>Tab 11 - Segmentation RevPAR Analysis</t>
  </si>
  <si>
    <t>Tab 12 - Segmentation Index Analysis</t>
  </si>
  <si>
    <t>Tab 13 - Segmentation Ranking Analysis</t>
  </si>
  <si>
    <t>Tab 14 - Segmentation Day Of Week - Current Month</t>
  </si>
  <si>
    <t>Tab 15 - Segmentation Day Of Week - Year to Date</t>
  </si>
  <si>
    <t>Tab 16 - Segmentation Day Of Week - Running 3 Month</t>
  </si>
  <si>
    <t>Tab 17 - Segmentation Day Of Week - Running 12 Month</t>
  </si>
  <si>
    <t>Tab 18 - Additional Revenue ADR Analysis (TrevPOR)</t>
  </si>
  <si>
    <t>Tab 19 - Additional Revenue RevPAR Analysis (TrevPAR)</t>
  </si>
  <si>
    <t>Tab 20 - Segmentation Response Report</t>
  </si>
  <si>
    <t>Tab 21 - Monthly Performance at a Glance - My Property vs. Competitive Set - Comp Set 2</t>
  </si>
  <si>
    <t>Tab 22 - STAR Summary - My Property vs. Comp Set and Industry Segments - Comp Set 2</t>
  </si>
  <si>
    <t>Tab 23 - Competitive Set Report - Comp Set 2</t>
  </si>
  <si>
    <t>Tab 24 - Response Report - Comp Set 2</t>
  </si>
  <si>
    <t>Tab 25 - Day of Week and Weekday/Weekend Report - Comp Set 2</t>
  </si>
  <si>
    <t>Tab 26 - Daily Data for the Month - Comp Set 2</t>
  </si>
  <si>
    <t>Tab 27 - Segmentation at a Glance - My Property vs. Competitive Set - Comp Set 2</t>
  </si>
  <si>
    <t>Tab 28 - Segmentation Occupancy Analysis - Comp Set 2</t>
  </si>
  <si>
    <t>Tab 29 - Segmentation ADR Analysis - Comp Set 2</t>
  </si>
  <si>
    <t>Tab 30 - Segmentation RevPAR Analysis - Comp Set 2</t>
  </si>
  <si>
    <t>Tab 31 - Segmentation Index Analysis - Comp Set 2</t>
  </si>
  <si>
    <t>Tab 32 - Segmentation Ranking Analysis - Comp Set 2</t>
  </si>
  <si>
    <t>Tab 33 - Segmentation Day Of Week - Current Month - Comp Set 2</t>
  </si>
  <si>
    <t>Tab 34 - Segmentation Day Of Week - Year to Date - Comp Set 2</t>
  </si>
  <si>
    <t>Tab 35 - Segmentation Day Of Week - Running 3 Month - Comp Set 2</t>
  </si>
  <si>
    <t>Tab 36 - Segmentation Day Of Week - Running 12 Month - Comp Set 2</t>
  </si>
  <si>
    <t>Tab 37 - Additional Revenue ADR Analysis (TrevPOR) - Comp Set 2</t>
  </si>
  <si>
    <t>Tab 38 - Additional Revenue RevPAR Analysis (TrevPAR) - Comp Set 2</t>
  </si>
  <si>
    <t>Tab 39 - Segmentation Response Report - Comp Set 2</t>
  </si>
  <si>
    <t>Monthly STAR Report : DoubleTree by Hilton Hotel Atlanta Perimeter Dunwoody</t>
  </si>
  <si>
    <t>STR # 767 / Created January 18, 2023</t>
  </si>
  <si>
    <t>For the Month of: December 2022</t>
  </si>
  <si>
    <t>Currency: US Dollar  /  Competitive Set Data Excludes Subject Property</t>
  </si>
  <si>
    <t>DoubleTree by Hilton Hotel Atlanta Perimeter Dunwoody        4386 Chamblee Dunwoody Rd        Atlanta, GA 30341        Phone: (770) 457-6363</t>
  </si>
  <si>
    <t>STR # 767        ChainID: 000051927        MgtCo: Concord Hospitality Enterprises        Owner: Whitman Peterson</t>
  </si>
  <si>
    <t>For the Month of: December 2022        Date Created: January 18, 2023        Monthly Competitive Set Data Excludes Subject Property</t>
  </si>
  <si>
    <t>December 2022</t>
  </si>
  <si>
    <t>December 2022 vs. 2021 Percent Change (%)</t>
  </si>
  <si>
    <t>DoubleTree by Hilton Hotel Atlanta Perimeter Dunwoody</t>
  </si>
  <si>
    <t>Market: Atlanta, GA</t>
  </si>
  <si>
    <t>Market Class: Upscale Class</t>
  </si>
  <si>
    <t>Submarket: Buckhead, GA</t>
  </si>
  <si>
    <t>Submarket Scale: Upscale Chains</t>
  </si>
  <si>
    <t>Jul</t>
  </si>
  <si>
    <t>7 of 7</t>
  </si>
  <si>
    <t>3 of 7</t>
  </si>
  <si>
    <t>6 of 7</t>
  </si>
  <si>
    <t>Aug</t>
  </si>
  <si>
    <t>Sep</t>
  </si>
  <si>
    <t>5 of 7</t>
  </si>
  <si>
    <t>Oct</t>
  </si>
  <si>
    <t>Nov</t>
  </si>
  <si>
    <t>Dec</t>
  </si>
  <si>
    <t>4 of 7</t>
  </si>
  <si>
    <t>Jan</t>
  </si>
  <si>
    <t>Feb</t>
  </si>
  <si>
    <t>Mar</t>
  </si>
  <si>
    <t>Apr</t>
  </si>
  <si>
    <t>May</t>
  </si>
  <si>
    <t>Jun</t>
  </si>
  <si>
    <t>1 of 7</t>
  </si>
  <si>
    <t>2 of 7</t>
  </si>
  <si>
    <t>For the Month of: December 2022        Date Created: January 18, 2023</t>
  </si>
  <si>
    <t>City, State</t>
  </si>
  <si>
    <t>December 2022 (This Year)</t>
  </si>
  <si>
    <t>December 2021 (Last Year)</t>
  </si>
  <si>
    <t>Dec 19th - First Day of Hanukkah</t>
  </si>
  <si>
    <t>Dec 24th - Christmas Eve</t>
  </si>
  <si>
    <t>Dec 25th - Christmas Day</t>
  </si>
  <si>
    <t>Dec 26th - First Day of Kwanzaa</t>
  </si>
  <si>
    <t>Dec 31st - New Year's Eve</t>
  </si>
  <si>
    <t>Atlanta, GA</t>
  </si>
  <si>
    <t>30341</t>
  </si>
  <si>
    <t>(770) 457-6363</t>
  </si>
  <si>
    <t>250</t>
  </si>
  <si>
    <t>198601</t>
  </si>
  <si>
    <t>●</t>
  </si>
  <si>
    <t>Marriott Atlanta Perimeter Center</t>
  </si>
  <si>
    <t>30346-1402</t>
  </si>
  <si>
    <t>(770) 394-6500</t>
  </si>
  <si>
    <t>344</t>
  </si>
  <si>
    <t>197603</t>
  </si>
  <si>
    <t>Embassy Suites by Hilton Atlanta Perimeter Center</t>
  </si>
  <si>
    <t>30338</t>
  </si>
  <si>
    <t>(770) 394-5454</t>
  </si>
  <si>
    <t>252</t>
  </si>
  <si>
    <t>198512</t>
  </si>
  <si>
    <t>Crowne Plaza Atlanta Perimeter at Ravinia</t>
  </si>
  <si>
    <t>30346</t>
  </si>
  <si>
    <t>(770) 395-7700</t>
  </si>
  <si>
    <t>495</t>
  </si>
  <si>
    <t>198603</t>
  </si>
  <si>
    <t>Courtyard Atlanta Perimeter Center</t>
  </si>
  <si>
    <t>30328</t>
  </si>
  <si>
    <t>(770) 393-1000</t>
  </si>
  <si>
    <t>145</t>
  </si>
  <si>
    <t>198712</t>
  </si>
  <si>
    <t>Hilton Atlanta Perimeter</t>
  </si>
  <si>
    <t>(770) 668-0808</t>
  </si>
  <si>
    <t>224</t>
  </si>
  <si>
    <t>198703</t>
  </si>
  <si>
    <t>Sheraton Hotel Atlanta Perimeter North</t>
  </si>
  <si>
    <t>30328-5311</t>
  </si>
  <si>
    <t>(404) 564-3000</t>
  </si>
  <si>
    <t>142</t>
  </si>
  <si>
    <t>198704</t>
  </si>
  <si>
    <t>○</t>
  </si>
  <si>
    <t xml:space="preserve">Data received: </t>
  </si>
  <si>
    <t>= Monthly Only</t>
  </si>
  <si>
    <t>= Monthly &amp; Daily</t>
  </si>
  <si>
    <t>For the Month of: December 2022        Date Created: January 18, 2023        Daily Competitive Set Data Excludes Subject Property</t>
  </si>
  <si>
    <t>Th</t>
  </si>
  <si>
    <t>December</t>
  </si>
  <si>
    <t>Fr</t>
  </si>
  <si>
    <t>Sa</t>
  </si>
  <si>
    <t>Su</t>
  </si>
  <si>
    <t>Mo</t>
  </si>
  <si>
    <t>Tu</t>
  </si>
  <si>
    <t>We</t>
  </si>
  <si>
    <t>Market Scale: Atlanta, GA Upscale Chains</t>
  </si>
  <si>
    <t/>
  </si>
  <si>
    <t>4 of 6</t>
  </si>
  <si>
    <t>5 of 6</t>
  </si>
  <si>
    <t>6 of 6</t>
  </si>
  <si>
    <t>3 of 6</t>
  </si>
  <si>
    <t>2 of 6</t>
  </si>
  <si>
    <t>1 of 6</t>
  </si>
  <si>
    <t>3 of 5</t>
  </si>
  <si>
    <t>2 of 5</t>
  </si>
  <si>
    <t>2 of 4</t>
  </si>
  <si>
    <t>1 of 4</t>
  </si>
  <si>
    <t>3 of 4</t>
  </si>
  <si>
    <t>4 of 5</t>
  </si>
  <si>
    <t>B</t>
  </si>
  <si>
    <t>s</t>
  </si>
  <si>
    <t>r</t>
  </si>
  <si>
    <t>= Segmentation (Transient, Group, Contract) Only</t>
  </si>
  <si>
    <t>= Additional Revenue Only</t>
  </si>
  <si>
    <t>= Both Segmentation &amp; Additional Revenue</t>
  </si>
  <si>
    <t>1 of 5</t>
  </si>
  <si>
    <t>4 of 4</t>
  </si>
  <si>
    <t>5 of 5</t>
  </si>
  <si>
    <t>Sonesta Atlanta Northwest</t>
  </si>
  <si>
    <t>30339-2928</t>
  </si>
  <si>
    <t>(770) 955-1700</t>
  </si>
  <si>
    <t>300</t>
  </si>
  <si>
    <t>198101</t>
  </si>
  <si>
    <t>Hilton Garden Inn Atlanta Perimeter Center</t>
  </si>
  <si>
    <t>30319</t>
  </si>
  <si>
    <t>(404) 459-0500</t>
  </si>
  <si>
    <t>193</t>
  </si>
  <si>
    <t>199905</t>
  </si>
  <si>
    <t>Hyatt Regency Atlanta Perimeter at Villa Christina</t>
  </si>
  <si>
    <t>30319-1448</t>
  </si>
  <si>
    <t>(678) 539-1234</t>
  </si>
  <si>
    <t>182</t>
  </si>
  <si>
    <t>201405</t>
  </si>
  <si>
    <t>Holiday Inn &amp; Suites Atlanta Perimeter - Dunwoody</t>
  </si>
  <si>
    <t>30341-1080</t>
  </si>
  <si>
    <t>(678) 380-3700</t>
  </si>
  <si>
    <t>143</t>
  </si>
  <si>
    <t>202110</t>
  </si>
  <si>
    <t>Hyatt House Atlanta/Perimeter Center</t>
  </si>
  <si>
    <t>30342-1556</t>
  </si>
  <si>
    <t>(404) 968-2400</t>
  </si>
  <si>
    <t>186</t>
  </si>
  <si>
    <t>202103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</si>
</sst>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
    <numFmt numFmtId="167" formatCode="&quot;$&quot;#,##0.00"/>
    <numFmt numFmtId="168" formatCode="#,##0.0_);\(#,##0.0\);_(* &quot;&quot;??_);"/>
    <numFmt numFmtId="169" formatCode="0.00_);\(0.00\)"/>
    <numFmt numFmtId="170" formatCode="mm/dd/yy;@"/>
    <numFmt numFmtId="171" formatCode="00000"/>
  </numFmts>
  <fonts count="87" x14ac:knownFonts="1">
    <font>
      <sz val="10"/>
      <name val="Arial"/>
    </font>
    <font>
      <sz val="24"/>
      <color indexed="9"/>
      <name val="Arial"/>
      <family val="2"/>
    </font>
    <font>
      <sz val="11"/>
      <name val="Arial"/>
      <family val="2"/>
    </font>
    <font>
      <sz val="8"/>
      <name val="Arial"/>
      <family val="2"/>
    </font>
    <font>
      <sz val="7"/>
      <name val="Arial"/>
      <family val="2"/>
    </font>
    <font>
      <b/>
      <sz val="12"/>
      <color indexed="8"/>
      <name val="Arial"/>
      <family val="2"/>
    </font>
    <font>
      <b/>
      <sz val="14"/>
      <color indexed="8"/>
      <name val="Arial"/>
      <family val="2"/>
    </font>
    <font>
      <b/>
      <sz val="9"/>
      <color indexed="8"/>
      <name val="Arial"/>
      <family val="2"/>
    </font>
    <font>
      <sz val="13"/>
      <name val="Arial"/>
      <family val="2"/>
    </font>
    <font>
      <sz val="8"/>
      <name val="Wingdings"/>
      <charset val="2"/>
    </font>
    <font>
      <b/>
      <sz val="14"/>
      <color indexed="9"/>
      <name val="Arial"/>
      <family val="2"/>
    </font>
    <font>
      <b/>
      <sz val="8"/>
      <name val="Arial"/>
      <family val="2"/>
    </font>
    <font>
      <b/>
      <sz val="9"/>
      <name val="Arial"/>
      <family val="2"/>
    </font>
    <font>
      <sz val="7"/>
      <name val="Webdings"/>
      <family val="1"/>
      <charset val="2"/>
    </font>
    <font>
      <sz val="10"/>
      <name val="Webdings"/>
      <family val="1"/>
      <charset val="2"/>
    </font>
    <font>
      <sz val="24"/>
      <name val="Arial"/>
      <family val="2"/>
    </font>
    <font>
      <u/>
      <sz val="10"/>
      <color indexed="36"/>
      <name val="Arial"/>
      <family val="2"/>
    </font>
    <font>
      <u/>
      <sz val="10"/>
      <color indexed="39"/>
      <name val="Arial"/>
      <family val="2"/>
    </font>
    <font>
      <b/>
      <sz val="13"/>
      <name val="Arial"/>
      <family val="2"/>
    </font>
    <font>
      <sz val="14"/>
      <name val="Arial"/>
      <family val="2"/>
    </font>
    <font>
      <sz val="16"/>
      <name val="Arial"/>
      <family val="2"/>
    </font>
    <font>
      <b/>
      <sz val="10"/>
      <color indexed="8"/>
      <name val="Arial"/>
      <family val="2"/>
    </font>
    <font>
      <b/>
      <sz val="12"/>
      <color indexed="9"/>
      <name val="Arial"/>
      <family val="2"/>
    </font>
    <font>
      <b/>
      <sz val="10"/>
      <name val="Arial"/>
      <family val="2"/>
    </font>
    <font>
      <sz val="12"/>
      <name val="Arial"/>
      <family val="2"/>
    </font>
    <font>
      <b/>
      <i/>
      <sz val="10"/>
      <name val="Arial"/>
      <family val="2"/>
    </font>
    <font>
      <b/>
      <i/>
      <sz val="10"/>
      <color indexed="9"/>
      <name val="Arial"/>
      <family val="2"/>
    </font>
    <font>
      <b/>
      <sz val="10"/>
      <color indexed="9"/>
      <name val="Arial"/>
      <family val="2"/>
    </font>
    <font>
      <sz val="18"/>
      <name val="Arial"/>
      <family val="2"/>
    </font>
    <font>
      <b/>
      <sz val="12"/>
      <name val="Arial"/>
      <family val="2"/>
    </font>
    <font>
      <b/>
      <sz val="11"/>
      <color indexed="9"/>
      <name val="Arial"/>
      <family val="2"/>
    </font>
    <font>
      <sz val="10"/>
      <color indexed="9"/>
      <name val="Arial"/>
      <family val="2"/>
    </font>
    <font>
      <b/>
      <sz val="14"/>
      <name val="Arial"/>
      <family val="2"/>
    </font>
    <font>
      <sz val="10"/>
      <color indexed="8"/>
      <name val="Arial"/>
      <family val="2"/>
    </font>
    <font>
      <sz val="9"/>
      <color indexed="9"/>
      <name val="Arial"/>
      <family val="2"/>
    </font>
    <font>
      <b/>
      <sz val="16"/>
      <name val="Arial"/>
      <family val="2"/>
    </font>
    <font>
      <b/>
      <sz val="12"/>
      <color indexed="39"/>
      <name val="Arial"/>
      <family val="2"/>
    </font>
    <font>
      <sz val="12"/>
      <color indexed="39"/>
      <name val="Arial"/>
      <family val="2"/>
    </font>
    <font>
      <sz val="10"/>
      <color indexed="39"/>
      <name val="Arial"/>
      <family val="2"/>
    </font>
    <font>
      <sz val="10"/>
      <color indexed="33"/>
      <name val="Arial"/>
      <family val="2"/>
    </font>
    <font>
      <sz val="14"/>
      <color indexed="9"/>
      <name val="Arial"/>
      <family val="2"/>
    </font>
    <font>
      <sz val="11"/>
      <color indexed="8"/>
      <name val="Calibri"/>
      <family val="2"/>
    </font>
    <font>
      <sz val="11"/>
      <color indexed="9"/>
      <name val="Calibri"/>
      <family val="2"/>
    </font>
    <font>
      <sz val="11"/>
      <color indexed="3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28"/>
      <name val="Calibri"/>
      <family val="2"/>
    </font>
    <font>
      <b/>
      <sz val="18"/>
      <color indexed="62"/>
      <name val="Cambria"/>
      <family val="2"/>
    </font>
    <font>
      <b/>
      <sz val="11"/>
      <color indexed="8"/>
      <name val="Calibri"/>
      <family val="2"/>
    </font>
    <font>
      <sz val="11"/>
      <color indexed="10"/>
      <name val="Calibri"/>
      <family val="2"/>
    </font>
    <font>
      <sz val="9"/>
      <name val="Arial"/>
      <family val="2"/>
    </font>
    <font>
      <sz val="8"/>
      <name val="Arial"/>
      <family val="2"/>
    </font>
    <font>
      <sz val="8"/>
      <color indexed="9"/>
      <name val="Arial"/>
      <family val="2"/>
    </font>
    <font>
      <sz val="19"/>
      <color indexed="9"/>
      <name val="Arial"/>
      <family val="2"/>
    </font>
    <font>
      <u/>
      <sz val="11"/>
      <name val="Arial"/>
      <family val="2"/>
    </font>
    <font>
      <sz val="8"/>
      <color indexed="8"/>
      <name val="Arial"/>
      <family val="2"/>
    </font>
    <font>
      <sz val="10"/>
      <name val="Arial"/>
      <family val="2"/>
    </font>
    <font>
      <sz val="10"/>
      <color indexed="57"/>
      <name val="Arial"/>
      <family val="2"/>
    </font>
    <font>
      <u/>
      <sz val="10"/>
      <color indexed="60"/>
      <name val="Arial"/>
      <family val="2"/>
    </font>
    <font>
      <u/>
      <sz val="10"/>
      <color indexed="62"/>
      <name val="Arial"/>
      <family val="2"/>
    </font>
    <font>
      <sz val="11"/>
      <color indexed="55"/>
      <name val="Calibri"/>
      <family val="2"/>
    </font>
    <font>
      <b/>
      <sz val="11"/>
      <color indexed="53"/>
      <name val="Calibri"/>
      <family val="2"/>
    </font>
    <font>
      <b/>
      <sz val="18"/>
      <color indexed="62"/>
      <name val="Cambria"/>
      <family val="1"/>
    </font>
    <font>
      <u/>
      <sz val="11"/>
      <color theme="10"/>
      <name val="Calibri"/>
      <family val="2"/>
      <scheme val="minor"/>
    </font>
    <font>
      <sz val="11"/>
      <color theme="1"/>
      <name val="Calibri"/>
      <family val="2"/>
      <scheme val="minor"/>
    </font>
    <font>
      <b/>
      <sz val="18"/>
      <color theme="1"/>
      <name val="Arial"/>
      <family val="2"/>
    </font>
    <font>
      <sz val="18"/>
      <color theme="1"/>
      <name val="Arial"/>
      <family val="2"/>
    </font>
    <font>
      <sz val="11"/>
      <color rgb="FFFF0000"/>
      <name val="Calibri"/>
      <family val="2"/>
      <scheme val="minor"/>
    </font>
    <font>
      <b/>
      <sz val="11"/>
      <color theme="1"/>
      <name val="Arial"/>
      <family val="2"/>
    </font>
    <font>
      <sz val="11"/>
      <color theme="1"/>
      <name val="Arial"/>
      <family val="2"/>
    </font>
    <font>
      <b/>
      <sz val="12"/>
      <color rgb="FFFFFFFF"/>
      <name val="Arial"/>
      <family val="2"/>
    </font>
    <font>
      <b/>
      <sz val="10"/>
      <name val="Arial"/>
      <family val="2"/>
    </font>
    <font>
      <b/>
      <sz val="10"/>
      <name val="Arial"/>
      <family val="2"/>
    </font>
    <font>
      <sz val="10"/>
      <color rgb="FFFFFFFF"/>
      <name val="Arial"/>
      <family val="2"/>
    </font>
    <font>
      <sz val="10"/>
      <color rgb="FFA0A0A0"/>
      <name val="Arial"/>
      <family val="2"/>
    </font>
    <font>
      <sz val="10"/>
      <name val="Arial"/>
      <family val="2"/>
    </font>
    <font>
      <sz val="18"/>
      <name val="Arial"/>
      <family val="2"/>
    </font>
    <font>
      <sz val="10"/>
      <color rgb="FF000000"/>
      <name val="Arial"/>
      <family val="2"/>
    </font>
    <font>
      <sz val="10"/>
      <name val="Arial"/>
      <family val="2"/>
    </font>
  </fonts>
  <fills count="40">
    <fill>
      <patternFill patternType="none"/>
    </fill>
    <fill>
      <patternFill patternType="gray125"/>
    </fill>
    <fill>
      <patternFill patternType="solid">
        <fgColor indexed="22"/>
      </patternFill>
    </fill>
    <fill>
      <patternFill patternType="solid">
        <fgColor indexed="56"/>
      </patternFill>
    </fill>
    <fill>
      <patternFill patternType="solid">
        <fgColor indexed="29"/>
      </patternFill>
    </fill>
    <fill>
      <patternFill patternType="solid">
        <fgColor indexed="54"/>
      </patternFill>
    </fill>
    <fill>
      <patternFill patternType="solid">
        <fgColor indexed="41"/>
      </patternFill>
    </fill>
    <fill>
      <patternFill patternType="solid">
        <fgColor indexed="41"/>
      </patternFill>
    </fill>
    <fill>
      <patternFill patternType="solid">
        <fgColor indexed="47"/>
      </patternFill>
    </fill>
    <fill>
      <patternFill patternType="solid">
        <fgColor indexed="47"/>
      </patternFill>
    </fill>
    <fill>
      <patternFill patternType="solid">
        <fgColor indexed="44"/>
      </patternFill>
    </fill>
    <fill>
      <patternFill patternType="solid">
        <fgColor indexed="44"/>
      </patternFill>
    </fill>
    <fill>
      <patternFill patternType="solid">
        <fgColor indexed="49"/>
      </patternFill>
    </fill>
    <fill>
      <patternFill patternType="solid">
        <fgColor indexed="49"/>
      </patternFill>
    </fill>
    <fill>
      <patternFill patternType="solid">
        <fgColor indexed="33"/>
      </patternFill>
    </fill>
    <fill>
      <patternFill patternType="solid">
        <fgColor indexed="57"/>
      </patternFill>
    </fill>
    <fill>
      <patternFill patternType="solid">
        <fgColor indexed="37"/>
      </patternFill>
    </fill>
    <fill>
      <patternFill patternType="solid">
        <fgColor indexed="61"/>
      </patternFill>
    </fill>
    <fill>
      <patternFill patternType="solid">
        <fgColor indexed="36"/>
      </patternFill>
    </fill>
    <fill>
      <patternFill patternType="solid">
        <fgColor indexed="60"/>
      </patternFill>
    </fill>
    <fill>
      <patternFill patternType="solid">
        <fgColor indexed="54"/>
      </patternFill>
    </fill>
    <fill>
      <patternFill patternType="solid">
        <fgColor indexed="53"/>
      </patternFill>
    </fill>
    <fill>
      <patternFill patternType="solid">
        <fgColor indexed="53"/>
      </patternFill>
    </fill>
    <fill>
      <patternFill patternType="solid">
        <fgColor indexed="45"/>
      </patternFill>
    </fill>
    <fill>
      <patternFill patternType="solid">
        <fgColor indexed="63"/>
      </patternFill>
    </fill>
    <fill>
      <patternFill patternType="solid">
        <fgColor indexed="42"/>
      </patternFill>
    </fill>
    <fill>
      <patternFill patternType="solid">
        <fgColor indexed="42"/>
      </patternFill>
    </fill>
    <fill>
      <patternFill patternType="solid">
        <fgColor indexed="43"/>
      </patternFill>
    </fill>
    <fill>
      <patternFill patternType="solid">
        <fgColor indexed="43"/>
      </patternFill>
    </fill>
    <fill>
      <patternFill patternType="solid">
        <fgColor indexed="59"/>
      </patternFill>
    </fill>
    <fill>
      <patternFill patternType="solid">
        <fgColor indexed="9"/>
      </patternFill>
    </fill>
    <fill>
      <patternFill patternType="solid">
        <fgColor indexed="37"/>
      </patternFill>
    </fill>
    <fill>
      <patternFill patternType="solid">
        <fgColor indexed="55"/>
      </patternFill>
    </fill>
    <fill>
      <patternFill patternType="solid">
        <fgColor indexed="22"/>
      </patternFill>
    </fill>
    <fill>
      <patternFill patternType="solid">
        <fgColor indexed="33"/>
      </patternFill>
    </fill>
    <fill>
      <patternFill patternType="solid">
        <fgColor indexed="45"/>
      </patternFill>
    </fill>
    <fill>
      <patternFill patternType="solid">
        <fgColor theme="0"/>
      </patternFill>
    </fill>
    <fill>
      <patternFill patternType="solid">
        <fgColor rgb="FFFFFFFF"/>
      </patternFill>
    </fill>
    <fill>
      <patternFill patternType="solid">
        <fgColor rgb="FFA0A0A0"/>
      </patternFill>
    </fill>
    <fill>
      <patternFill patternType="solid">
        <fgColor rgb="FFEAEAEA"/>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28"/>
      </left>
      <right style="double">
        <color indexed="28"/>
      </right>
      <top style="double">
        <color indexed="28"/>
      </top>
      <bottom style="double">
        <color indexed="28"/>
      </bottom>
      <diagonal/>
    </border>
    <border>
      <left style="double">
        <color indexed="53"/>
      </left>
      <right style="double">
        <color indexed="53"/>
      </right>
      <top style="double">
        <color indexed="53"/>
      </top>
      <bottom style="double">
        <color indexed="5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33"/>
      </left>
      <right style="thin">
        <color indexed="33"/>
      </right>
      <top style="thin">
        <color indexed="33"/>
      </top>
      <bottom style="thin">
        <color indexed="33"/>
      </bottom>
      <diagonal/>
    </border>
    <border>
      <left style="thin">
        <color indexed="57"/>
      </left>
      <right style="thin">
        <color indexed="57"/>
      </right>
      <top style="thin">
        <color indexed="57"/>
      </top>
      <bottom style="thin">
        <color indexed="57"/>
      </bottom>
      <diagonal/>
    </border>
    <border>
      <left style="thin">
        <color indexed="28"/>
      </left>
      <right style="thin">
        <color indexed="28"/>
      </right>
      <top style="thin">
        <color indexed="28"/>
      </top>
      <bottom style="thin">
        <color indexed="28"/>
      </bottom>
      <diagonal/>
    </border>
    <border>
      <left style="thin">
        <color indexed="53"/>
      </left>
      <right style="thin">
        <color indexed="53"/>
      </right>
      <top style="thin">
        <color indexed="53"/>
      </top>
      <bottom style="thin">
        <color indexed="53"/>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7"/>
      </top>
      <bottom style="thin">
        <color indexed="57"/>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top style="thin">
        <color indexed="49"/>
      </top>
      <bottom style="double">
        <color indexed="49"/>
      </bottom>
      <diagonal/>
    </border>
    <border>
      <left/>
      <right style="thin">
        <color indexed="55"/>
      </right>
      <top/>
      <bottom/>
      <diagonal/>
    </border>
    <border>
      <left style="thin">
        <color indexed="22"/>
      </left>
      <right/>
      <top style="thin">
        <color indexed="22"/>
      </top>
      <bottom/>
      <diagonal/>
    </border>
    <border>
      <left style="thin">
        <color indexed="22"/>
      </left>
      <right/>
      <top/>
      <bottom/>
      <diagonal/>
    </border>
    <border>
      <left style="thin">
        <color indexed="22"/>
      </left>
      <right/>
      <top/>
      <bottom style="thin">
        <color indexed="22"/>
      </bottom>
      <diagonal/>
    </border>
    <border>
      <left/>
      <right/>
      <top/>
      <bottom style="thin">
        <color indexed="55"/>
      </bottom>
      <diagonal/>
    </border>
    <border>
      <left style="thin">
        <color indexed="33"/>
      </left>
      <right/>
      <top style="thin">
        <color indexed="33"/>
      </top>
      <bottom/>
      <diagonal/>
    </border>
    <border>
      <left/>
      <right style="thin">
        <color indexed="33"/>
      </right>
      <top style="thin">
        <color indexed="33"/>
      </top>
      <bottom/>
      <diagonal/>
    </border>
    <border>
      <left style="thin">
        <color indexed="33"/>
      </left>
      <right/>
      <top/>
      <bottom/>
      <diagonal/>
    </border>
    <border>
      <left/>
      <right style="thin">
        <color indexed="33"/>
      </right>
      <top/>
      <bottom/>
      <diagonal/>
    </border>
    <border>
      <left style="thin">
        <color indexed="33"/>
      </left>
      <right/>
      <top/>
      <bottom style="thin">
        <color indexed="33"/>
      </bottom>
      <diagonal/>
    </border>
    <border>
      <left/>
      <right style="thin">
        <color indexed="33"/>
      </right>
      <top/>
      <bottom style="thin">
        <color indexed="33"/>
      </bottom>
      <diagonal/>
    </border>
    <border>
      <left/>
      <right/>
      <top style="thin">
        <color indexed="33"/>
      </top>
      <bottom/>
      <diagonal/>
    </border>
    <border>
      <left/>
      <right/>
      <top/>
      <bottom style="thin">
        <color indexed="33"/>
      </bottom>
      <diagonal/>
    </border>
    <border>
      <left style="thin">
        <color indexed="33"/>
      </left>
      <right/>
      <top style="thin">
        <color indexed="33"/>
      </top>
      <bottom style="thin">
        <color indexed="33"/>
      </bottom>
      <diagonal/>
    </border>
    <border>
      <left/>
      <right/>
      <top style="thin">
        <color indexed="33"/>
      </top>
      <bottom style="thin">
        <color indexed="33"/>
      </bottom>
      <diagonal/>
    </border>
    <border>
      <left/>
      <right style="thin">
        <color indexed="33"/>
      </right>
      <top style="thin">
        <color indexed="33"/>
      </top>
      <bottom style="thin">
        <color indexed="33"/>
      </bottom>
      <diagonal/>
    </border>
    <border>
      <left style="thin">
        <color indexed="33"/>
      </left>
      <right style="thin">
        <color indexed="33"/>
      </right>
      <top style="thin">
        <color indexed="33"/>
      </top>
      <bottom/>
      <diagonal/>
    </border>
    <border>
      <left style="thin">
        <color indexed="33"/>
      </left>
      <right style="thin">
        <color indexed="33"/>
      </right>
      <top/>
      <bottom/>
      <diagonal/>
    </border>
    <border>
      <left style="thin">
        <color indexed="33"/>
      </left>
      <right style="thin">
        <color indexed="33"/>
      </right>
      <top/>
      <bottom style="thin">
        <color indexed="33"/>
      </bottom>
      <diagonal/>
    </border>
    <border>
      <left/>
      <right style="thin">
        <color indexed="23"/>
      </right>
      <top/>
      <bottom/>
      <diagonal/>
    </border>
    <border>
      <left style="thin">
        <color indexed="55"/>
      </left>
      <right/>
      <top/>
      <bottom/>
      <diagonal/>
    </border>
    <border>
      <left style="thin">
        <color indexed="23"/>
      </left>
      <right/>
      <top/>
      <bottom/>
      <diagonal/>
    </border>
    <border>
      <left style="thin">
        <color indexed="33"/>
      </left>
      <right/>
      <top/>
      <bottom style="thin">
        <color indexed="55"/>
      </bottom>
      <diagonal/>
    </border>
    <border>
      <left/>
      <right style="thin">
        <color indexed="33"/>
      </right>
      <top/>
      <bottom style="thin">
        <color indexed="55"/>
      </bottom>
      <diagonal/>
    </border>
    <border>
      <left/>
      <right/>
      <top style="thin">
        <color indexed="55"/>
      </top>
      <bottom style="thin">
        <color indexed="33"/>
      </bottom>
      <diagonal/>
    </border>
    <border>
      <left style="thin">
        <color indexed="33"/>
      </left>
      <right style="dashed">
        <color indexed="33"/>
      </right>
      <top style="thin">
        <color indexed="33"/>
      </top>
      <bottom/>
      <diagonal/>
    </border>
    <border>
      <left style="thin">
        <color indexed="33"/>
      </left>
      <right style="thin">
        <color indexed="55"/>
      </right>
      <top style="thin">
        <color indexed="33"/>
      </top>
      <bottom style="thin">
        <color indexed="33"/>
      </bottom>
      <diagonal/>
    </border>
    <border>
      <left style="thin">
        <color indexed="55"/>
      </left>
      <right style="thin">
        <color indexed="55"/>
      </right>
      <top style="thin">
        <color indexed="33"/>
      </top>
      <bottom style="thin">
        <color indexed="33"/>
      </bottom>
      <diagonal/>
    </border>
    <border>
      <left style="thin">
        <color indexed="55"/>
      </left>
      <right style="thin">
        <color indexed="33"/>
      </right>
      <top style="thin">
        <color indexed="33"/>
      </top>
      <bottom style="thin">
        <color indexed="33"/>
      </bottom>
      <diagonal/>
    </border>
    <border>
      <left/>
      <right style="thin">
        <color indexed="64"/>
      </right>
      <top/>
      <bottom/>
      <diagonal/>
    </border>
    <border>
      <left style="thin">
        <color indexed="33"/>
      </left>
      <right style="dashed">
        <color indexed="33"/>
      </right>
      <top style="thin">
        <color indexed="33"/>
      </top>
      <bottom style="thin">
        <color indexed="33"/>
      </bottom>
      <diagonal/>
    </border>
    <border>
      <left style="thin">
        <color indexed="33"/>
      </left>
      <right style="thin">
        <color rgb="FFA0A0A0"/>
      </right>
      <top style="thin">
        <color indexed="33"/>
      </top>
      <bottom style="thin">
        <color indexed="33"/>
      </bottom>
      <diagonal/>
    </border>
    <border>
      <left/>
      <right style="thin">
        <color rgb="FFA0A0A0"/>
      </right>
      <top style="thin">
        <color indexed="33"/>
      </top>
      <bottom style="thin">
        <color indexed="33"/>
      </bottom>
      <diagonal/>
    </border>
    <border>
      <left/>
      <right/>
      <top/>
      <bottom/>
      <diagonal/>
    </border>
    <border diagonalUp="1" diagonalDown="1">
      <left style="thin">
        <color rgb="FFA0A0A0"/>
      </left>
      <right style="thin">
        <color rgb="FFA0A0A0"/>
      </right>
      <top style="thin">
        <color rgb="FFA0A0A0"/>
      </top>
      <bottom style="thin">
        <color rgb="FFA0A0A0"/>
      </bottom>
      <diagonal/>
    </border>
    <border>
      <left/>
      <right style="thin">
        <color rgb="FFA0A0A0"/>
      </right>
      <top style="thin">
        <color indexed="33"/>
      </top>
      <bottom/>
      <diagonal/>
    </border>
    <border>
      <left style="thin">
        <color indexed="33"/>
      </left>
      <right style="thin">
        <color indexed="33"/>
      </right>
      <top style="thin">
        <color indexed="33"/>
      </top>
      <bottom/>
      <diagonal/>
    </border>
    <border>
      <left/>
      <right style="thin">
        <color rgb="FFA0A0A0"/>
      </right>
      <top/>
      <bottom style="thin">
        <color indexed="33"/>
      </bottom>
      <diagonal/>
    </border>
    <border>
      <left/>
      <right style="thin">
        <color rgb="FFA0A0A0"/>
      </right>
      <top style="thin">
        <color indexed="33"/>
      </top>
      <bottom/>
      <diagonal/>
    </border>
    <border>
      <left/>
      <right style="thin">
        <color rgb="FFA0A0A0"/>
      </right>
      <top/>
      <bottom/>
      <diagonal/>
    </border>
    <border diagonalUp="1" diagonalDown="1">
      <left/>
      <right/>
      <top/>
      <bottom/>
      <diagonal/>
    </border>
    <border>
      <left/>
      <right style="thin">
        <color rgb="FFA0A0A0"/>
      </right>
      <top style="thin">
        <color indexed="33"/>
      </top>
      <bottom style="thin">
        <color indexed="33"/>
      </bottom>
      <diagonal/>
    </border>
    <border diagonalUp="1" diagonalDown="1">
      <left style="thin">
        <color rgb="FFA0A0A0"/>
      </left>
      <right/>
      <top style="thin">
        <color rgb="FFA0A0A0"/>
      </top>
      <bottom style="thin">
        <color rgb="FFA0A0A0"/>
      </bottom>
      <diagonal/>
    </border>
    <border diagonalUp="1" diagonalDown="1">
      <left/>
      <right/>
      <top style="thin">
        <color rgb="FFA0A0A0"/>
      </top>
      <bottom style="thin">
        <color rgb="FFA0A0A0"/>
      </bottom>
      <diagonal/>
    </border>
    <border diagonalUp="1" diagonalDown="1">
      <left/>
      <right style="thin">
        <color rgb="FFA0A0A0"/>
      </right>
      <top style="thin">
        <color rgb="FFA0A0A0"/>
      </top>
      <bottom style="thin">
        <color rgb="FFA0A0A0"/>
      </bottom>
      <diagonal/>
    </border>
    <border>
      <left/>
      <right style="thin">
        <color indexed="55"/>
      </right>
      <top/>
      <bottom/>
      <diagonal/>
    </border>
    <border>
      <left style="thin">
        <color indexed="33"/>
      </left>
      <right style="thin">
        <color indexed="33"/>
      </right>
      <top/>
      <bottom/>
      <diagonal/>
    </border>
    <border>
      <left style="thin">
        <color indexed="33"/>
      </left>
      <right style="thin">
        <color indexed="33"/>
      </right>
      <top/>
      <bottom style="thin">
        <color indexed="33"/>
      </bottom>
      <diagonal/>
    </border>
    <border>
      <left style="thin">
        <color indexed="33"/>
      </left>
      <right/>
      <top style="thin">
        <color indexed="33"/>
      </top>
      <bottom/>
      <diagonal/>
    </border>
    <border>
      <left/>
      <right/>
      <top style="thin">
        <color indexed="33"/>
      </top>
      <bottom/>
      <diagonal/>
    </border>
    <border>
      <left/>
      <right style="thin">
        <color indexed="33"/>
      </right>
      <top style="thin">
        <color indexed="33"/>
      </top>
      <bottom/>
      <diagonal/>
    </border>
    <border>
      <left style="thin">
        <color indexed="33"/>
      </left>
      <right/>
      <top/>
      <bottom/>
      <diagonal/>
    </border>
    <border>
      <left/>
      <right style="thin">
        <color indexed="33"/>
      </right>
      <top/>
      <bottom/>
      <diagonal/>
    </border>
    <border>
      <left style="thin">
        <color indexed="33"/>
      </left>
      <right/>
      <top/>
      <bottom style="thin">
        <color indexed="33"/>
      </bottom>
      <diagonal/>
    </border>
    <border>
      <left/>
      <right/>
      <top/>
      <bottom style="thin">
        <color indexed="33"/>
      </bottom>
      <diagonal/>
    </border>
    <border>
      <left/>
      <right style="thin">
        <color indexed="33"/>
      </right>
      <top/>
      <bottom style="thin">
        <color indexed="33"/>
      </bottom>
      <diagonal/>
    </border>
    <border>
      <left/>
      <right style="thin">
        <color indexed="64"/>
      </right>
      <top/>
      <bottom/>
      <diagonal/>
    </border>
    <border>
      <left/>
      <right style="thin">
        <color indexed="33"/>
      </right>
      <top style="thin">
        <color indexed="33"/>
      </top>
      <bottom style="thin">
        <color indexed="33"/>
      </bottom>
      <diagonal/>
    </border>
  </borders>
  <cellStyleXfs count="783">
    <xf numFmtId="0" fontId="0" fillId="0" borderId="0"/>
    <xf numFmtId="0" fontId="41" fillId="2" borderId="0" applyNumberFormat="0" applyBorder="0"/>
    <xf numFmtId="0" fontId="41" fillId="3" borderId="0" applyNumberFormat="0" applyBorder="0"/>
    <xf numFmtId="0" fontId="41" fillId="4" borderId="0" applyNumberFormat="0" applyBorder="0"/>
    <xf numFmtId="0" fontId="41" fillId="5" borderId="0" applyNumberFormat="0" applyBorder="0"/>
    <xf numFmtId="0" fontId="41" fillId="4" borderId="0" applyNumberFormat="0" applyBorder="0"/>
    <xf numFmtId="0" fontId="41" fillId="5" borderId="0" applyNumberFormat="0" applyBorder="0"/>
    <xf numFmtId="0" fontId="41" fillId="2" borderId="0" applyNumberFormat="0" applyBorder="0"/>
    <xf numFmtId="0" fontId="41" fillId="3" borderId="0" applyNumberFormat="0" applyBorder="0"/>
    <xf numFmtId="0" fontId="41" fillId="6" borderId="0" applyNumberFormat="0" applyBorder="0"/>
    <xf numFmtId="0" fontId="41" fillId="7" borderId="0" applyNumberFormat="0" applyBorder="0"/>
    <xf numFmtId="0" fontId="41" fillId="8" borderId="0" applyNumberFormat="0" applyBorder="0"/>
    <xf numFmtId="0" fontId="41" fillId="9" borderId="0" applyNumberFormat="0" applyBorder="0"/>
    <xf numFmtId="0" fontId="41" fillId="2" borderId="0" applyNumberFormat="0" applyBorder="0"/>
    <xf numFmtId="0" fontId="41" fillId="3" borderId="0" applyNumberFormat="0" applyBorder="0"/>
    <xf numFmtId="0" fontId="41" fillId="4" borderId="0" applyNumberFormat="0" applyBorder="0"/>
    <xf numFmtId="0" fontId="41" fillId="5" borderId="0" applyNumberFormat="0" applyBorder="0"/>
    <xf numFmtId="0" fontId="41" fillId="4" borderId="0" applyNumberFormat="0" applyBorder="0"/>
    <xf numFmtId="0" fontId="41" fillId="5" borderId="0" applyNumberFormat="0" applyBorder="0"/>
    <xf numFmtId="0" fontId="41" fillId="2" borderId="0" applyNumberFormat="0" applyBorder="0"/>
    <xf numFmtId="0" fontId="41" fillId="3" borderId="0" applyNumberFormat="0" applyBorder="0"/>
    <xf numFmtId="0" fontId="41" fillId="10" borderId="0" applyNumberFormat="0" applyBorder="0"/>
    <xf numFmtId="0" fontId="41" fillId="11" borderId="0" applyNumberFormat="0" applyBorder="0"/>
    <xf numFmtId="0" fontId="41" fillId="8" borderId="0" applyNumberFormat="0" applyBorder="0"/>
    <xf numFmtId="0" fontId="41" fillId="9" borderId="0" applyNumberFormat="0" applyBorder="0"/>
    <xf numFmtId="0" fontId="42" fillId="12" borderId="0" applyNumberFormat="0" applyBorder="0"/>
    <xf numFmtId="0" fontId="42" fillId="13" borderId="0" applyNumberFormat="0" applyBorder="0"/>
    <xf numFmtId="0" fontId="42" fillId="4" borderId="0" applyNumberFormat="0" applyBorder="0"/>
    <xf numFmtId="0" fontId="42" fillId="5" borderId="0" applyNumberFormat="0" applyBorder="0"/>
    <xf numFmtId="0" fontId="42" fillId="4" borderId="0" applyNumberFormat="0" applyBorder="0"/>
    <xf numFmtId="0" fontId="42" fillId="5" borderId="0" applyNumberFormat="0" applyBorder="0"/>
    <xf numFmtId="0" fontId="42" fillId="14" borderId="0" applyNumberFormat="0" applyBorder="0"/>
    <xf numFmtId="0" fontId="42" fillId="15" borderId="0" applyNumberFormat="0" applyBorder="0"/>
    <xf numFmtId="0" fontId="42" fillId="12" borderId="0" applyNumberFormat="0" applyBorder="0"/>
    <xf numFmtId="0" fontId="42" fillId="13" borderId="0" applyNumberFormat="0" applyBorder="0"/>
    <xf numFmtId="0" fontId="42" fillId="8" borderId="0" applyNumberFormat="0" applyBorder="0"/>
    <xf numFmtId="0" fontId="42" fillId="9" borderId="0" applyNumberFormat="0" applyBorder="0"/>
    <xf numFmtId="0" fontId="42" fillId="12" borderId="0" applyNumberFormat="0" applyBorder="0"/>
    <xf numFmtId="0" fontId="42" fillId="13" borderId="0" applyNumberFormat="0" applyBorder="0"/>
    <xf numFmtId="0" fontId="42" fillId="16" borderId="0" applyNumberFormat="0" applyBorder="0"/>
    <xf numFmtId="0" fontId="42" fillId="17" borderId="0" applyNumberFormat="0" applyBorder="0"/>
    <xf numFmtId="0" fontId="42" fillId="18" borderId="0" applyNumberFormat="0" applyBorder="0"/>
    <xf numFmtId="0" fontId="42" fillId="19" borderId="0" applyNumberFormat="0" applyBorder="0"/>
    <xf numFmtId="0" fontId="42" fillId="20" borderId="0" applyNumberFormat="0" applyBorder="0"/>
    <xf numFmtId="0" fontId="42" fillId="5" borderId="0" applyNumberFormat="0" applyBorder="0"/>
    <xf numFmtId="0" fontId="42" fillId="12" borderId="0" applyNumberFormat="0" applyBorder="0"/>
    <xf numFmtId="0" fontId="42" fillId="13" borderId="0" applyNumberFormat="0" applyBorder="0"/>
    <xf numFmtId="0" fontId="42" fillId="21" borderId="0" applyNumberFormat="0" applyBorder="0"/>
    <xf numFmtId="0" fontId="42" fillId="22" borderId="0" applyNumberFormat="0" applyBorder="0"/>
    <xf numFmtId="0" fontId="43" fillId="23" borderId="0" applyNumberFormat="0" applyBorder="0"/>
    <xf numFmtId="0" fontId="68" fillId="24" borderId="0" applyNumberFormat="0" applyBorder="0"/>
    <xf numFmtId="0" fontId="44" fillId="2" borderId="1" applyNumberFormat="0"/>
    <xf numFmtId="0" fontId="44" fillId="3" borderId="1" applyNumberFormat="0"/>
    <xf numFmtId="0" fontId="45" fillId="14" borderId="2" applyNumberFormat="0"/>
    <xf numFmtId="0" fontId="45" fillId="15" borderId="3" applyNumberFormat="0"/>
    <xf numFmtId="43" fontId="64" fillId="0" borderId="0" applyBorder="0"/>
    <xf numFmtId="44" fontId="64" fillId="0" borderId="0" applyBorder="0"/>
    <xf numFmtId="0" fontId="46" fillId="0" borderId="0" applyNumberFormat="0" applyBorder="0"/>
    <xf numFmtId="0" fontId="46" fillId="0" borderId="0" applyNumberFormat="0" applyBorder="0"/>
    <xf numFmtId="0" fontId="64" fillId="0" borderId="0"/>
    <xf numFmtId="0" fontId="64" fillId="0" borderId="0"/>
    <xf numFmtId="0" fontId="64" fillId="0" borderId="0"/>
    <xf numFmtId="0" fontId="64" fillId="0" borderId="0"/>
    <xf numFmtId="43" fontId="64" fillId="0" borderId="0" applyBorder="0"/>
    <xf numFmtId="43" fontId="64" fillId="0" borderId="0" applyBorder="0"/>
    <xf numFmtId="43" fontId="64" fillId="0" borderId="0" applyBorder="0"/>
    <xf numFmtId="43" fontId="64" fillId="0" borderId="0" applyBorder="0"/>
    <xf numFmtId="41" fontId="64" fillId="0" borderId="0" applyBorder="0"/>
    <xf numFmtId="41" fontId="64" fillId="0" borderId="0" applyBorder="0"/>
    <xf numFmtId="41" fontId="64" fillId="0" borderId="0" applyBorder="0"/>
    <xf numFmtId="41" fontId="64" fillId="0" borderId="0" applyBorder="0"/>
    <xf numFmtId="44" fontId="64" fillId="0" borderId="0" applyBorder="0"/>
    <xf numFmtId="44" fontId="64" fillId="0" borderId="0" applyBorder="0"/>
    <xf numFmtId="44" fontId="64" fillId="0" borderId="0" applyBorder="0"/>
    <xf numFmtId="44" fontId="64" fillId="0" borderId="0" applyBorder="0"/>
    <xf numFmtId="42" fontId="64" fillId="0" borderId="0" applyBorder="0"/>
    <xf numFmtId="42" fontId="64" fillId="0" borderId="0" applyBorder="0"/>
    <xf numFmtId="42" fontId="64" fillId="0" borderId="0" applyBorder="0"/>
    <xf numFmtId="42"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0" fontId="16" fillId="0" borderId="0" applyNumberFormat="0" applyBorder="0"/>
    <xf numFmtId="0" fontId="66" fillId="0" borderId="0" applyNumberFormat="0" applyBorder="0"/>
    <xf numFmtId="0" fontId="17" fillId="0" borderId="0" applyNumberFormat="0" applyBorder="0"/>
    <xf numFmtId="0" fontId="67" fillId="0" borderId="0" applyNumberFormat="0" applyBorder="0"/>
    <xf numFmtId="9" fontId="64" fillId="0" borderId="0" applyBorder="0"/>
    <xf numFmtId="9" fontId="64" fillId="0" borderId="0" applyBorder="0"/>
    <xf numFmtId="9" fontId="64" fillId="0" borderId="0" applyBorder="0"/>
    <xf numFmtId="9" fontId="64" fillId="0" borderId="0" applyBorder="0"/>
    <xf numFmtId="43" fontId="64" fillId="0" borderId="0" applyBorder="0"/>
    <xf numFmtId="41" fontId="64" fillId="0" borderId="0" applyBorder="0"/>
    <xf numFmtId="44" fontId="64" fillId="0" borderId="0" applyBorder="0"/>
    <xf numFmtId="42" fontId="64" fillId="0" borderId="0" applyBorder="0"/>
    <xf numFmtId="0" fontId="16" fillId="0" borderId="0" applyNumberFormat="0" applyBorder="0"/>
    <xf numFmtId="0" fontId="17" fillId="0" borderId="0" applyNumberFormat="0" applyBorder="0"/>
    <xf numFmtId="9" fontId="64" fillId="0" borderId="0" applyBorder="0"/>
    <xf numFmtId="0" fontId="47" fillId="25" borderId="0" applyNumberFormat="0" applyBorder="0"/>
    <xf numFmtId="0" fontId="47" fillId="26" borderId="0" applyNumberFormat="0" applyBorder="0"/>
    <xf numFmtId="0" fontId="48" fillId="0" borderId="4" applyNumberFormat="0"/>
    <xf numFmtId="0" fontId="48" fillId="0" borderId="4" applyNumberFormat="0"/>
    <xf numFmtId="0" fontId="49" fillId="0" borderId="4" applyNumberFormat="0"/>
    <xf numFmtId="0" fontId="49" fillId="0" borderId="4" applyNumberFormat="0"/>
    <xf numFmtId="0" fontId="50" fillId="0" borderId="5" applyNumberFormat="0"/>
    <xf numFmtId="0" fontId="50" fillId="0" borderId="5" applyNumberFormat="0"/>
    <xf numFmtId="0" fontId="50" fillId="0" borderId="0" applyNumberFormat="0" applyBorder="0"/>
    <xf numFmtId="0" fontId="50" fillId="0" borderId="0" applyNumberFormat="0" applyBorder="0"/>
    <xf numFmtId="0" fontId="71" fillId="0" borderId="0" applyNumberFormat="0" applyBorder="0"/>
    <xf numFmtId="0" fontId="51" fillId="8" borderId="1" applyNumberFormat="0"/>
    <xf numFmtId="0" fontId="51" fillId="9" borderId="1" applyNumberFormat="0"/>
    <xf numFmtId="0" fontId="52" fillId="0" borderId="6" applyNumberFormat="0"/>
    <xf numFmtId="0" fontId="52" fillId="0" borderId="6" applyNumberFormat="0"/>
    <xf numFmtId="0" fontId="53" fillId="27" borderId="0" applyNumberFormat="0" applyBorder="0"/>
    <xf numFmtId="0" fontId="53" fillId="28" borderId="0" applyNumberFormat="0" applyBorder="0"/>
    <xf numFmtId="0" fontId="72" fillId="0" borderId="0"/>
    <xf numFmtId="0" fontId="72" fillId="0" borderId="0"/>
    <xf numFmtId="0" fontId="64" fillId="27" borderId="7" applyNumberFormat="0"/>
    <xf numFmtId="0" fontId="64" fillId="28" borderId="8" applyNumberFormat="0"/>
    <xf numFmtId="0" fontId="64" fillId="27" borderId="7" applyNumberFormat="0"/>
    <xf numFmtId="0" fontId="64" fillId="27" borderId="7" applyNumberFormat="0"/>
    <xf numFmtId="0" fontId="54" fillId="2" borderId="9" applyNumberFormat="0"/>
    <xf numFmtId="0" fontId="69" fillId="3" borderId="10" applyNumberFormat="0"/>
    <xf numFmtId="9" fontId="64" fillId="0" borderId="0" applyBorder="0"/>
    <xf numFmtId="0" fontId="1" fillId="29" borderId="0" applyNumberFormat="0" applyBorder="0">
      <alignment horizontal="center" wrapText="1"/>
    </xf>
    <xf numFmtId="0" fontId="1" fillId="29" borderId="0" applyNumberFormat="0" applyBorder="0">
      <alignment horizontal="center" wrapText="1"/>
    </xf>
    <xf numFmtId="0" fontId="31" fillId="30" borderId="0" applyNumberFormat="0"/>
    <xf numFmtId="0" fontId="31" fillId="30" borderId="0" applyNumberFormat="0"/>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24" borderId="14" applyNumberFormat="0">
      <alignment horizontal="center" vertical="center"/>
    </xf>
    <xf numFmtId="0" fontId="35" fillId="31" borderId="14" applyNumberFormat="0">
      <alignment horizontal="center" vertical="center"/>
    </xf>
    <xf numFmtId="0" fontId="35" fillId="24" borderId="14" applyNumberFormat="0">
      <alignment horizontal="center" vertical="center"/>
    </xf>
    <xf numFmtId="0" fontId="35" fillId="24" borderId="14"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 borderId="0" applyNumberFormat="0" applyBorder="0">
      <alignment horizontal="center"/>
    </xf>
    <xf numFmtId="0" fontId="1" fillId="29" borderId="0" applyNumberFormat="0" applyBorder="0">
      <alignment horizontal="center" wrapText="1"/>
    </xf>
    <xf numFmtId="0" fontId="1" fillId="29" borderId="0" applyNumberFormat="0" applyBorder="0">
      <alignment horizontal="center" wrapText="1"/>
    </xf>
    <xf numFmtId="0" fontId="31" fillId="30" borderId="0" applyNumberFormat="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30" borderId="14" applyNumberFormat="0">
      <alignment horizontal="center" vertical="center"/>
    </xf>
    <xf numFmtId="0" fontId="35" fillId="24" borderId="14" applyNumberFormat="0">
      <alignment horizontal="center" vertical="center"/>
    </xf>
    <xf numFmtId="0" fontId="35" fillId="31" borderId="14" applyNumberFormat="0">
      <alignment horizontal="center" vertical="center"/>
    </xf>
    <xf numFmtId="0" fontId="35" fillId="24" borderId="14" applyNumberFormat="0">
      <alignment horizontal="center" vertical="center"/>
    </xf>
    <xf numFmtId="0" fontId="35" fillId="24" borderId="14" applyNumberFormat="0">
      <alignment horizontal="center" vertical="center"/>
    </xf>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1" fillId="29" borderId="0" applyNumberFormat="0" applyBorder="0">
      <alignment horizontal="center" wrapText="1"/>
    </xf>
    <xf numFmtId="0" fontId="1" fillId="29" borderId="0" applyNumberFormat="0" applyBorder="0">
      <alignment horizontal="center" wrapText="1"/>
    </xf>
    <xf numFmtId="0" fontId="31" fillId="30" borderId="0" applyNumberFormat="0"/>
    <xf numFmtId="0" fontId="31" fillId="30" borderId="0" applyNumberFormat="0"/>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5" fillId="15" borderId="0" applyNumberFormat="0" applyBorder="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 borderId="0" applyNumberFormat="0" applyBorder="0">
      <alignment horizontal="center"/>
    </xf>
    <xf numFmtId="0" fontId="31" fillId="30" borderId="0" applyNumberFormat="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 borderId="0" applyNumberFormat="0" applyBorder="0">
      <alignment horizontal="center"/>
    </xf>
    <xf numFmtId="0" fontId="31" fillId="30" borderId="0" applyNumberFormat="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5" fillId="15" borderId="0" applyNumberFormat="0" applyBorder="0"/>
    <xf numFmtId="0" fontId="65" fillId="15" borderId="0" applyNumberFormat="0" applyBorder="0"/>
    <xf numFmtId="0" fontId="64" fillId="30" borderId="8" applyNumberFormat="0">
      <alignment horizontal="left" vertical="center"/>
    </xf>
    <xf numFmtId="0" fontId="64" fillId="30" borderId="15" applyNumberFormat="0">
      <alignment horizontal="center" vertical="center"/>
    </xf>
    <xf numFmtId="0" fontId="64" fillId="30" borderId="16" applyNumberFormat="0">
      <alignment horizontal="center" vertical="center"/>
    </xf>
    <xf numFmtId="0" fontId="64" fillId="30" borderId="17" applyNumberFormat="0">
      <alignment horizontal="center" vertical="center"/>
    </xf>
    <xf numFmtId="0" fontId="64" fillId="3" borderId="8" applyNumberFormat="0">
      <alignment horizontal="left" vertical="center"/>
    </xf>
    <xf numFmtId="0" fontId="64" fillId="3" borderId="15" applyNumberFormat="0">
      <alignment horizontal="center" vertical="center"/>
    </xf>
    <xf numFmtId="0" fontId="64" fillId="3" borderId="16" applyNumberFormat="0">
      <alignment horizontal="center" vertical="center"/>
    </xf>
    <xf numFmtId="0" fontId="64" fillId="3" borderId="17" applyNumberFormat="0">
      <alignment horizontal="center" vertical="center"/>
    </xf>
    <xf numFmtId="0" fontId="35" fillId="30" borderId="17" applyNumberFormat="0">
      <alignment horizontal="center" vertical="center"/>
    </xf>
    <xf numFmtId="0" fontId="35" fillId="3" borderId="17" applyNumberFormat="0">
      <alignment horizontal="center" vertical="center"/>
    </xf>
    <xf numFmtId="0" fontId="64" fillId="30" borderId="12" applyNumberFormat="0"/>
    <xf numFmtId="0" fontId="64" fillId="30" borderId="12" applyNumberFormat="0"/>
    <xf numFmtId="0" fontId="64" fillId="33" borderId="12" applyNumberFormat="0"/>
    <xf numFmtId="0" fontId="64" fillId="3" borderId="12" applyNumberFormat="0"/>
    <xf numFmtId="0" fontId="1" fillId="29" borderId="0" applyNumberFormat="0" applyBorder="0">
      <alignment horizontal="center" wrapText="1"/>
    </xf>
    <xf numFmtId="0" fontId="1" fillId="29" borderId="0" applyNumberFormat="0" applyBorder="0">
      <alignment horizontal="center" wrapText="1"/>
    </xf>
    <xf numFmtId="0" fontId="1" fillId="29" borderId="0" applyNumberFormat="0" applyBorder="0">
      <alignment horizontal="center" wrapText="1"/>
    </xf>
    <xf numFmtId="0" fontId="1" fillId="29" borderId="0" applyNumberFormat="0" applyBorder="0">
      <alignment horizontal="center" wrapText="1"/>
    </xf>
    <xf numFmtId="0" fontId="64" fillId="30" borderId="11" applyNumberFormat="0"/>
    <xf numFmtId="0" fontId="64" fillId="30" borderId="11" applyNumberFormat="0"/>
    <xf numFmtId="0" fontId="64" fillId="30" borderId="12" applyNumberFormat="0"/>
    <xf numFmtId="0" fontId="64" fillId="30" borderId="12" applyNumberFormat="0"/>
    <xf numFmtId="0" fontId="64" fillId="30" borderId="13" applyNumberFormat="0"/>
    <xf numFmtId="0" fontId="64" fillId="30" borderId="13" applyNumberFormat="0"/>
    <xf numFmtId="0" fontId="64" fillId="30" borderId="14" applyNumberFormat="0"/>
    <xf numFmtId="0" fontId="64" fillId="30" borderId="14" applyNumberFormat="0"/>
    <xf numFmtId="0" fontId="64" fillId="33" borderId="11" applyNumberFormat="0"/>
    <xf numFmtId="0" fontId="64" fillId="3" borderId="11" applyNumberFormat="0"/>
    <xf numFmtId="0" fontId="64" fillId="33" borderId="12" applyNumberFormat="0"/>
    <xf numFmtId="0" fontId="64" fillId="3" borderId="12" applyNumberFormat="0"/>
    <xf numFmtId="0" fontId="64" fillId="33" borderId="13" applyNumberFormat="0"/>
    <xf numFmtId="0" fontId="64" fillId="3" borderId="13" applyNumberFormat="0"/>
    <xf numFmtId="0" fontId="64" fillId="33" borderId="14" applyNumberFormat="0"/>
    <xf numFmtId="0" fontId="64" fillId="3" borderId="14" applyNumberFormat="0"/>
    <xf numFmtId="0" fontId="64" fillId="30" borderId="11" applyNumberFormat="0"/>
    <xf numFmtId="0" fontId="64" fillId="30" borderId="11" applyNumberFormat="0"/>
    <xf numFmtId="0" fontId="64" fillId="30" borderId="11" applyNumberFormat="0"/>
    <xf numFmtId="0" fontId="64" fillId="30" borderId="11" applyNumberFormat="0"/>
    <xf numFmtId="0" fontId="64" fillId="30" borderId="12" applyNumberFormat="0"/>
    <xf numFmtId="0" fontId="64" fillId="30" borderId="12" applyNumberFormat="0"/>
    <xf numFmtId="0" fontId="64" fillId="30" borderId="12" applyNumberFormat="0"/>
    <xf numFmtId="0" fontId="64" fillId="30" borderId="12" applyNumberFormat="0"/>
    <xf numFmtId="0" fontId="64" fillId="30" borderId="13" applyNumberFormat="0"/>
    <xf numFmtId="0" fontId="64" fillId="30" borderId="13" applyNumberFormat="0"/>
    <xf numFmtId="0" fontId="64" fillId="30" borderId="13" applyNumberFormat="0"/>
    <xf numFmtId="0" fontId="64" fillId="30" borderId="13" applyNumberFormat="0"/>
    <xf numFmtId="0" fontId="64" fillId="30" borderId="14" applyNumberFormat="0"/>
    <xf numFmtId="0" fontId="64" fillId="30" borderId="14" applyNumberFormat="0"/>
    <xf numFmtId="0" fontId="64" fillId="30" borderId="14" applyNumberFormat="0"/>
    <xf numFmtId="0" fontId="64" fillId="30" borderId="14" applyNumberFormat="0"/>
    <xf numFmtId="0" fontId="64" fillId="24" borderId="11" applyNumberFormat="0"/>
    <xf numFmtId="0" fontId="64" fillId="31" borderId="11" applyNumberFormat="0"/>
    <xf numFmtId="0" fontId="64" fillId="24" borderId="11" applyNumberFormat="0"/>
    <xf numFmtId="0" fontId="64" fillId="24" borderId="11" applyNumberFormat="0"/>
    <xf numFmtId="0" fontId="64" fillId="24" borderId="12" applyNumberFormat="0"/>
    <xf numFmtId="0" fontId="64" fillId="31" borderId="12" applyNumberFormat="0"/>
    <xf numFmtId="0" fontId="64" fillId="24" borderId="12" applyNumberFormat="0"/>
    <xf numFmtId="0" fontId="64" fillId="24" borderId="12" applyNumberFormat="0"/>
    <xf numFmtId="0" fontId="64" fillId="24" borderId="13" applyNumberFormat="0"/>
    <xf numFmtId="0" fontId="64" fillId="31" borderId="13" applyNumberFormat="0"/>
    <xf numFmtId="0" fontId="64" fillId="24" borderId="13" applyNumberFormat="0"/>
    <xf numFmtId="0" fontId="64" fillId="24" borderId="13" applyNumberFormat="0"/>
    <xf numFmtId="0" fontId="64" fillId="24" borderId="14" applyNumberFormat="0"/>
    <xf numFmtId="0" fontId="64" fillId="31" borderId="14" applyNumberFormat="0"/>
    <xf numFmtId="0" fontId="64" fillId="24" borderId="14" applyNumberFormat="0"/>
    <xf numFmtId="0" fontId="64" fillId="24" borderId="14" applyNumberFormat="0"/>
    <xf numFmtId="0" fontId="1" fillId="29" borderId="0" applyNumberFormat="0" applyBorder="0">
      <alignment horizontal="center" wrapText="1"/>
    </xf>
    <xf numFmtId="0" fontId="1" fillId="29" borderId="0" applyNumberFormat="0" applyBorder="0">
      <alignment horizontal="center" wrapText="1"/>
    </xf>
    <xf numFmtId="0" fontId="64" fillId="30" borderId="11" applyNumberFormat="0">
      <alignment horizontal="left"/>
    </xf>
    <xf numFmtId="0" fontId="64" fillId="30" borderId="11" applyNumberFormat="0">
      <alignment horizontal="left"/>
    </xf>
    <xf numFmtId="0" fontId="64" fillId="30" borderId="11" applyNumberFormat="0">
      <alignment horizontal="left"/>
    </xf>
    <xf numFmtId="0" fontId="64" fillId="30" borderId="11" applyNumberFormat="0">
      <alignment horizontal="left"/>
    </xf>
    <xf numFmtId="0" fontId="64" fillId="30" borderId="12" applyNumberFormat="0"/>
    <xf numFmtId="0" fontId="64" fillId="30" borderId="12" applyNumberFormat="0"/>
    <xf numFmtId="0" fontId="64" fillId="30" borderId="12" applyNumberFormat="0"/>
    <xf numFmtId="0" fontId="64" fillId="30" borderId="12" applyNumberFormat="0"/>
    <xf numFmtId="0" fontId="64" fillId="30" borderId="13" applyNumberFormat="0"/>
    <xf numFmtId="0" fontId="64" fillId="30" borderId="13" applyNumberFormat="0"/>
    <xf numFmtId="0" fontId="64" fillId="30" borderId="13" applyNumberFormat="0"/>
    <xf numFmtId="0" fontId="64" fillId="30" borderId="13" applyNumberFormat="0"/>
    <xf numFmtId="0" fontId="64" fillId="30" borderId="14" applyNumberFormat="0"/>
    <xf numFmtId="0" fontId="64" fillId="30" borderId="14" applyNumberFormat="0"/>
    <xf numFmtId="0" fontId="64" fillId="30" borderId="14" applyNumberFormat="0"/>
    <xf numFmtId="0" fontId="64" fillId="30" borderId="14" applyNumberFormat="0"/>
    <xf numFmtId="0" fontId="64" fillId="24" borderId="11" applyNumberFormat="0">
      <alignment horizontal="left"/>
    </xf>
    <xf numFmtId="0" fontId="64" fillId="31" borderId="11" applyNumberFormat="0">
      <alignment horizontal="left"/>
    </xf>
    <xf numFmtId="0" fontId="64" fillId="24" borderId="11" applyNumberFormat="0">
      <alignment horizontal="left"/>
    </xf>
    <xf numFmtId="0" fontId="64" fillId="24" borderId="11" applyNumberFormat="0">
      <alignment horizontal="left"/>
    </xf>
    <xf numFmtId="0" fontId="64" fillId="24" borderId="12" applyNumberFormat="0"/>
    <xf numFmtId="0" fontId="64" fillId="31" borderId="12" applyNumberFormat="0"/>
    <xf numFmtId="0" fontId="64" fillId="24" borderId="12" applyNumberFormat="0"/>
    <xf numFmtId="0" fontId="64" fillId="24" borderId="12" applyNumberFormat="0"/>
    <xf numFmtId="0" fontId="64" fillId="24" borderId="13" applyNumberFormat="0"/>
    <xf numFmtId="0" fontId="64" fillId="31" borderId="13" applyNumberFormat="0"/>
    <xf numFmtId="0" fontId="64" fillId="24" borderId="13" applyNumberFormat="0"/>
    <xf numFmtId="0" fontId="64" fillId="24" borderId="13" applyNumberFormat="0"/>
    <xf numFmtId="0" fontId="64" fillId="24" borderId="14" applyNumberFormat="0"/>
    <xf numFmtId="0" fontId="64" fillId="31" borderId="14" applyNumberFormat="0"/>
    <xf numFmtId="0" fontId="64" fillId="24" borderId="14" applyNumberFormat="0"/>
    <xf numFmtId="0" fontId="64" fillId="24" borderId="14" applyNumberFormat="0"/>
    <xf numFmtId="0" fontId="1" fillId="29" borderId="0" applyNumberFormat="0" applyBorder="0">
      <alignment horizontal="center" wrapText="1"/>
    </xf>
    <xf numFmtId="0" fontId="1" fillId="29" borderId="0" applyNumberFormat="0" applyBorder="0">
      <alignment horizontal="center" wrapText="1"/>
    </xf>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15" borderId="0" applyNumberFormat="0" applyBorder="0">
      <alignment horizontal="center"/>
    </xf>
    <xf numFmtId="0" fontId="64" fillId="30" borderId="0" applyNumberFormat="0" applyBorder="0"/>
    <xf numFmtId="0" fontId="64" fillId="30" borderId="0" applyNumberFormat="0" applyBorder="0"/>
    <xf numFmtId="0" fontId="64" fillId="30" borderId="0" applyNumberFormat="0" applyBorder="0"/>
    <xf numFmtId="0" fontId="64" fillId="30"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64" fillId="32" borderId="0" applyNumberFormat="0" applyBorder="0"/>
    <xf numFmtId="0" fontId="31" fillId="30" borderId="0" applyNumberFormat="0"/>
    <xf numFmtId="0" fontId="31" fillId="30" borderId="0" applyNumberFormat="0"/>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1" applyNumberFormat="0">
      <alignment horizontal="left"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2"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3"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30" borderId="14" applyNumberFormat="0">
      <alignment horizontal="center" vertical="center"/>
    </xf>
    <xf numFmtId="0" fontId="64" fillId="24" borderId="11" applyNumberFormat="0">
      <alignment horizontal="left" vertical="center"/>
    </xf>
    <xf numFmtId="0" fontId="64" fillId="31" borderId="11" applyNumberFormat="0">
      <alignment horizontal="left" vertical="center"/>
    </xf>
    <xf numFmtId="0" fontId="64" fillId="24" borderId="11" applyNumberFormat="0">
      <alignment horizontal="left" vertical="center"/>
    </xf>
    <xf numFmtId="0" fontId="64" fillId="24" borderId="11" applyNumberFormat="0">
      <alignment horizontal="left" vertical="center"/>
    </xf>
    <xf numFmtId="0" fontId="64" fillId="24" borderId="12" applyNumberFormat="0">
      <alignment horizontal="center" vertical="center"/>
    </xf>
    <xf numFmtId="0" fontId="64" fillId="31" borderId="12" applyNumberFormat="0">
      <alignment horizontal="center" vertical="center"/>
    </xf>
    <xf numFmtId="0" fontId="64" fillId="24" borderId="12" applyNumberFormat="0">
      <alignment horizontal="center" vertical="center"/>
    </xf>
    <xf numFmtId="0" fontId="64" fillId="24" borderId="12" applyNumberFormat="0">
      <alignment horizontal="center" vertical="center"/>
    </xf>
    <xf numFmtId="0" fontId="64" fillId="24" borderId="13" applyNumberFormat="0">
      <alignment horizontal="center" vertical="center"/>
    </xf>
    <xf numFmtId="0" fontId="64" fillId="31" borderId="13" applyNumberFormat="0">
      <alignment horizontal="center" vertical="center"/>
    </xf>
    <xf numFmtId="0" fontId="64" fillId="24" borderId="13" applyNumberFormat="0">
      <alignment horizontal="center" vertical="center"/>
    </xf>
    <xf numFmtId="0" fontId="64" fillId="24" borderId="13" applyNumberFormat="0">
      <alignment horizontal="center" vertical="center"/>
    </xf>
    <xf numFmtId="0" fontId="64" fillId="24" borderId="14" applyNumberFormat="0">
      <alignment horizontal="center" vertical="center"/>
    </xf>
    <xf numFmtId="0" fontId="64" fillId="31" borderId="14" applyNumberFormat="0">
      <alignment horizontal="center" vertical="center"/>
    </xf>
    <xf numFmtId="0" fontId="64" fillId="24" borderId="14" applyNumberFormat="0">
      <alignment horizontal="center" vertical="center"/>
    </xf>
    <xf numFmtId="0" fontId="64" fillId="24"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64" fillId="32" borderId="14" applyNumberFormat="0">
      <alignment horizontal="center" vertical="center"/>
    </xf>
    <xf numFmtId="0" fontId="1" fillId="29" borderId="0" applyNumberFormat="0" applyBorder="0">
      <alignment horizontal="center" wrapText="1"/>
    </xf>
    <xf numFmtId="0" fontId="1" fillId="29" borderId="0" applyNumberFormat="0" applyBorder="0">
      <alignment horizontal="center" wrapText="1"/>
    </xf>
    <xf numFmtId="0" fontId="55" fillId="0" borderId="0" applyNumberFormat="0" applyBorder="0"/>
    <xf numFmtId="0" fontId="70" fillId="0" borderId="0" applyNumberFormat="0" applyBorder="0"/>
    <xf numFmtId="0" fontId="56" fillId="0" borderId="18" applyNumberFormat="0"/>
    <xf numFmtId="0" fontId="56" fillId="0" borderId="18" applyNumberFormat="0"/>
    <xf numFmtId="0" fontId="57" fillId="0" borderId="0" applyNumberFormat="0" applyBorder="0"/>
    <xf numFmtId="0" fontId="57" fillId="0" borderId="0" applyNumberFormat="0" applyBorder="0"/>
  </cellStyleXfs>
  <cellXfs count="631">
    <xf numFmtId="0" fontId="0" fillId="0" borderId="0" xfId="0"/>
    <xf numFmtId="0" fontId="0" fillId="30" borderId="0" xfId="0" applyFill="1"/>
    <xf numFmtId="0" fontId="0" fillId="30" borderId="0" xfId="0" applyFill="1" applyAlignment="1">
      <alignment horizontal="centerContinuous"/>
    </xf>
    <xf numFmtId="0" fontId="64" fillId="0" borderId="0" xfId="0" applyFont="1"/>
    <xf numFmtId="0" fontId="28" fillId="0" borderId="0" xfId="0" applyFont="1"/>
    <xf numFmtId="0" fontId="24" fillId="0" borderId="0" xfId="0" applyFont="1"/>
    <xf numFmtId="0" fontId="29" fillId="0" borderId="0" xfId="0" applyFont="1"/>
    <xf numFmtId="0" fontId="23" fillId="0" borderId="0" xfId="0" applyFont="1"/>
    <xf numFmtId="164" fontId="64" fillId="30" borderId="0" xfId="0" applyNumberFormat="1" applyFont="1" applyFill="1" applyAlignment="1">
      <alignment horizontal="left"/>
    </xf>
    <xf numFmtId="0" fontId="18" fillId="30" borderId="0" xfId="0" applyFont="1" applyFill="1" applyAlignment="1">
      <alignment horizontal="left"/>
    </xf>
    <xf numFmtId="0" fontId="0" fillId="30" borderId="0" xfId="0" applyFill="1" applyAlignment="1">
      <alignment horizontal="right"/>
    </xf>
    <xf numFmtId="0" fontId="4" fillId="30" borderId="0" xfId="0" applyFont="1" applyFill="1"/>
    <xf numFmtId="0" fontId="19" fillId="30" borderId="0" xfId="0" applyFont="1" applyFill="1" applyAlignment="1">
      <alignment horizontal="centerContinuous"/>
    </xf>
    <xf numFmtId="0" fontId="19" fillId="30" borderId="0" xfId="0" applyFont="1" applyFill="1" applyAlignment="1">
      <alignment horizontal="right"/>
    </xf>
    <xf numFmtId="0" fontId="20" fillId="30" borderId="0" xfId="0" applyFont="1" applyFill="1" applyAlignment="1">
      <alignment horizontal="right"/>
    </xf>
    <xf numFmtId="0" fontId="2" fillId="30" borderId="0" xfId="0" applyFont="1" applyFill="1" applyAlignment="1">
      <alignment horizontal="left"/>
    </xf>
    <xf numFmtId="17" fontId="2" fillId="30" borderId="0" xfId="0" applyNumberFormat="1" applyFont="1" applyFill="1" applyAlignment="1">
      <alignment horizontal="left"/>
    </xf>
    <xf numFmtId="0" fontId="28" fillId="30" borderId="0" xfId="0" applyFont="1" applyFill="1" applyAlignment="1">
      <alignment horizontal="left"/>
    </xf>
    <xf numFmtId="0" fontId="0" fillId="0" borderId="0" xfId="0" applyAlignment="1">
      <alignment horizontal="center"/>
    </xf>
    <xf numFmtId="0" fontId="0" fillId="30" borderId="0" xfId="0" applyFill="1" applyAlignment="1">
      <alignment horizontal="center"/>
    </xf>
    <xf numFmtId="0" fontId="12" fillId="30" borderId="0" xfId="0" applyFont="1" applyFill="1" applyAlignment="1">
      <alignment horizontal="right"/>
    </xf>
    <xf numFmtId="0" fontId="0" fillId="0" borderId="0" xfId="0" applyAlignment="1">
      <alignment horizontal="centerContinuous"/>
    </xf>
    <xf numFmtId="0" fontId="32" fillId="0" borderId="0" xfId="0" applyFont="1"/>
    <xf numFmtId="0" fontId="0" fillId="0" borderId="0" xfId="0" applyAlignment="1">
      <alignment horizontal="left"/>
    </xf>
    <xf numFmtId="0" fontId="6" fillId="0" borderId="0" xfId="0" applyFont="1"/>
    <xf numFmtId="0" fontId="7" fillId="0" borderId="0" xfId="0" applyFont="1" applyAlignment="1">
      <alignment horizontal="center"/>
    </xf>
    <xf numFmtId="0" fontId="2" fillId="0" borderId="20" xfId="0" applyFont="1" applyBorder="1" applyAlignment="1">
      <alignment horizontal="right"/>
    </xf>
    <xf numFmtId="0" fontId="2" fillId="33" borderId="21" xfId="0" applyFont="1" applyFill="1" applyBorder="1" applyAlignment="1">
      <alignment horizontal="right"/>
    </xf>
    <xf numFmtId="0" fontId="2" fillId="33" borderId="22" xfId="0" applyFont="1" applyFill="1" applyBorder="1" applyAlignment="1">
      <alignment horizontal="right"/>
    </xf>
    <xf numFmtId="0" fontId="2" fillId="0" borderId="22" xfId="0" applyFont="1" applyBorder="1" applyAlignment="1">
      <alignment horizontal="right"/>
    </xf>
    <xf numFmtId="0" fontId="8" fillId="0" borderId="0" xfId="0" applyFont="1" applyAlignment="1">
      <alignment horizontal="center"/>
    </xf>
    <xf numFmtId="1" fontId="2" fillId="0" borderId="0" xfId="0" applyNumberFormat="1" applyFont="1" applyAlignment="1">
      <alignment horizontal="left"/>
    </xf>
    <xf numFmtId="0" fontId="19" fillId="30" borderId="0" xfId="0" applyFont="1" applyFill="1" applyAlignment="1">
      <alignment horizontal="right" vertical="center"/>
    </xf>
    <xf numFmtId="0" fontId="0" fillId="30" borderId="0" xfId="0" applyFill="1" applyAlignment="1">
      <alignment horizontal="center" vertical="center"/>
    </xf>
    <xf numFmtId="166" fontId="9" fillId="0" borderId="0" xfId="0" applyNumberFormat="1" applyFont="1" applyAlignment="1">
      <alignment horizontal="right"/>
    </xf>
    <xf numFmtId="166" fontId="9" fillId="30" borderId="0" xfId="0" applyNumberFormat="1" applyFont="1" applyFill="1" applyAlignment="1">
      <alignment horizontal="center"/>
    </xf>
    <xf numFmtId="0" fontId="19" fillId="30" borderId="0" xfId="0" applyFont="1" applyFill="1" applyAlignment="1">
      <alignment horizontal="center"/>
    </xf>
    <xf numFmtId="166" fontId="0" fillId="30" borderId="0" xfId="0" applyNumberFormat="1" applyFill="1"/>
    <xf numFmtId="166" fontId="2" fillId="30" borderId="0" xfId="0" applyNumberFormat="1" applyFont="1" applyFill="1" applyAlignment="1">
      <alignment horizontal="left"/>
    </xf>
    <xf numFmtId="167" fontId="2" fillId="30" borderId="0" xfId="0" applyNumberFormat="1" applyFont="1" applyFill="1" applyAlignment="1">
      <alignment horizontal="left"/>
    </xf>
    <xf numFmtId="0" fontId="29" fillId="30" borderId="0" xfId="0" applyFont="1" applyFill="1" applyAlignment="1">
      <alignment horizontal="centerContinuous"/>
    </xf>
    <xf numFmtId="166" fontId="64" fillId="0" borderId="0" xfId="0" applyNumberFormat="1" applyFont="1"/>
    <xf numFmtId="0" fontId="32" fillId="0" borderId="0" xfId="0" applyFont="1" applyAlignment="1">
      <alignment horizontal="right"/>
    </xf>
    <xf numFmtId="0" fontId="19" fillId="0" borderId="0" xfId="0" applyFont="1"/>
    <xf numFmtId="0" fontId="32" fillId="0" borderId="0" xfId="0" applyFont="1" applyAlignment="1">
      <alignment horizontal="right" vertical="top"/>
    </xf>
    <xf numFmtId="0" fontId="59" fillId="0" borderId="0" xfId="0" applyFont="1"/>
    <xf numFmtId="0" fontId="58" fillId="0" borderId="0" xfId="0" applyFont="1" applyAlignment="1">
      <alignment horizontal="right"/>
    </xf>
    <xf numFmtId="0" fontId="58" fillId="0" borderId="0" xfId="0" applyFont="1"/>
    <xf numFmtId="0" fontId="23" fillId="0" borderId="0" xfId="0" applyFont="1" applyAlignment="1">
      <alignment horizontal="left"/>
    </xf>
    <xf numFmtId="0" fontId="23" fillId="0" borderId="0" xfId="0" applyFont="1" applyAlignment="1">
      <alignment horizontal="center"/>
    </xf>
    <xf numFmtId="0" fontId="64" fillId="0" borderId="0" xfId="0" applyFont="1" applyAlignment="1">
      <alignment horizontal="left"/>
    </xf>
    <xf numFmtId="49" fontId="64" fillId="0" borderId="0" xfId="0" applyNumberFormat="1" applyFont="1" applyAlignment="1">
      <alignment horizontal="left"/>
    </xf>
    <xf numFmtId="49" fontId="64" fillId="0" borderId="0" xfId="0" applyNumberFormat="1" applyFont="1"/>
    <xf numFmtId="16" fontId="64" fillId="0" borderId="0" xfId="0" applyNumberFormat="1" applyFont="1" applyAlignment="1">
      <alignment horizontal="left"/>
    </xf>
    <xf numFmtId="0" fontId="64" fillId="0" borderId="0" xfId="0" applyFont="1" applyAlignment="1">
      <alignment horizontal="left" textRotation="90"/>
    </xf>
    <xf numFmtId="16" fontId="58" fillId="30" borderId="0" xfId="0" applyNumberFormat="1" applyFont="1" applyFill="1" applyAlignment="1">
      <alignment horizontal="left" textRotation="90" wrapText="1"/>
    </xf>
    <xf numFmtId="166" fontId="13" fillId="30" borderId="0" xfId="0" applyNumberFormat="1" applyFont="1" applyFill="1" applyAlignment="1">
      <alignment horizontal="center"/>
    </xf>
    <xf numFmtId="166" fontId="64" fillId="0" borderId="0" xfId="0" applyNumberFormat="1" applyFont="1" applyAlignment="1">
      <alignment horizontal="left"/>
    </xf>
    <xf numFmtId="166" fontId="13" fillId="0" borderId="0" xfId="0" applyNumberFormat="1" applyFont="1" applyAlignment="1">
      <alignment horizontal="right"/>
    </xf>
    <xf numFmtId="0" fontId="64" fillId="0" borderId="0" xfId="0" applyFont="1" applyAlignment="1">
      <alignment horizontal="center"/>
    </xf>
    <xf numFmtId="0" fontId="14" fillId="0" borderId="0" xfId="0" applyFont="1"/>
    <xf numFmtId="166" fontId="13" fillId="0" borderId="0" xfId="0" applyNumberFormat="1" applyFont="1"/>
    <xf numFmtId="0" fontId="15" fillId="0" borderId="0" xfId="0" applyFont="1" applyAlignment="1">
      <alignment vertical="center"/>
    </xf>
    <xf numFmtId="166" fontId="64" fillId="0" borderId="0" xfId="0" applyNumberFormat="1" applyFont="1" applyAlignment="1">
      <alignment horizontal="center"/>
    </xf>
    <xf numFmtId="166" fontId="64" fillId="33" borderId="0" xfId="0" applyNumberFormat="1" applyFont="1" applyFill="1" applyAlignment="1">
      <alignment horizontal="center"/>
    </xf>
    <xf numFmtId="2" fontId="64" fillId="33" borderId="0" xfId="0" applyNumberFormat="1" applyFont="1" applyFill="1" applyAlignment="1">
      <alignment horizontal="center"/>
    </xf>
    <xf numFmtId="2" fontId="64" fillId="0" borderId="0" xfId="0" applyNumberFormat="1" applyFont="1" applyAlignment="1">
      <alignment horizontal="center"/>
    </xf>
    <xf numFmtId="0" fontId="0" fillId="0" borderId="23" xfId="0" applyBorder="1"/>
    <xf numFmtId="0" fontId="64" fillId="0" borderId="0" xfId="0" applyFont="1" applyAlignment="1">
      <alignment horizontal="right"/>
    </xf>
    <xf numFmtId="0" fontId="24" fillId="0" borderId="23" xfId="0" applyFont="1" applyBorder="1" applyAlignment="1">
      <alignment horizontal="center"/>
    </xf>
    <xf numFmtId="166" fontId="18" fillId="30" borderId="0" xfId="0" applyNumberFormat="1" applyFont="1" applyFill="1" applyAlignment="1">
      <alignment horizontal="left"/>
    </xf>
    <xf numFmtId="17" fontId="19" fillId="30" borderId="0" xfId="0" applyNumberFormat="1" applyFont="1" applyFill="1" applyAlignment="1">
      <alignment horizontal="right"/>
    </xf>
    <xf numFmtId="166" fontId="19" fillId="30" borderId="0" xfId="0" applyNumberFormat="1" applyFont="1" applyFill="1" applyAlignment="1">
      <alignment horizontal="right"/>
    </xf>
    <xf numFmtId="0" fontId="19" fillId="30" borderId="0" xfId="0" applyFont="1" applyFill="1" applyAlignment="1">
      <alignment horizontal="left"/>
    </xf>
    <xf numFmtId="0" fontId="0" fillId="0" borderId="0" xfId="0" applyAlignment="1">
      <alignment horizontal="right"/>
    </xf>
    <xf numFmtId="0" fontId="0" fillId="33" borderId="0" xfId="0" applyFill="1"/>
    <xf numFmtId="0" fontId="32" fillId="30" borderId="0" xfId="0" applyFont="1" applyFill="1" applyAlignment="1">
      <alignment horizontal="right" vertical="top"/>
    </xf>
    <xf numFmtId="166" fontId="64" fillId="30" borderId="0" xfId="0" applyNumberFormat="1" applyFont="1" applyFill="1" applyAlignment="1">
      <alignment horizontal="center"/>
    </xf>
    <xf numFmtId="0" fontId="2" fillId="30" borderId="0" xfId="0" applyFont="1" applyFill="1" applyAlignment="1">
      <alignment horizontal="center"/>
    </xf>
    <xf numFmtId="0" fontId="64" fillId="30" borderId="0" xfId="0" applyFont="1" applyFill="1"/>
    <xf numFmtId="0" fontId="24" fillId="30" borderId="0" xfId="0" applyFont="1" applyFill="1" applyAlignment="1">
      <alignment horizontal="center"/>
    </xf>
    <xf numFmtId="0" fontId="21" fillId="0" borderId="0" xfId="0" applyFont="1"/>
    <xf numFmtId="0" fontId="21" fillId="0" borderId="0" xfId="0" applyFont="1" applyAlignment="1">
      <alignment horizontal="center"/>
    </xf>
    <xf numFmtId="0" fontId="21" fillId="30" borderId="0" xfId="0" applyFont="1" applyFill="1"/>
    <xf numFmtId="166" fontId="0" fillId="33" borderId="0" xfId="0" applyNumberFormat="1" applyFill="1"/>
    <xf numFmtId="0" fontId="0" fillId="0" borderId="0" xfId="0" applyAlignment="1">
      <alignment vertical="center"/>
    </xf>
    <xf numFmtId="0" fontId="24" fillId="30" borderId="0" xfId="0" applyFont="1" applyFill="1" applyAlignment="1">
      <alignment horizontal="left"/>
    </xf>
    <xf numFmtId="0" fontId="64" fillId="30" borderId="0" xfId="0" applyFont="1" applyFill="1" applyAlignment="1">
      <alignment horizontal="left"/>
    </xf>
    <xf numFmtId="0" fontId="0" fillId="30" borderId="0" xfId="0" applyFill="1" applyAlignment="1">
      <alignment horizontal="left"/>
    </xf>
    <xf numFmtId="0" fontId="58" fillId="30" borderId="0" xfId="0" applyFont="1" applyFill="1" applyAlignment="1">
      <alignment horizontal="left" vertical="top" wrapText="1"/>
    </xf>
    <xf numFmtId="17" fontId="2" fillId="33" borderId="0" xfId="0" applyNumberFormat="1" applyFont="1" applyFill="1" applyAlignment="1">
      <alignment horizontal="left"/>
    </xf>
    <xf numFmtId="166" fontId="0" fillId="33" borderId="0" xfId="0" applyNumberFormat="1" applyFill="1" applyAlignment="1">
      <alignment horizontal="right"/>
    </xf>
    <xf numFmtId="2" fontId="0" fillId="33" borderId="0" xfId="0" applyNumberFormat="1" applyFill="1" applyAlignment="1">
      <alignment horizontal="right"/>
    </xf>
    <xf numFmtId="2" fontId="0" fillId="33" borderId="0" xfId="0" applyNumberFormat="1" applyFill="1"/>
    <xf numFmtId="0" fontId="24" fillId="0" borderId="0" xfId="0" applyFont="1" applyAlignment="1">
      <alignment horizontal="right"/>
    </xf>
    <xf numFmtId="169" fontId="19" fillId="0" borderId="0" xfId="0" applyNumberFormat="1" applyFont="1"/>
    <xf numFmtId="17" fontId="19" fillId="0" borderId="0" xfId="0" applyNumberFormat="1" applyFont="1" applyAlignment="1">
      <alignment horizontal="right"/>
    </xf>
    <xf numFmtId="166" fontId="19" fillId="0" borderId="0" xfId="0" applyNumberFormat="1" applyFont="1" applyAlignment="1">
      <alignment horizontal="right"/>
    </xf>
    <xf numFmtId="0" fontId="24" fillId="0" borderId="0" xfId="0" applyFont="1" applyAlignment="1">
      <alignment horizontal="left"/>
    </xf>
    <xf numFmtId="166" fontId="19" fillId="0" borderId="0" xfId="0" applyNumberFormat="1" applyFont="1"/>
    <xf numFmtId="167" fontId="2" fillId="33" borderId="0" xfId="0" applyNumberFormat="1" applyFont="1" applyFill="1" applyAlignment="1">
      <alignment horizontal="left"/>
    </xf>
    <xf numFmtId="0" fontId="21" fillId="30" borderId="0" xfId="0" applyFont="1" applyFill="1" applyAlignment="1">
      <alignment horizontal="center"/>
    </xf>
    <xf numFmtId="0" fontId="29" fillId="0" borderId="0" xfId="0" applyFont="1" applyAlignment="1">
      <alignment horizontal="centerContinuous"/>
    </xf>
    <xf numFmtId="0" fontId="2" fillId="0" borderId="0" xfId="0" applyFont="1" applyAlignment="1">
      <alignment horizontal="right"/>
    </xf>
    <xf numFmtId="2" fontId="0" fillId="0" borderId="0" xfId="0" applyNumberFormat="1" applyAlignment="1">
      <alignment horizontal="center"/>
    </xf>
    <xf numFmtId="166" fontId="0" fillId="0" borderId="0" xfId="0" applyNumberFormat="1"/>
    <xf numFmtId="17" fontId="28" fillId="0" borderId="0" xfId="0" applyNumberFormat="1" applyFont="1" applyAlignment="1">
      <alignment horizontal="right"/>
    </xf>
    <xf numFmtId="166" fontId="0" fillId="0" borderId="0" xfId="0" applyNumberFormat="1" applyAlignment="1">
      <alignment horizontal="right"/>
    </xf>
    <xf numFmtId="2" fontId="0" fillId="0" borderId="0" xfId="0" applyNumberFormat="1" applyAlignment="1">
      <alignment horizontal="right"/>
    </xf>
    <xf numFmtId="2" fontId="64" fillId="0" borderId="0" xfId="0" applyNumberFormat="1" applyFont="1"/>
    <xf numFmtId="0" fontId="25" fillId="0" borderId="0" xfId="0" applyFont="1" applyAlignment="1">
      <alignment vertical="center"/>
    </xf>
    <xf numFmtId="0" fontId="19" fillId="0" borderId="0" xfId="0" applyFont="1" applyAlignment="1">
      <alignment horizontal="right"/>
    </xf>
    <xf numFmtId="0" fontId="20" fillId="0" borderId="0" xfId="0" applyFont="1" applyAlignment="1">
      <alignment horizontal="right"/>
    </xf>
    <xf numFmtId="0" fontId="0" fillId="0" borderId="0" xfId="0" applyAlignment="1">
      <alignment horizontal="right" vertical="center"/>
    </xf>
    <xf numFmtId="0" fontId="28" fillId="0" borderId="0" xfId="0" applyFont="1" applyAlignment="1">
      <alignment horizontal="right" vertical="center"/>
    </xf>
    <xf numFmtId="0" fontId="24" fillId="33" borderId="0" xfId="0" applyFont="1" applyFill="1" applyAlignment="1">
      <alignment horizontal="right"/>
    </xf>
    <xf numFmtId="0" fontId="24" fillId="33" borderId="0" xfId="0" applyFont="1" applyFill="1" applyAlignment="1">
      <alignment horizontal="left"/>
    </xf>
    <xf numFmtId="0" fontId="58" fillId="30" borderId="0" xfId="0" applyFont="1" applyFill="1" applyAlignment="1">
      <alignment horizontal="center"/>
    </xf>
    <xf numFmtId="166" fontId="64" fillId="30" borderId="0" xfId="0" applyNumberFormat="1" applyFont="1" applyFill="1" applyAlignment="1">
      <alignment horizontal="right"/>
    </xf>
    <xf numFmtId="0" fontId="29" fillId="30" borderId="0" xfId="0" applyFont="1" applyFill="1" applyAlignment="1">
      <alignment horizontal="right" vertical="center"/>
    </xf>
    <xf numFmtId="16" fontId="64" fillId="0" borderId="0" xfId="0" applyNumberFormat="1" applyFont="1"/>
    <xf numFmtId="165" fontId="0" fillId="0" borderId="0" xfId="0" applyNumberFormat="1"/>
    <xf numFmtId="16" fontId="23" fillId="0" borderId="0" xfId="0" applyNumberFormat="1" applyFont="1" applyAlignment="1">
      <alignment horizontal="left"/>
    </xf>
    <xf numFmtId="0" fontId="32" fillId="30" borderId="0" xfId="0" applyFont="1" applyFill="1" applyAlignment="1">
      <alignment horizontal="right"/>
    </xf>
    <xf numFmtId="0" fontId="0" fillId="0" borderId="0" xfId="0" applyAlignment="1">
      <alignment horizontal="left" vertical="center"/>
    </xf>
    <xf numFmtId="0" fontId="24" fillId="0" borderId="0" xfId="0" applyFont="1" applyAlignment="1">
      <alignment horizontal="center" vertical="center"/>
    </xf>
    <xf numFmtId="0" fontId="64" fillId="0" borderId="19" xfId="0" applyFont="1" applyBorder="1"/>
    <xf numFmtId="2" fontId="0" fillId="0" borderId="0" xfId="0" applyNumberFormat="1"/>
    <xf numFmtId="166" fontId="24" fillId="0" borderId="0" xfId="0" applyNumberFormat="1" applyFont="1" applyAlignment="1">
      <alignment horizontal="right"/>
    </xf>
    <xf numFmtId="0" fontId="32" fillId="33" borderId="0" xfId="0" applyFont="1" applyFill="1" applyAlignment="1">
      <alignment horizontal="right"/>
    </xf>
    <xf numFmtId="0" fontId="19" fillId="33" borderId="0" xfId="0" applyFont="1" applyFill="1" applyAlignment="1">
      <alignment horizontal="right"/>
    </xf>
    <xf numFmtId="166" fontId="24" fillId="0" borderId="0" xfId="0" applyNumberFormat="1" applyFont="1"/>
    <xf numFmtId="169" fontId="24" fillId="0" borderId="0" xfId="0" applyNumberFormat="1" applyFont="1"/>
    <xf numFmtId="17" fontId="24" fillId="0" borderId="0" xfId="0" applyNumberFormat="1" applyFont="1" applyAlignment="1">
      <alignment horizontal="right"/>
    </xf>
    <xf numFmtId="166" fontId="24" fillId="0" borderId="0" xfId="0" applyNumberFormat="1" applyFont="1" applyAlignment="1">
      <alignment horizontal="center" vertical="center"/>
    </xf>
    <xf numFmtId="2" fontId="24" fillId="0" borderId="0" xfId="0" applyNumberFormat="1" applyFont="1" applyAlignment="1">
      <alignment horizontal="center" vertical="center"/>
    </xf>
    <xf numFmtId="166" fontId="24" fillId="33" borderId="0" xfId="0" applyNumberFormat="1" applyFont="1" applyFill="1" applyAlignment="1">
      <alignment horizontal="center" vertical="center"/>
    </xf>
    <xf numFmtId="0" fontId="24" fillId="33" borderId="0" xfId="0" applyFont="1" applyFill="1" applyAlignment="1">
      <alignment horizontal="center" vertical="center"/>
    </xf>
    <xf numFmtId="2" fontId="24" fillId="33" borderId="0" xfId="0" applyNumberFormat="1" applyFont="1" applyFill="1" applyAlignment="1">
      <alignment horizontal="center" vertical="center"/>
    </xf>
    <xf numFmtId="49" fontId="0" fillId="0" borderId="0" xfId="0" applyNumberFormat="1" applyAlignment="1">
      <alignment horizontal="left" vertical="center"/>
    </xf>
    <xf numFmtId="49" fontId="0" fillId="0" borderId="0" xfId="0" applyNumberFormat="1"/>
    <xf numFmtId="0" fontId="23" fillId="30" borderId="0" xfId="0" applyFont="1" applyFill="1" applyAlignment="1">
      <alignment horizontal="center"/>
    </xf>
    <xf numFmtId="164" fontId="64" fillId="30" borderId="0" xfId="0" applyNumberFormat="1" applyFont="1" applyFill="1"/>
    <xf numFmtId="0" fontId="58" fillId="0" borderId="0" xfId="0" applyFont="1" applyAlignment="1">
      <alignment horizontal="left" vertical="top" wrapText="1"/>
    </xf>
    <xf numFmtId="166" fontId="64" fillId="0" borderId="23" xfId="0" applyNumberFormat="1" applyFont="1" applyBorder="1" applyAlignment="1">
      <alignment horizontal="center"/>
    </xf>
    <xf numFmtId="166" fontId="0" fillId="0" borderId="0" xfId="0" applyNumberFormat="1" applyAlignment="1">
      <alignment horizontal="center"/>
    </xf>
    <xf numFmtId="0" fontId="23" fillId="30" borderId="0" xfId="0" applyFont="1" applyFill="1" applyAlignment="1">
      <alignment horizontal="right"/>
    </xf>
    <xf numFmtId="0" fontId="23" fillId="33" borderId="0" xfId="0" applyFont="1" applyFill="1" applyAlignment="1">
      <alignment horizontal="right"/>
    </xf>
    <xf numFmtId="0" fontId="23" fillId="30" borderId="0" xfId="0" applyFont="1" applyFill="1"/>
    <xf numFmtId="0" fontId="24" fillId="0" borderId="0" xfId="0" applyFont="1" applyAlignment="1">
      <alignment horizontal="centerContinuous"/>
    </xf>
    <xf numFmtId="0" fontId="29" fillId="0" borderId="0" xfId="0" applyFont="1" applyAlignment="1">
      <alignment horizontal="right"/>
    </xf>
    <xf numFmtId="0" fontId="0" fillId="34" borderId="0" xfId="0" applyFill="1"/>
    <xf numFmtId="166" fontId="0" fillId="0" borderId="24" xfId="0" applyNumberFormat="1" applyBorder="1"/>
    <xf numFmtId="166" fontId="0" fillId="0" borderId="25" xfId="0" applyNumberFormat="1" applyBorder="1"/>
    <xf numFmtId="166" fontId="0" fillId="33" borderId="26" xfId="0" applyNumberFormat="1" applyFill="1" applyBorder="1"/>
    <xf numFmtId="166" fontId="0" fillId="33" borderId="27" xfId="0" applyNumberFormat="1" applyFill="1" applyBorder="1"/>
    <xf numFmtId="166" fontId="0" fillId="0" borderId="26" xfId="0" applyNumberFormat="1" applyBorder="1"/>
    <xf numFmtId="166" fontId="0" fillId="0" borderId="27" xfId="0" applyNumberFormat="1" applyBorder="1"/>
    <xf numFmtId="166" fontId="0" fillId="33" borderId="28" xfId="0" applyNumberFormat="1" applyFill="1" applyBorder="1"/>
    <xf numFmtId="166" fontId="0" fillId="33" borderId="29" xfId="0" applyNumberFormat="1" applyFill="1" applyBorder="1"/>
    <xf numFmtId="166" fontId="0" fillId="0" borderId="30" xfId="0" applyNumberFormat="1" applyBorder="1"/>
    <xf numFmtId="166" fontId="0" fillId="33" borderId="31" xfId="0" applyNumberFormat="1" applyFill="1" applyBorder="1"/>
    <xf numFmtId="0" fontId="19" fillId="0" borderId="0" xfId="0" applyFont="1" applyAlignment="1">
      <alignment horizontal="right" vertical="center"/>
    </xf>
    <xf numFmtId="39" fontId="0" fillId="0" borderId="24" xfId="0" applyNumberFormat="1" applyBorder="1"/>
    <xf numFmtId="39" fontId="0" fillId="33" borderId="26" xfId="0" applyNumberFormat="1" applyFill="1" applyBorder="1"/>
    <xf numFmtId="39" fontId="0" fillId="0" borderId="26" xfId="0" applyNumberFormat="1" applyBorder="1"/>
    <xf numFmtId="39" fontId="0" fillId="33" borderId="28" xfId="0" applyNumberFormat="1" applyFill="1" applyBorder="1"/>
    <xf numFmtId="0" fontId="23" fillId="0" borderId="7" xfId="0" applyFont="1" applyBorder="1" applyAlignment="1">
      <alignment horizontal="center" wrapText="1"/>
    </xf>
    <xf numFmtId="0" fontId="0" fillId="33" borderId="30" xfId="0" applyFill="1" applyBorder="1"/>
    <xf numFmtId="0" fontId="0" fillId="33" borderId="31" xfId="0" applyFill="1" applyBorder="1"/>
    <xf numFmtId="0" fontId="2" fillId="0" borderId="21" xfId="0" applyFont="1" applyBorder="1" applyAlignment="1">
      <alignment horizontal="right"/>
    </xf>
    <xf numFmtId="0" fontId="21" fillId="0" borderId="28" xfId="0" applyFont="1" applyBorder="1" applyAlignment="1">
      <alignment horizontal="center"/>
    </xf>
    <xf numFmtId="0" fontId="21" fillId="0" borderId="31" xfId="0" applyFont="1" applyBorder="1" applyAlignment="1">
      <alignment horizontal="center"/>
    </xf>
    <xf numFmtId="0" fontId="21" fillId="0" borderId="29" xfId="0" applyFont="1" applyBorder="1" applyAlignment="1">
      <alignment horizontal="center"/>
    </xf>
    <xf numFmtId="166" fontId="64" fillId="33" borderId="26" xfId="0" applyNumberFormat="1" applyFont="1" applyFill="1" applyBorder="1" applyAlignment="1">
      <alignment horizontal="center"/>
    </xf>
    <xf numFmtId="166" fontId="64" fillId="33" borderId="27" xfId="0" applyNumberFormat="1" applyFont="1" applyFill="1" applyBorder="1" applyAlignment="1">
      <alignment horizontal="center"/>
    </xf>
    <xf numFmtId="166" fontId="64" fillId="33" borderId="28" xfId="0" applyNumberFormat="1" applyFont="1" applyFill="1" applyBorder="1" applyAlignment="1">
      <alignment horizontal="center"/>
    </xf>
    <xf numFmtId="166" fontId="64" fillId="33" borderId="31" xfId="0" applyNumberFormat="1" applyFont="1" applyFill="1" applyBorder="1" applyAlignment="1">
      <alignment horizontal="center"/>
    </xf>
    <xf numFmtId="166" fontId="64" fillId="33" borderId="29" xfId="0" applyNumberFormat="1" applyFont="1" applyFill="1" applyBorder="1" applyAlignment="1">
      <alignment horizontal="center"/>
    </xf>
    <xf numFmtId="2" fontId="64" fillId="33" borderId="26" xfId="0" applyNumberFormat="1" applyFont="1" applyFill="1" applyBorder="1" applyAlignment="1">
      <alignment horizontal="center"/>
    </xf>
    <xf numFmtId="2" fontId="64" fillId="33" borderId="27" xfId="0" applyNumberFormat="1" applyFont="1" applyFill="1" applyBorder="1" applyAlignment="1">
      <alignment horizontal="center"/>
    </xf>
    <xf numFmtId="0" fontId="39" fillId="34" borderId="0" xfId="0" applyFont="1" applyFill="1"/>
    <xf numFmtId="168" fontId="39" fillId="34" borderId="0" xfId="0" applyNumberFormat="1" applyFont="1" applyFill="1"/>
    <xf numFmtId="0" fontId="2" fillId="0" borderId="24" xfId="0" applyFont="1" applyBorder="1" applyAlignment="1">
      <alignment horizontal="center"/>
    </xf>
    <xf numFmtId="0" fontId="2" fillId="0" borderId="25" xfId="0" applyFont="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33" borderId="28" xfId="0" applyFont="1" applyFill="1" applyBorder="1" applyAlignment="1">
      <alignment horizontal="center"/>
    </xf>
    <xf numFmtId="0" fontId="2" fillId="33" borderId="29" xfId="0" applyFont="1" applyFill="1" applyBorder="1" applyAlignment="1">
      <alignment horizontal="center"/>
    </xf>
    <xf numFmtId="0" fontId="23" fillId="0" borderId="35" xfId="0" applyFont="1" applyBorder="1" applyAlignment="1">
      <alignment horizontal="center"/>
    </xf>
    <xf numFmtId="0" fontId="23" fillId="0" borderId="35" xfId="0" applyFont="1" applyBorder="1"/>
    <xf numFmtId="0" fontId="0" fillId="30" borderId="35" xfId="0" applyFill="1" applyBorder="1" applyAlignment="1">
      <alignment horizontal="left"/>
    </xf>
    <xf numFmtId="0" fontId="0" fillId="30" borderId="36" xfId="0" applyFill="1" applyBorder="1" applyAlignment="1">
      <alignment horizontal="left"/>
    </xf>
    <xf numFmtId="0" fontId="0" fillId="30" borderId="37" xfId="0" applyFill="1" applyBorder="1" applyAlignment="1">
      <alignment horizontal="left"/>
    </xf>
    <xf numFmtId="0" fontId="0" fillId="0" borderId="35" xfId="0" applyBorder="1" applyAlignment="1">
      <alignment horizontal="left"/>
    </xf>
    <xf numFmtId="0" fontId="0" fillId="33" borderId="36" xfId="0" applyFill="1" applyBorder="1" applyAlignment="1">
      <alignment horizontal="left"/>
    </xf>
    <xf numFmtId="0" fontId="0" fillId="0" borderId="36" xfId="0" applyBorder="1" applyAlignment="1">
      <alignment horizontal="left"/>
    </xf>
    <xf numFmtId="0" fontId="0" fillId="33" borderId="37" xfId="0" applyFill="1" applyBorder="1" applyAlignment="1">
      <alignment horizontal="left"/>
    </xf>
    <xf numFmtId="166" fontId="0" fillId="0" borderId="24" xfId="0" applyNumberFormat="1" applyBorder="1" applyAlignment="1">
      <alignment horizontal="right"/>
    </xf>
    <xf numFmtId="166" fontId="0" fillId="0" borderId="30" xfId="0" applyNumberFormat="1" applyBorder="1" applyAlignment="1">
      <alignment horizontal="right"/>
    </xf>
    <xf numFmtId="166" fontId="0" fillId="0" borderId="25" xfId="0" applyNumberFormat="1" applyBorder="1" applyAlignment="1">
      <alignment horizontal="right"/>
    </xf>
    <xf numFmtId="166" fontId="0" fillId="33" borderId="26" xfId="0" applyNumberFormat="1" applyFill="1" applyBorder="1" applyAlignment="1">
      <alignment horizontal="right"/>
    </xf>
    <xf numFmtId="166" fontId="0" fillId="33" borderId="27" xfId="0" applyNumberFormat="1" applyFill="1" applyBorder="1" applyAlignment="1">
      <alignment horizontal="right"/>
    </xf>
    <xf numFmtId="166" fontId="0" fillId="0" borderId="26" xfId="0" applyNumberFormat="1" applyBorder="1" applyAlignment="1">
      <alignment horizontal="right"/>
    </xf>
    <xf numFmtId="166" fontId="0" fillId="0" borderId="27" xfId="0" applyNumberFormat="1" applyBorder="1" applyAlignment="1">
      <alignment horizontal="right"/>
    </xf>
    <xf numFmtId="166" fontId="0" fillId="33" borderId="28" xfId="0" applyNumberFormat="1" applyFill="1" applyBorder="1" applyAlignment="1">
      <alignment horizontal="right"/>
    </xf>
    <xf numFmtId="166" fontId="0" fillId="33" borderId="31" xfId="0" applyNumberFormat="1" applyFill="1" applyBorder="1" applyAlignment="1">
      <alignment horizontal="right"/>
    </xf>
    <xf numFmtId="166" fontId="0" fillId="33" borderId="29" xfId="0" applyNumberFormat="1" applyFill="1" applyBorder="1" applyAlignment="1">
      <alignment horizontal="right"/>
    </xf>
    <xf numFmtId="2" fontId="0" fillId="0" borderId="24" xfId="0" applyNumberFormat="1" applyBorder="1" applyAlignment="1">
      <alignment horizontal="right"/>
    </xf>
    <xf numFmtId="2" fontId="0" fillId="0" borderId="30" xfId="0" applyNumberFormat="1" applyBorder="1" applyAlignment="1">
      <alignment horizontal="right"/>
    </xf>
    <xf numFmtId="2" fontId="0" fillId="33" borderId="26" xfId="0" applyNumberFormat="1" applyFill="1" applyBorder="1" applyAlignment="1">
      <alignment horizontal="right"/>
    </xf>
    <xf numFmtId="2" fontId="0" fillId="0" borderId="26" xfId="0" applyNumberFormat="1" applyBorder="1" applyAlignment="1">
      <alignment horizontal="right"/>
    </xf>
    <xf numFmtId="2" fontId="0" fillId="33" borderId="28" xfId="0" applyNumberFormat="1" applyFill="1" applyBorder="1" applyAlignment="1">
      <alignment horizontal="right"/>
    </xf>
    <xf numFmtId="2" fontId="0" fillId="33" borderId="31" xfId="0" applyNumberFormat="1" applyFill="1" applyBorder="1" applyAlignment="1">
      <alignment horizontal="right"/>
    </xf>
    <xf numFmtId="0" fontId="0" fillId="30" borderId="35" xfId="0" applyFill="1" applyBorder="1"/>
    <xf numFmtId="0" fontId="0" fillId="30" borderId="36" xfId="0" applyFill="1" applyBorder="1"/>
    <xf numFmtId="0" fontId="0" fillId="30" borderId="37" xfId="0" applyFill="1" applyBorder="1"/>
    <xf numFmtId="2" fontId="0" fillId="0" borderId="24" xfId="0" applyNumberFormat="1" applyBorder="1"/>
    <xf numFmtId="2" fontId="0" fillId="0" borderId="30" xfId="0" applyNumberFormat="1" applyBorder="1"/>
    <xf numFmtId="2" fontId="0" fillId="33" borderId="26" xfId="0" applyNumberFormat="1" applyFill="1" applyBorder="1"/>
    <xf numFmtId="2" fontId="0" fillId="0" borderId="26" xfId="0" applyNumberFormat="1" applyBorder="1"/>
    <xf numFmtId="2" fontId="0" fillId="33" borderId="28" xfId="0" applyNumberFormat="1" applyFill="1" applyBorder="1"/>
    <xf numFmtId="2" fontId="0" fillId="33" borderId="31" xfId="0" applyNumberFormat="1" applyFill="1" applyBorder="1"/>
    <xf numFmtId="2" fontId="64" fillId="0" borderId="26" xfId="0" applyNumberFormat="1" applyFont="1" applyBorder="1"/>
    <xf numFmtId="166" fontId="64" fillId="0" borderId="27" xfId="0" applyNumberFormat="1" applyFont="1" applyBorder="1"/>
    <xf numFmtId="2" fontId="64" fillId="33" borderId="28" xfId="0" applyNumberFormat="1" applyFont="1" applyFill="1" applyBorder="1"/>
    <xf numFmtId="166" fontId="64" fillId="33" borderId="31" xfId="0" applyNumberFormat="1" applyFont="1" applyFill="1" applyBorder="1"/>
    <xf numFmtId="2" fontId="64" fillId="33" borderId="31" xfId="0" applyNumberFormat="1" applyFont="1" applyFill="1" applyBorder="1"/>
    <xf numFmtId="166" fontId="64" fillId="33" borderId="29" xfId="0" applyNumberFormat="1" applyFont="1" applyFill="1" applyBorder="1"/>
    <xf numFmtId="166" fontId="64" fillId="0" borderId="26" xfId="0" applyNumberFormat="1" applyFont="1" applyBorder="1"/>
    <xf numFmtId="166" fontId="64" fillId="33" borderId="28" xfId="0" applyNumberFormat="1" applyFont="1" applyFill="1" applyBorder="1"/>
    <xf numFmtId="0" fontId="64" fillId="0" borderId="35" xfId="0" applyFont="1" applyBorder="1" applyAlignment="1">
      <alignment wrapText="1"/>
    </xf>
    <xf numFmtId="0" fontId="0" fillId="0" borderId="36" xfId="0" applyBorder="1"/>
    <xf numFmtId="0" fontId="0" fillId="0" borderId="37" xfId="0" applyBorder="1"/>
    <xf numFmtId="0" fontId="64" fillId="0" borderId="35" xfId="0" applyFont="1" applyBorder="1"/>
    <xf numFmtId="0" fontId="0" fillId="0" borderId="35" xfId="0" applyBorder="1"/>
    <xf numFmtId="0" fontId="0" fillId="33" borderId="37" xfId="0" applyFill="1" applyBorder="1"/>
    <xf numFmtId="0" fontId="6" fillId="0" borderId="24" xfId="0" applyFont="1" applyBorder="1" applyAlignment="1">
      <alignment horizontal="left"/>
    </xf>
    <xf numFmtId="0" fontId="6" fillId="0" borderId="30" xfId="0" applyFont="1" applyBorder="1" applyAlignment="1">
      <alignment horizontal="left"/>
    </xf>
    <xf numFmtId="0" fontId="6" fillId="0" borderId="30" xfId="0" applyFont="1" applyBorder="1"/>
    <xf numFmtId="0" fontId="6" fillId="0" borderId="25" xfId="0" applyFont="1" applyBorder="1"/>
    <xf numFmtId="0" fontId="7" fillId="0" borderId="28" xfId="0" applyFont="1" applyBorder="1" applyAlignment="1">
      <alignment horizontal="center"/>
    </xf>
    <xf numFmtId="0" fontId="7" fillId="0" borderId="31" xfId="0" applyFont="1" applyBorder="1" applyAlignment="1">
      <alignment horizontal="center"/>
    </xf>
    <xf numFmtId="0" fontId="7" fillId="0" borderId="29" xfId="0" applyFont="1" applyBorder="1" applyAlignment="1">
      <alignment horizontal="center"/>
    </xf>
    <xf numFmtId="0" fontId="23" fillId="33" borderId="32" xfId="0" applyFont="1" applyFill="1" applyBorder="1" applyAlignment="1">
      <alignment horizontal="center"/>
    </xf>
    <xf numFmtId="0" fontId="23" fillId="33" borderId="33" xfId="0" applyFont="1" applyFill="1" applyBorder="1" applyAlignment="1">
      <alignment horizontal="center"/>
    </xf>
    <xf numFmtId="0" fontId="23" fillId="33" borderId="34" xfId="0" applyFont="1" applyFill="1" applyBorder="1" applyAlignment="1">
      <alignment horizontal="center"/>
    </xf>
    <xf numFmtId="0" fontId="64" fillId="30" borderId="38" xfId="0" applyFont="1" applyFill="1" applyBorder="1"/>
    <xf numFmtId="0" fontId="11" fillId="0" borderId="32" xfId="0" applyFont="1" applyBorder="1" applyAlignment="1">
      <alignment horizontal="center" wrapText="1"/>
    </xf>
    <xf numFmtId="0" fontId="11" fillId="0" borderId="33" xfId="0" applyFont="1" applyBorder="1" applyAlignment="1">
      <alignment horizontal="center" wrapText="1"/>
    </xf>
    <xf numFmtId="0" fontId="11" fillId="0" borderId="34" xfId="0" applyFont="1" applyBorder="1" applyAlignment="1">
      <alignment horizontal="center" wrapText="1"/>
    </xf>
    <xf numFmtId="166" fontId="0" fillId="0" borderId="24" xfId="0" applyNumberFormat="1" applyBorder="1" applyAlignment="1">
      <alignment horizontal="center"/>
    </xf>
    <xf numFmtId="166" fontId="0" fillId="0" borderId="30" xfId="0" applyNumberFormat="1" applyBorder="1" applyAlignment="1">
      <alignment horizontal="center"/>
    </xf>
    <xf numFmtId="166" fontId="0" fillId="0" borderId="25" xfId="0" applyNumberFormat="1" applyBorder="1" applyAlignment="1">
      <alignment horizontal="center"/>
    </xf>
    <xf numFmtId="166" fontId="64" fillId="0" borderId="26" xfId="0" applyNumberFormat="1" applyFont="1" applyBorder="1" applyAlignment="1">
      <alignment horizontal="center"/>
    </xf>
    <xf numFmtId="166" fontId="64" fillId="0" borderId="27"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166" fontId="64" fillId="0" borderId="24" xfId="0" applyNumberFormat="1" applyFont="1" applyBorder="1" applyAlignment="1">
      <alignment horizontal="center"/>
    </xf>
    <xf numFmtId="166" fontId="64" fillId="0" borderId="30" xfId="0" applyNumberFormat="1" applyFont="1" applyBorder="1" applyAlignment="1">
      <alignment horizontal="center"/>
    </xf>
    <xf numFmtId="166" fontId="64" fillId="0" borderId="25" xfId="0" applyNumberFormat="1" applyFont="1" applyBorder="1" applyAlignment="1">
      <alignment horizontal="center"/>
    </xf>
    <xf numFmtId="166" fontId="64" fillId="0" borderId="28" xfId="0" applyNumberFormat="1" applyFont="1" applyBorder="1" applyAlignment="1">
      <alignment horizontal="center"/>
    </xf>
    <xf numFmtId="166" fontId="64" fillId="0" borderId="31" xfId="0" applyNumberFormat="1" applyFont="1" applyBorder="1" applyAlignment="1">
      <alignment horizontal="center"/>
    </xf>
    <xf numFmtId="166" fontId="64" fillId="0" borderId="29" xfId="0" applyNumberFormat="1" applyFont="1" applyBorder="1" applyAlignment="1">
      <alignment horizontal="center"/>
    </xf>
    <xf numFmtId="2" fontId="0" fillId="0" borderId="24" xfId="0" applyNumberFormat="1" applyBorder="1" applyAlignment="1">
      <alignment horizontal="center"/>
    </xf>
    <xf numFmtId="2" fontId="0" fillId="0" borderId="30" xfId="0" applyNumberFormat="1" applyBorder="1" applyAlignment="1">
      <alignment horizontal="center"/>
    </xf>
    <xf numFmtId="2" fontId="0" fillId="0" borderId="25" xfId="0" applyNumberFormat="1" applyBorder="1" applyAlignment="1">
      <alignment horizontal="center"/>
    </xf>
    <xf numFmtId="2" fontId="64" fillId="0" borderId="26" xfId="0" applyNumberFormat="1" applyFont="1" applyBorder="1" applyAlignment="1">
      <alignment horizontal="center"/>
    </xf>
    <xf numFmtId="2" fontId="64" fillId="0" borderId="27" xfId="0" applyNumberFormat="1" applyFon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64" fillId="33" borderId="28" xfId="0" applyNumberFormat="1" applyFont="1" applyFill="1" applyBorder="1" applyAlignment="1">
      <alignment horizontal="center"/>
    </xf>
    <xf numFmtId="2" fontId="64" fillId="33" borderId="31" xfId="0" applyNumberFormat="1" applyFont="1" applyFill="1" applyBorder="1" applyAlignment="1">
      <alignment horizontal="center"/>
    </xf>
    <xf numFmtId="2" fontId="64" fillId="33" borderId="29" xfId="0" applyNumberFormat="1" applyFont="1" applyFill="1" applyBorder="1" applyAlignment="1">
      <alignment horizontal="center"/>
    </xf>
    <xf numFmtId="0" fontId="64" fillId="0" borderId="39" xfId="0" applyFont="1" applyBorder="1"/>
    <xf numFmtId="2" fontId="64" fillId="0" borderId="24" xfId="0" applyNumberFormat="1" applyFont="1" applyBorder="1" applyAlignment="1">
      <alignment horizontal="center"/>
    </xf>
    <xf numFmtId="2" fontId="64" fillId="0" borderId="30" xfId="0" applyNumberFormat="1" applyFont="1" applyBorder="1" applyAlignment="1">
      <alignment horizontal="center"/>
    </xf>
    <xf numFmtId="2" fontId="64" fillId="0" borderId="25" xfId="0" applyNumberFormat="1" applyFont="1" applyBorder="1" applyAlignment="1">
      <alignment horizontal="center"/>
    </xf>
    <xf numFmtId="2" fontId="64" fillId="0" borderId="28" xfId="0" applyNumberFormat="1" applyFont="1" applyBorder="1" applyAlignment="1">
      <alignment horizontal="center"/>
    </xf>
    <xf numFmtId="2" fontId="64" fillId="0" borderId="31" xfId="0" applyNumberFormat="1" applyFont="1" applyBorder="1" applyAlignment="1">
      <alignment horizontal="center"/>
    </xf>
    <xf numFmtId="2" fontId="64" fillId="0" borderId="29" xfId="0" applyNumberFormat="1" applyFont="1" applyBorder="1" applyAlignment="1">
      <alignment horizontal="center"/>
    </xf>
    <xf numFmtId="0" fontId="0" fillId="34" borderId="0" xfId="0" applyFill="1" applyAlignment="1">
      <alignment horizontal="left"/>
    </xf>
    <xf numFmtId="0" fontId="31" fillId="30" borderId="38" xfId="0" applyFont="1" applyFill="1" applyBorder="1"/>
    <xf numFmtId="166" fontId="64" fillId="0" borderId="32" xfId="0" applyNumberFormat="1" applyFont="1" applyBorder="1" applyAlignment="1">
      <alignment horizontal="center"/>
    </xf>
    <xf numFmtId="166" fontId="64" fillId="0" borderId="33" xfId="0" applyNumberFormat="1" applyFont="1" applyBorder="1" applyAlignment="1">
      <alignment horizontal="center"/>
    </xf>
    <xf numFmtId="166" fontId="64" fillId="0" borderId="34" xfId="0" applyNumberFormat="1" applyFont="1" applyBorder="1" applyAlignment="1">
      <alignment horizontal="center"/>
    </xf>
    <xf numFmtId="166" fontId="64" fillId="33" borderId="24" xfId="0" applyNumberFormat="1" applyFont="1" applyFill="1" applyBorder="1" applyAlignment="1">
      <alignment horizontal="center"/>
    </xf>
    <xf numFmtId="166" fontId="64" fillId="33" borderId="30" xfId="0" applyNumberFormat="1" applyFont="1" applyFill="1" applyBorder="1" applyAlignment="1">
      <alignment horizontal="center"/>
    </xf>
    <xf numFmtId="166" fontId="64" fillId="33" borderId="25" xfId="0" applyNumberFormat="1" applyFont="1" applyFill="1" applyBorder="1" applyAlignment="1">
      <alignment horizontal="center"/>
    </xf>
    <xf numFmtId="2" fontId="64" fillId="0" borderId="32" xfId="0" applyNumberFormat="1" applyFont="1" applyBorder="1" applyAlignment="1">
      <alignment horizontal="center"/>
    </xf>
    <xf numFmtId="2" fontId="64" fillId="0" borderId="33" xfId="0" applyNumberFormat="1" applyFont="1" applyBorder="1" applyAlignment="1">
      <alignment horizontal="center"/>
    </xf>
    <xf numFmtId="2" fontId="64" fillId="0" borderId="34" xfId="0" applyNumberFormat="1" applyFont="1" applyBorder="1" applyAlignment="1">
      <alignment horizontal="center"/>
    </xf>
    <xf numFmtId="2" fontId="64" fillId="33" borderId="24" xfId="0" applyNumberFormat="1" applyFont="1" applyFill="1" applyBorder="1" applyAlignment="1">
      <alignment horizontal="center"/>
    </xf>
    <xf numFmtId="2" fontId="64" fillId="33" borderId="30" xfId="0" applyNumberFormat="1" applyFont="1" applyFill="1" applyBorder="1" applyAlignment="1">
      <alignment horizontal="center"/>
    </xf>
    <xf numFmtId="2" fontId="64" fillId="33" borderId="25" xfId="0" applyNumberFormat="1" applyFont="1" applyFill="1" applyBorder="1" applyAlignment="1">
      <alignment horizontal="center"/>
    </xf>
    <xf numFmtId="2" fontId="64" fillId="0" borderId="19" xfId="0" applyNumberFormat="1" applyFont="1" applyBorder="1"/>
    <xf numFmtId="166" fontId="0" fillId="0" borderId="26" xfId="0" applyNumberFormat="1" applyBorder="1" applyAlignment="1">
      <alignment horizontal="center"/>
    </xf>
    <xf numFmtId="166" fontId="0" fillId="0" borderId="27" xfId="0" applyNumberFormat="1" applyBorder="1" applyAlignment="1">
      <alignment horizontal="center"/>
    </xf>
    <xf numFmtId="2" fontId="0" fillId="0" borderId="29" xfId="0" applyNumberFormat="1" applyBorder="1" applyAlignment="1">
      <alignment horizontal="center"/>
    </xf>
    <xf numFmtId="166" fontId="0" fillId="0" borderId="29" xfId="0" applyNumberFormat="1" applyBorder="1" applyAlignment="1">
      <alignment horizontal="center"/>
    </xf>
    <xf numFmtId="0" fontId="64" fillId="30" borderId="40" xfId="0" applyFont="1" applyFill="1" applyBorder="1"/>
    <xf numFmtId="0" fontId="31" fillId="0" borderId="0" xfId="0" applyFont="1" applyAlignment="1">
      <alignment horizontal="center"/>
    </xf>
    <xf numFmtId="0" fontId="31" fillId="0" borderId="0" xfId="0" applyFont="1"/>
    <xf numFmtId="0" fontId="0" fillId="30" borderId="32" xfId="0" applyFill="1" applyBorder="1"/>
    <xf numFmtId="0" fontId="0" fillId="30" borderId="33" xfId="0" applyFill="1" applyBorder="1"/>
    <xf numFmtId="0" fontId="0" fillId="30" borderId="34" xfId="0" applyFill="1" applyBorder="1"/>
    <xf numFmtId="0" fontId="33" fillId="0" borderId="26" xfId="0" applyFont="1" applyBorder="1"/>
    <xf numFmtId="0" fontId="0" fillId="0" borderId="26" xfId="0" applyBorder="1"/>
    <xf numFmtId="166" fontId="0" fillId="0" borderId="33" xfId="0" applyNumberFormat="1" applyBorder="1"/>
    <xf numFmtId="0" fontId="26" fillId="30" borderId="36" xfId="0" applyFont="1" applyFill="1" applyBorder="1" applyAlignment="1">
      <alignment vertical="center"/>
    </xf>
    <xf numFmtId="0" fontId="23" fillId="30" borderId="36" xfId="0" applyFont="1" applyFill="1" applyBorder="1" applyAlignment="1">
      <alignment horizontal="center" wrapText="1"/>
    </xf>
    <xf numFmtId="0" fontId="23" fillId="30" borderId="36" xfId="0" applyFont="1" applyFill="1" applyBorder="1" applyAlignment="1">
      <alignment horizontal="center"/>
    </xf>
    <xf numFmtId="166" fontId="0" fillId="30" borderId="36" xfId="0" applyNumberFormat="1" applyFill="1" applyBorder="1"/>
    <xf numFmtId="166" fontId="64" fillId="30" borderId="24" xfId="0" applyNumberFormat="1" applyFont="1" applyFill="1" applyBorder="1" applyAlignment="1">
      <alignment horizontal="center"/>
    </xf>
    <xf numFmtId="166" fontId="64" fillId="30" borderId="30" xfId="0" applyNumberFormat="1" applyFont="1" applyFill="1" applyBorder="1" applyAlignment="1">
      <alignment horizontal="center"/>
    </xf>
    <xf numFmtId="166" fontId="64" fillId="30" borderId="25" xfId="0" applyNumberFormat="1" applyFont="1" applyFill="1" applyBorder="1" applyAlignment="1">
      <alignment horizontal="center"/>
    </xf>
    <xf numFmtId="166" fontId="64" fillId="30" borderId="26" xfId="0" applyNumberFormat="1" applyFont="1" applyFill="1" applyBorder="1" applyAlignment="1">
      <alignment horizontal="center"/>
    </xf>
    <xf numFmtId="166" fontId="64" fillId="30" borderId="27" xfId="0" applyNumberFormat="1" applyFont="1" applyFill="1" applyBorder="1" applyAlignment="1">
      <alignment horizontal="center"/>
    </xf>
    <xf numFmtId="2" fontId="64" fillId="30" borderId="24" xfId="0" applyNumberFormat="1" applyFont="1" applyFill="1" applyBorder="1" applyAlignment="1">
      <alignment horizontal="center"/>
    </xf>
    <xf numFmtId="2" fontId="64" fillId="30" borderId="30" xfId="0" applyNumberFormat="1" applyFont="1" applyFill="1" applyBorder="1" applyAlignment="1">
      <alignment horizontal="center"/>
    </xf>
    <xf numFmtId="2" fontId="64" fillId="30" borderId="25" xfId="0" applyNumberFormat="1" applyFont="1" applyFill="1" applyBorder="1" applyAlignment="1">
      <alignment horizontal="center"/>
    </xf>
    <xf numFmtId="166" fontId="64" fillId="30" borderId="28" xfId="0" applyNumberFormat="1" applyFont="1" applyFill="1" applyBorder="1" applyAlignment="1">
      <alignment horizontal="center"/>
    </xf>
    <xf numFmtId="166" fontId="64" fillId="30" borderId="31" xfId="0" applyNumberFormat="1" applyFont="1" applyFill="1" applyBorder="1" applyAlignment="1">
      <alignment horizontal="center"/>
    </xf>
    <xf numFmtId="166" fontId="64" fillId="30" borderId="29" xfId="0" applyNumberFormat="1" applyFont="1" applyFill="1" applyBorder="1" applyAlignment="1">
      <alignment horizontal="center"/>
    </xf>
    <xf numFmtId="0" fontId="58" fillId="0" borderId="0" xfId="0" applyFont="1" applyAlignment="1">
      <alignment horizontal="center"/>
    </xf>
    <xf numFmtId="0" fontId="31" fillId="35" borderId="0" xfId="0" applyFont="1" applyFill="1"/>
    <xf numFmtId="0" fontId="0" fillId="35" borderId="0" xfId="0" applyFill="1"/>
    <xf numFmtId="0" fontId="0" fillId="35" borderId="0" xfId="0" applyFill="1" applyAlignment="1">
      <alignment horizontal="center"/>
    </xf>
    <xf numFmtId="0" fontId="36" fillId="35" borderId="0" xfId="0" applyFont="1" applyFill="1" applyAlignment="1">
      <alignment horizontal="right"/>
    </xf>
    <xf numFmtId="0" fontId="24" fillId="35" borderId="0" xfId="0" applyFont="1" applyFill="1" applyAlignment="1">
      <alignment horizontal="right"/>
    </xf>
    <xf numFmtId="0" fontId="37" fillId="35" borderId="0" xfId="0" applyFont="1" applyFill="1" applyAlignment="1">
      <alignment horizontal="right"/>
    </xf>
    <xf numFmtId="0" fontId="38" fillId="35" borderId="0" xfId="0" applyFont="1" applyFill="1"/>
    <xf numFmtId="0" fontId="31" fillId="35" borderId="0" xfId="0" applyFont="1" applyFill="1" applyAlignment="1">
      <alignment horizontal="center"/>
    </xf>
    <xf numFmtId="0" fontId="34" fillId="35" borderId="0" xfId="0" applyFont="1" applyFill="1"/>
    <xf numFmtId="0" fontId="34" fillId="35" borderId="0" xfId="0" applyFont="1" applyFill="1" applyAlignment="1">
      <alignment horizontal="center"/>
    </xf>
    <xf numFmtId="0" fontId="34" fillId="35" borderId="0" xfId="0" applyFont="1" applyFill="1" applyAlignment="1">
      <alignment horizontal="left" vertical="top"/>
    </xf>
    <xf numFmtId="0" fontId="34" fillId="35" borderId="0" xfId="0" applyFont="1" applyFill="1" applyAlignment="1">
      <alignment horizontal="right" vertical="top"/>
    </xf>
    <xf numFmtId="0" fontId="1" fillId="35" borderId="0" xfId="0" applyFont="1" applyFill="1"/>
    <xf numFmtId="0" fontId="1" fillId="35" borderId="0" xfId="0" applyFont="1" applyFill="1" applyAlignment="1">
      <alignment horizontal="right"/>
    </xf>
    <xf numFmtId="0" fontId="31" fillId="35" borderId="0" xfId="0" applyFont="1" applyFill="1" applyAlignment="1">
      <alignment horizontal="right"/>
    </xf>
    <xf numFmtId="0" fontId="34" fillId="35" borderId="0" xfId="0" applyFont="1" applyFill="1" applyAlignment="1">
      <alignment horizontal="right"/>
    </xf>
    <xf numFmtId="0" fontId="27" fillId="35" borderId="35" xfId="0" applyFont="1" applyFill="1" applyBorder="1"/>
    <xf numFmtId="49" fontId="34" fillId="35" borderId="32" xfId="0" applyNumberFormat="1" applyFont="1" applyFill="1" applyBorder="1" applyAlignment="1">
      <alignment textRotation="90" wrapText="1"/>
    </xf>
    <xf numFmtId="49" fontId="34" fillId="35" borderId="33" xfId="0" applyNumberFormat="1" applyFont="1" applyFill="1" applyBorder="1" applyAlignment="1">
      <alignment textRotation="90" wrapText="1"/>
    </xf>
    <xf numFmtId="166" fontId="64" fillId="0" borderId="41" xfId="0" applyNumberFormat="1" applyFont="1" applyBorder="1" applyAlignment="1">
      <alignment horizontal="center"/>
    </xf>
    <xf numFmtId="166" fontId="64" fillId="0" borderId="42" xfId="0" applyNumberFormat="1" applyFont="1" applyBorder="1" applyAlignment="1">
      <alignment horizontal="center"/>
    </xf>
    <xf numFmtId="0" fontId="2" fillId="0" borderId="0" xfId="0" applyFont="1"/>
    <xf numFmtId="166" fontId="64" fillId="0" borderId="43" xfId="0" applyNumberFormat="1" applyFont="1" applyBorder="1" applyAlignment="1">
      <alignment horizontal="center"/>
    </xf>
    <xf numFmtId="2" fontId="64" fillId="33" borderId="41" xfId="0" applyNumberFormat="1" applyFont="1" applyFill="1" applyBorder="1" applyAlignment="1">
      <alignment horizontal="center"/>
    </xf>
    <xf numFmtId="2" fontId="64" fillId="33" borderId="23" xfId="0" applyNumberFormat="1" applyFont="1" applyFill="1" applyBorder="1" applyAlignment="1">
      <alignment horizontal="center"/>
    </xf>
    <xf numFmtId="2" fontId="64" fillId="33" borderId="42" xfId="0" applyNumberFormat="1" applyFont="1" applyFill="1" applyBorder="1" applyAlignment="1">
      <alignment horizontal="center"/>
    </xf>
    <xf numFmtId="2" fontId="64" fillId="0" borderId="43" xfId="0" applyNumberFormat="1" applyFont="1" applyBorder="1" applyAlignment="1">
      <alignment horizontal="center"/>
    </xf>
    <xf numFmtId="0" fontId="31" fillId="35" borderId="0" xfId="0" applyFont="1" applyFill="1" applyAlignment="1">
      <alignment horizontal="left" vertical="top"/>
    </xf>
    <xf numFmtId="0" fontId="61" fillId="35" borderId="0" xfId="0" applyFont="1" applyFill="1"/>
    <xf numFmtId="0" fontId="34" fillId="35" borderId="0" xfId="0" applyFont="1" applyFill="1" applyAlignment="1">
      <alignment vertical="top"/>
    </xf>
    <xf numFmtId="0" fontId="72" fillId="0" borderId="0" xfId="0" applyFont="1"/>
    <xf numFmtId="0" fontId="73" fillId="0" borderId="0" xfId="0" applyFont="1"/>
    <xf numFmtId="0" fontId="74" fillId="0" borderId="0" xfId="0" applyFont="1"/>
    <xf numFmtId="0" fontId="75" fillId="0" borderId="0" xfId="0" applyFont="1" applyAlignment="1">
      <alignment vertical="top"/>
    </xf>
    <xf numFmtId="0" fontId="76" fillId="0" borderId="0" xfId="0" applyFont="1"/>
    <xf numFmtId="0" fontId="77" fillId="0" borderId="0" xfId="0" applyFont="1"/>
    <xf numFmtId="0" fontId="77" fillId="0" borderId="0" xfId="0" applyFont="1" applyAlignment="1">
      <alignment vertical="top" wrapText="1"/>
    </xf>
    <xf numFmtId="0" fontId="72" fillId="0" borderId="0" xfId="0" applyFont="1" applyAlignment="1">
      <alignment vertical="top" wrapText="1"/>
    </xf>
    <xf numFmtId="0" fontId="28" fillId="0" borderId="0" xfId="0" applyFont="1" applyAlignment="1">
      <alignment vertical="center"/>
    </xf>
    <xf numFmtId="0" fontId="28" fillId="30" borderId="0" xfId="0" applyFont="1" applyFill="1" applyAlignment="1">
      <alignment vertical="center"/>
    </xf>
    <xf numFmtId="0" fontId="64" fillId="30" borderId="0" xfId="0" applyFont="1" applyFill="1" applyAlignment="1">
      <alignment horizontal="center"/>
    </xf>
    <xf numFmtId="0" fontId="64" fillId="33" borderId="0" xfId="0" applyFont="1" applyFill="1" applyAlignment="1">
      <alignment horizontal="center"/>
    </xf>
    <xf numFmtId="4" fontId="64" fillId="30" borderId="0" xfId="0" applyNumberFormat="1" applyFont="1" applyFill="1" applyAlignment="1">
      <alignment horizontal="center"/>
    </xf>
    <xf numFmtId="167" fontId="64" fillId="30" borderId="0" xfId="0" applyNumberFormat="1" applyFont="1" applyFill="1" applyAlignment="1">
      <alignment horizontal="center"/>
    </xf>
    <xf numFmtId="4" fontId="64" fillId="33" borderId="0" xfId="0" applyNumberFormat="1" applyFont="1" applyFill="1" applyAlignment="1">
      <alignment horizontal="center"/>
    </xf>
    <xf numFmtId="167" fontId="64" fillId="33" borderId="0" xfId="0" applyNumberFormat="1" applyFont="1" applyFill="1" applyAlignment="1">
      <alignment horizontal="center"/>
    </xf>
    <xf numFmtId="166" fontId="64" fillId="33" borderId="0" xfId="0" applyNumberFormat="1" applyFont="1" applyFill="1" applyAlignment="1">
      <alignment horizontal="right"/>
    </xf>
    <xf numFmtId="4" fontId="64" fillId="30" borderId="0" xfId="0" applyNumberFormat="1" applyFont="1" applyFill="1" applyAlignment="1">
      <alignment horizontal="right"/>
    </xf>
    <xf numFmtId="167" fontId="0" fillId="30" borderId="0" xfId="0" applyNumberFormat="1" applyFill="1"/>
    <xf numFmtId="4" fontId="64" fillId="33" borderId="0" xfId="0" applyNumberFormat="1" applyFont="1" applyFill="1" applyAlignment="1">
      <alignment horizontal="right"/>
    </xf>
    <xf numFmtId="167" fontId="0" fillId="33" borderId="0" xfId="0" applyNumberFormat="1" applyFill="1"/>
    <xf numFmtId="165" fontId="64" fillId="30" borderId="0" xfId="0" applyNumberFormat="1" applyFont="1" applyFill="1" applyAlignment="1">
      <alignment horizontal="right"/>
    </xf>
    <xf numFmtId="44" fontId="64" fillId="30" borderId="0" xfId="0" applyNumberFormat="1" applyFont="1" applyFill="1" applyAlignment="1">
      <alignment horizontal="right"/>
    </xf>
    <xf numFmtId="0" fontId="0" fillId="30" borderId="0" xfId="0" applyFill="1" applyAlignment="1">
      <alignment vertical="top"/>
    </xf>
    <xf numFmtId="0" fontId="0" fillId="34" borderId="0" xfId="0" applyFill="1" applyAlignment="1">
      <alignment vertical="top"/>
    </xf>
    <xf numFmtId="0" fontId="0" fillId="0" borderId="0" xfId="0" applyAlignment="1">
      <alignment vertical="top"/>
    </xf>
    <xf numFmtId="0" fontId="59" fillId="30" borderId="0" xfId="0" applyFont="1" applyFill="1" applyAlignment="1">
      <alignment vertical="center"/>
    </xf>
    <xf numFmtId="0" fontId="59" fillId="34" borderId="0" xfId="0" applyFont="1" applyFill="1" applyAlignment="1">
      <alignment vertical="center"/>
    </xf>
    <xf numFmtId="0" fontId="59" fillId="0" borderId="0" xfId="0" applyFont="1" applyAlignment="1">
      <alignment vertical="center"/>
    </xf>
    <xf numFmtId="0" fontId="23" fillId="0" borderId="0" xfId="0" applyFont="1" applyAlignment="1">
      <alignment horizontal="right"/>
    </xf>
    <xf numFmtId="0" fontId="23" fillId="36" borderId="0" xfId="0" applyFont="1" applyFill="1" applyAlignment="1">
      <alignment horizontal="center"/>
    </xf>
    <xf numFmtId="1" fontId="0" fillId="36" borderId="0" xfId="0" applyNumberFormat="1" applyFill="1"/>
    <xf numFmtId="0" fontId="21" fillId="0" borderId="56" xfId="0" applyFont="1" applyBorder="1" applyAlignment="1">
      <alignment horizontal="center"/>
    </xf>
    <xf numFmtId="166" fontId="64" fillId="30" borderId="57" xfId="0" applyNumberFormat="1" applyFont="1" applyFill="1" applyBorder="1" applyAlignment="1">
      <alignment horizontal="center"/>
    </xf>
    <xf numFmtId="166" fontId="64" fillId="33" borderId="58" xfId="0" applyNumberFormat="1" applyFont="1" applyFill="1" applyBorder="1" applyAlignment="1">
      <alignment horizontal="center"/>
    </xf>
    <xf numFmtId="166" fontId="64" fillId="30" borderId="58" xfId="0" applyNumberFormat="1" applyFont="1" applyFill="1" applyBorder="1" applyAlignment="1">
      <alignment horizontal="center"/>
    </xf>
    <xf numFmtId="166" fontId="64" fillId="33" borderId="56" xfId="0" applyNumberFormat="1" applyFont="1" applyFill="1" applyBorder="1" applyAlignment="1">
      <alignment horizontal="center"/>
    </xf>
    <xf numFmtId="2" fontId="64" fillId="30" borderId="57" xfId="0" applyNumberFormat="1" applyFont="1" applyFill="1" applyBorder="1" applyAlignment="1">
      <alignment horizontal="center"/>
    </xf>
    <xf numFmtId="2" fontId="64" fillId="33" borderId="58" xfId="0" applyNumberFormat="1" applyFont="1" applyFill="1" applyBorder="1" applyAlignment="1">
      <alignment horizontal="center"/>
    </xf>
    <xf numFmtId="0" fontId="81" fillId="37" borderId="59" xfId="0" applyFont="1" applyFill="1" applyBorder="1"/>
    <xf numFmtId="0" fontId="82" fillId="38" borderId="0" xfId="0" applyFont="1" applyFill="1"/>
    <xf numFmtId="49" fontId="34" fillId="35" borderId="60" xfId="0" applyNumberFormat="1" applyFont="1" applyFill="1" applyBorder="1" applyAlignment="1">
      <alignment textRotation="90" wrapText="1"/>
    </xf>
    <xf numFmtId="0" fontId="83" fillId="37" borderId="53" xfId="0" applyFont="1" applyFill="1" applyBorder="1" applyAlignment="1">
      <alignment horizontal="left" vertical="center"/>
    </xf>
    <xf numFmtId="171" fontId="83" fillId="37" borderId="53" xfId="0" applyNumberFormat="1" applyFont="1" applyFill="1" applyBorder="1" applyAlignment="1">
      <alignment horizontal="left" vertical="center"/>
    </xf>
    <xf numFmtId="0" fontId="84" fillId="37" borderId="61" xfId="0" applyFont="1" applyFill="1" applyBorder="1" applyAlignment="1">
      <alignment horizontal="center" vertical="center"/>
    </xf>
    <xf numFmtId="0" fontId="84" fillId="37" borderId="62" xfId="0" applyFont="1" applyFill="1" applyBorder="1" applyAlignment="1">
      <alignment horizontal="center" vertical="center"/>
    </xf>
    <xf numFmtId="0" fontId="84" fillId="37" borderId="63" xfId="0" applyFont="1" applyFill="1" applyBorder="1" applyAlignment="1">
      <alignment horizontal="center" vertical="center"/>
    </xf>
    <xf numFmtId="0" fontId="83" fillId="39" borderId="53" xfId="0" applyFont="1" applyFill="1" applyBorder="1" applyAlignment="1">
      <alignment horizontal="left" vertical="center"/>
    </xf>
    <xf numFmtId="0" fontId="84" fillId="39" borderId="61" xfId="0" applyFont="1" applyFill="1" applyBorder="1" applyAlignment="1">
      <alignment horizontal="center" vertical="center"/>
    </xf>
    <xf numFmtId="0" fontId="84" fillId="39" borderId="62" xfId="0" applyFont="1" applyFill="1" applyBorder="1" applyAlignment="1">
      <alignment horizontal="center" vertical="center"/>
    </xf>
    <xf numFmtId="0" fontId="84" fillId="39" borderId="63" xfId="0" applyFont="1" applyFill="1" applyBorder="1" applyAlignment="1">
      <alignment horizontal="center" vertical="center"/>
    </xf>
    <xf numFmtId="171" fontId="83" fillId="39" borderId="53" xfId="0" applyNumberFormat="1" applyFont="1" applyFill="1" applyBorder="1" applyAlignment="1">
      <alignment horizontal="left" vertical="center"/>
    </xf>
    <xf numFmtId="0" fontId="85" fillId="0" borderId="0" xfId="0" applyFont="1" applyAlignment="1">
      <alignment horizontal="left" vertical="center"/>
    </xf>
    <xf numFmtId="0" fontId="28" fillId="0" borderId="0" xfId="0" applyFont="1" applyAlignment="1">
      <alignment horizontal="center"/>
    </xf>
    <xf numFmtId="0" fontId="86" fillId="37" borderId="61" xfId="0" applyFont="1" applyFill="1" applyBorder="1" applyAlignment="1">
      <alignment horizontal="center" vertical="center"/>
    </xf>
    <xf numFmtId="0" fontId="86" fillId="37" borderId="62" xfId="0" applyFont="1" applyFill="1" applyBorder="1" applyAlignment="1">
      <alignment horizontal="center" vertical="center"/>
    </xf>
    <xf numFmtId="0" fontId="86" fillId="37" borderId="63" xfId="0" applyFont="1" applyFill="1" applyBorder="1" applyAlignment="1">
      <alignment horizontal="center" vertical="center"/>
    </xf>
    <xf numFmtId="0" fontId="86" fillId="39" borderId="61" xfId="0" applyFont="1" applyFill="1" applyBorder="1" applyAlignment="1">
      <alignment horizontal="center" vertical="center"/>
    </xf>
    <xf numFmtId="0" fontId="86" fillId="39" borderId="62" xfId="0" applyFont="1" applyFill="1" applyBorder="1" applyAlignment="1">
      <alignment horizontal="center" vertical="center"/>
    </xf>
    <xf numFmtId="0" fontId="86" fillId="39" borderId="63" xfId="0" applyFont="1" applyFill="1" applyBorder="1" applyAlignment="1">
      <alignment horizontal="center" vertical="center"/>
    </xf>
    <xf numFmtId="0" fontId="60" fillId="35" borderId="0" xfId="0" applyFont="1" applyFill="1" applyAlignment="1">
      <alignment horizontal="left" wrapText="1"/>
    </xf>
    <xf numFmtId="0" fontId="31" fillId="35" borderId="0" xfId="0" applyFont="1" applyFill="1" applyAlignment="1">
      <alignment horizontal="left" wrapText="1"/>
    </xf>
    <xf numFmtId="164" fontId="64" fillId="30" borderId="0" xfId="0" applyNumberFormat="1" applyFont="1" applyFill="1"/>
    <xf numFmtId="0" fontId="64" fillId="30" borderId="0" xfId="0" applyFont="1" applyFill="1"/>
    <xf numFmtId="0" fontId="64" fillId="30" borderId="0" xfId="0" applyFont="1" applyFill="1" applyAlignment="1">
      <alignment horizontal="left"/>
    </xf>
    <xf numFmtId="49" fontId="40" fillId="35" borderId="32" xfId="0" applyNumberFormat="1" applyFont="1" applyFill="1" applyBorder="1" applyAlignment="1">
      <alignment horizontal="center"/>
    </xf>
    <xf numFmtId="49" fontId="31" fillId="35" borderId="32" xfId="0" applyNumberFormat="1" applyFont="1" applyFill="1" applyBorder="1" applyAlignment="1">
      <alignment horizontal="center"/>
    </xf>
    <xf numFmtId="49" fontId="31" fillId="35" borderId="7" xfId="0" applyNumberFormat="1" applyFont="1" applyFill="1" applyBorder="1" applyAlignment="1">
      <alignment horizontal="center"/>
    </xf>
    <xf numFmtId="0" fontId="19" fillId="30" borderId="0" xfId="0" applyFont="1" applyFill="1" applyAlignment="1">
      <alignment horizontal="center"/>
    </xf>
    <xf numFmtId="0" fontId="59" fillId="30" borderId="0" xfId="0" applyFont="1" applyFill="1" applyAlignment="1">
      <alignment horizontal="left" wrapText="1"/>
    </xf>
    <xf numFmtId="0" fontId="64" fillId="30" borderId="0" xfId="0" applyFont="1" applyFill="1" applyAlignment="1">
      <alignment vertical="center"/>
    </xf>
    <xf numFmtId="164" fontId="64" fillId="30" borderId="0" xfId="0" applyNumberFormat="1" applyFont="1" applyFill="1" applyAlignment="1">
      <alignment vertical="center"/>
    </xf>
    <xf numFmtId="0" fontId="64" fillId="0" borderId="26" xfId="0" applyFont="1" applyBorder="1"/>
    <xf numFmtId="0" fontId="64" fillId="0" borderId="36" xfId="0" applyFont="1" applyBorder="1"/>
    <xf numFmtId="0" fontId="64" fillId="33" borderId="26" xfId="0" applyFont="1" applyFill="1" applyBorder="1"/>
    <xf numFmtId="0" fontId="64" fillId="33" borderId="36" xfId="0" applyFont="1" applyFill="1" applyBorder="1"/>
    <xf numFmtId="0" fontId="23" fillId="0" borderId="2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7" xfId="0" applyFont="1" applyBorder="1" applyAlignment="1">
      <alignment horizontal="center" vertical="center" wrapText="1"/>
    </xf>
    <xf numFmtId="0" fontId="27" fillId="35" borderId="0" xfId="0" applyFont="1" applyFill="1" applyAlignment="1">
      <alignment horizontal="center" vertical="center"/>
    </xf>
    <xf numFmtId="0" fontId="27" fillId="35" borderId="48" xfId="0" applyFont="1" applyFill="1" applyBorder="1" applyAlignment="1">
      <alignment horizontal="center" vertical="center"/>
    </xf>
    <xf numFmtId="0" fontId="25" fillId="0" borderId="0" xfId="0" applyFont="1" applyAlignment="1">
      <alignment vertical="center"/>
    </xf>
    <xf numFmtId="0" fontId="64" fillId="0" borderId="24" xfId="0" applyFont="1" applyBorder="1"/>
    <xf numFmtId="0" fontId="64" fillId="0" borderId="35" xfId="0" applyFont="1" applyBorder="1"/>
    <xf numFmtId="0" fontId="27" fillId="35" borderId="24" xfId="0" applyFont="1" applyFill="1" applyBorder="1" applyAlignment="1">
      <alignment horizontal="center" vertical="center"/>
    </xf>
    <xf numFmtId="0" fontId="27" fillId="35" borderId="7" xfId="0" applyFont="1" applyFill="1" applyBorder="1" applyAlignment="1">
      <alignment horizontal="center" vertical="center"/>
    </xf>
    <xf numFmtId="0" fontId="29" fillId="0" borderId="0" xfId="0" applyFont="1" applyAlignment="1">
      <alignment horizontal="center"/>
    </xf>
    <xf numFmtId="0" fontId="23" fillId="30" borderId="25" xfId="0" applyFont="1" applyFill="1" applyBorder="1" applyAlignment="1">
      <alignment horizontal="center" vertical="center" wrapText="1"/>
    </xf>
    <xf numFmtId="0" fontId="23" fillId="30" borderId="34" xfId="0" applyFont="1" applyFill="1" applyBorder="1" applyAlignment="1">
      <alignment horizontal="center" vertical="center" wrapText="1"/>
    </xf>
    <xf numFmtId="0" fontId="0" fillId="33" borderId="28" xfId="0" applyFill="1" applyBorder="1"/>
    <xf numFmtId="0" fontId="0" fillId="33" borderId="37" xfId="0" applyFill="1" applyBorder="1"/>
    <xf numFmtId="0" fontId="0" fillId="0" borderId="26" xfId="0" applyBorder="1"/>
    <xf numFmtId="0" fontId="0" fillId="0" borderId="36" xfId="0" applyBorder="1"/>
    <xf numFmtId="0" fontId="0" fillId="33" borderId="26" xfId="0" applyFill="1" applyBorder="1"/>
    <xf numFmtId="0" fontId="0" fillId="33" borderId="36" xfId="0" applyFill="1" applyBorder="1"/>
    <xf numFmtId="0" fontId="64" fillId="33" borderId="28" xfId="0" applyFont="1" applyFill="1" applyBorder="1"/>
    <xf numFmtId="0" fontId="64" fillId="33" borderId="37" xfId="0" applyFont="1" applyFill="1" applyBorder="1"/>
    <xf numFmtId="0" fontId="0" fillId="0" borderId="24" xfId="0" applyBorder="1"/>
    <xf numFmtId="0" fontId="0" fillId="0" borderId="35" xfId="0" applyBorder="1"/>
    <xf numFmtId="1" fontId="64" fillId="36" borderId="0" xfId="0" applyNumberFormat="1" applyFont="1" applyFill="1"/>
    <xf numFmtId="166" fontId="23" fillId="36" borderId="0" xfId="0" applyNumberFormat="1" applyFont="1" applyFill="1" applyAlignment="1">
      <alignment horizontal="center"/>
    </xf>
    <xf numFmtId="0" fontId="23" fillId="36" borderId="0" xfId="0" applyFont="1" applyFill="1" applyAlignment="1">
      <alignment horizontal="center"/>
    </xf>
    <xf numFmtId="0" fontId="0" fillId="33" borderId="24" xfId="0" applyFill="1" applyBorder="1"/>
    <xf numFmtId="0" fontId="0" fillId="33" borderId="35" xfId="0" applyFill="1" applyBorder="1"/>
    <xf numFmtId="0" fontId="23" fillId="0" borderId="45" xfId="0" applyFont="1" applyBorder="1" applyAlignment="1">
      <alignment horizontal="center" wrapText="1"/>
    </xf>
    <xf numFmtId="0" fontId="23" fillId="0" borderId="47" xfId="0" applyFont="1" applyBorder="1" applyAlignment="1">
      <alignment horizontal="center" wrapText="1"/>
    </xf>
    <xf numFmtId="0" fontId="23" fillId="0" borderId="2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6" xfId="0" applyFont="1" applyBorder="1" applyAlignment="1">
      <alignment horizontal="center" wrapText="1"/>
    </xf>
    <xf numFmtId="0" fontId="23" fillId="0" borderId="44" xfId="0" applyFont="1" applyBorder="1" applyAlignment="1">
      <alignment horizontal="center" vertical="center" wrapText="1"/>
    </xf>
    <xf numFmtId="0" fontId="23" fillId="0" borderId="49" xfId="0" applyFont="1" applyBorder="1" applyAlignment="1">
      <alignment horizontal="center" vertical="center" wrapText="1"/>
    </xf>
    <xf numFmtId="0" fontId="23" fillId="30" borderId="44" xfId="0" applyFont="1" applyFill="1" applyBorder="1" applyAlignment="1">
      <alignment horizontal="center" vertical="center" wrapText="1"/>
    </xf>
    <xf numFmtId="0" fontId="23" fillId="30" borderId="49" xfId="0" applyFont="1" applyFill="1" applyBorder="1" applyAlignment="1">
      <alignment horizontal="center" vertical="center" wrapText="1"/>
    </xf>
    <xf numFmtId="0" fontId="27" fillId="35" borderId="35" xfId="0" applyFont="1" applyFill="1" applyBorder="1" applyAlignment="1">
      <alignment horizontal="center" vertical="center"/>
    </xf>
    <xf numFmtId="0" fontId="27" fillId="36" borderId="0" xfId="0" applyFont="1" applyFill="1" applyAlignment="1">
      <alignment horizontal="center" vertical="center"/>
    </xf>
    <xf numFmtId="0" fontId="0" fillId="33" borderId="30" xfId="0" applyFill="1" applyBorder="1" applyAlignment="1">
      <alignment horizontal="right" indent="2"/>
    </xf>
    <xf numFmtId="166" fontId="0" fillId="33" borderId="0" xfId="0" applyNumberFormat="1" applyFill="1" applyAlignment="1">
      <alignment horizontal="right" indent="2"/>
    </xf>
    <xf numFmtId="166" fontId="0" fillId="33" borderId="27" xfId="0" applyNumberFormat="1" applyFill="1" applyBorder="1" applyAlignment="1">
      <alignment horizontal="right" indent="2"/>
    </xf>
    <xf numFmtId="166" fontId="0" fillId="33" borderId="30" xfId="0" applyNumberFormat="1" applyFill="1" applyBorder="1" applyAlignment="1">
      <alignment horizontal="right" indent="2"/>
    </xf>
    <xf numFmtId="166" fontId="0" fillId="33" borderId="25" xfId="0" applyNumberFormat="1" applyFill="1" applyBorder="1" applyAlignment="1">
      <alignment horizontal="right" indent="2"/>
    </xf>
    <xf numFmtId="0" fontId="0" fillId="36" borderId="0" xfId="0" applyFill="1" applyAlignment="1">
      <alignment horizontal="center" vertical="center" wrapText="1"/>
    </xf>
    <xf numFmtId="0" fontId="0" fillId="33" borderId="31" xfId="0" applyFill="1" applyBorder="1" applyAlignment="1">
      <alignment horizontal="right" indent="2"/>
    </xf>
    <xf numFmtId="0" fontId="0" fillId="0" borderId="0" xfId="0" applyAlignment="1">
      <alignment horizontal="right" indent="2"/>
    </xf>
    <xf numFmtId="166" fontId="0" fillId="0" borderId="0" xfId="0" applyNumberFormat="1" applyAlignment="1">
      <alignment horizontal="right" indent="2"/>
    </xf>
    <xf numFmtId="166" fontId="0" fillId="0" borderId="27" xfId="0" applyNumberFormat="1" applyBorder="1" applyAlignment="1">
      <alignment horizontal="right" indent="2"/>
    </xf>
    <xf numFmtId="0" fontId="0" fillId="33" borderId="28" xfId="0" applyFill="1" applyBorder="1" applyAlignment="1">
      <alignment horizontal="right" indent="2"/>
    </xf>
    <xf numFmtId="0" fontId="0" fillId="33" borderId="24" xfId="0" applyFill="1" applyBorder="1" applyAlignment="1">
      <alignment horizontal="right" indent="2"/>
    </xf>
    <xf numFmtId="0" fontId="0" fillId="33" borderId="26" xfId="0" applyFill="1" applyBorder="1" applyAlignment="1">
      <alignment horizontal="right" indent="2"/>
    </xf>
    <xf numFmtId="0" fontId="0" fillId="0" borderId="26" xfId="0" applyBorder="1" applyAlignment="1">
      <alignment horizontal="right" indent="2"/>
    </xf>
    <xf numFmtId="0" fontId="0" fillId="33" borderId="0" xfId="0" applyFill="1" applyAlignment="1">
      <alignment horizontal="right" indent="2"/>
    </xf>
    <xf numFmtId="166" fontId="0" fillId="33" borderId="31" xfId="0" applyNumberFormat="1" applyFill="1" applyBorder="1" applyAlignment="1">
      <alignment horizontal="right" indent="2"/>
    </xf>
    <xf numFmtId="166" fontId="0" fillId="33" borderId="29" xfId="0" applyNumberFormat="1" applyFill="1" applyBorder="1" applyAlignment="1">
      <alignment horizontal="right" indent="2"/>
    </xf>
    <xf numFmtId="0" fontId="23" fillId="0" borderId="0" xfId="0" applyFont="1" applyAlignment="1">
      <alignment horizontal="center"/>
    </xf>
    <xf numFmtId="0" fontId="80" fillId="0" borderId="54" xfId="0" applyFont="1" applyBorder="1" applyAlignment="1">
      <alignment horizontal="center" vertical="center"/>
    </xf>
    <xf numFmtId="0" fontId="63" fillId="0" borderId="52" xfId="0" applyFont="1" applyBorder="1" applyAlignment="1">
      <alignment horizontal="left" wrapText="1"/>
    </xf>
    <xf numFmtId="0" fontId="23" fillId="0" borderId="52" xfId="0" applyFont="1" applyBorder="1" applyAlignment="1">
      <alignment horizontal="right"/>
    </xf>
    <xf numFmtId="0" fontId="21" fillId="0" borderId="55" xfId="0" applyFont="1" applyBorder="1" applyAlignment="1">
      <alignment horizontal="center" vertical="center" wrapText="1"/>
    </xf>
    <xf numFmtId="0" fontId="10" fillId="35" borderId="7" xfId="0" applyFont="1" applyFill="1" applyBorder="1" applyAlignment="1">
      <alignment horizontal="center" vertical="center"/>
    </xf>
    <xf numFmtId="0" fontId="21" fillId="0" borderId="55" xfId="0" applyFont="1" applyBorder="1" applyAlignment="1">
      <alignment horizontal="center" vertical="center"/>
    </xf>
    <xf numFmtId="164" fontId="64" fillId="30" borderId="52" xfId="0" applyNumberFormat="1" applyFont="1" applyFill="1" applyBorder="1"/>
    <xf numFmtId="164" fontId="29" fillId="30" borderId="52" xfId="0" applyNumberFormat="1" applyFont="1" applyFill="1" applyBorder="1" applyAlignment="1">
      <alignment horizontal="right"/>
    </xf>
    <xf numFmtId="0" fontId="24" fillId="0" borderId="52" xfId="0" applyFont="1" applyBorder="1" applyAlignment="1">
      <alignment horizontal="center"/>
    </xf>
    <xf numFmtId="0" fontId="0" fillId="0" borderId="0" xfId="0" applyAlignment="1">
      <alignment horizontal="left" vertical="center"/>
    </xf>
    <xf numFmtId="170" fontId="0" fillId="0" borderId="0" xfId="0" applyNumberFormat="1" applyAlignment="1">
      <alignment horizontal="left" vertical="center"/>
    </xf>
    <xf numFmtId="0" fontId="58" fillId="0" borderId="0" xfId="0" applyFont="1" applyAlignment="1">
      <alignment horizontal="left" wrapText="1"/>
    </xf>
    <xf numFmtId="0" fontId="83" fillId="37" borderId="53" xfId="0" applyFont="1" applyFill="1" applyBorder="1" applyAlignment="1">
      <alignment horizontal="right" vertical="center"/>
    </xf>
    <xf numFmtId="0" fontId="83" fillId="39" borderId="53" xfId="0" applyFont="1" applyFill="1" applyBorder="1" applyAlignment="1">
      <alignment horizontal="right" vertical="center"/>
    </xf>
    <xf numFmtId="0" fontId="58" fillId="33" borderId="0" xfId="0" applyFont="1" applyFill="1" applyAlignment="1">
      <alignment horizontal="center"/>
    </xf>
    <xf numFmtId="0" fontId="58" fillId="0" borderId="26" xfId="0" applyFont="1" applyBorder="1" applyAlignment="1">
      <alignment horizontal="center"/>
    </xf>
    <xf numFmtId="0" fontId="58" fillId="33" borderId="31" xfId="0" applyFont="1" applyFill="1" applyBorder="1" applyAlignment="1">
      <alignment horizontal="center"/>
    </xf>
    <xf numFmtId="0" fontId="58" fillId="33" borderId="27" xfId="0" applyFont="1" applyFill="1" applyBorder="1" applyAlignment="1">
      <alignment horizontal="center"/>
    </xf>
    <xf numFmtId="0" fontId="58" fillId="0" borderId="0" xfId="0" applyFont="1" applyAlignment="1">
      <alignment horizontal="center"/>
    </xf>
    <xf numFmtId="0" fontId="58" fillId="0" borderId="27" xfId="0" applyFont="1" applyBorder="1" applyAlignment="1">
      <alignment horizontal="center"/>
    </xf>
    <xf numFmtId="0" fontId="58" fillId="33" borderId="28" xfId="0" applyFont="1" applyFill="1" applyBorder="1" applyAlignment="1">
      <alignment horizontal="center"/>
    </xf>
    <xf numFmtId="0" fontId="58" fillId="33" borderId="26" xfId="0" applyFont="1" applyFill="1" applyBorder="1" applyAlignment="1">
      <alignment horizontal="center"/>
    </xf>
    <xf numFmtId="0" fontId="78" fillId="35" borderId="50" xfId="0" applyFont="1" applyFill="1" applyBorder="1" applyAlignment="1">
      <alignment horizontal="center"/>
    </xf>
    <xf numFmtId="0" fontId="78" fillId="35" borderId="51" xfId="0" applyFont="1" applyFill="1" applyBorder="1" applyAlignment="1">
      <alignment horizontal="center"/>
    </xf>
    <xf numFmtId="0" fontId="58" fillId="0" borderId="30" xfId="0" applyFont="1" applyBorder="1" applyAlignment="1">
      <alignment horizontal="center"/>
    </xf>
    <xf numFmtId="0" fontId="58" fillId="0" borderId="25" xfId="0" applyFont="1" applyBorder="1" applyAlignment="1">
      <alignment horizontal="center"/>
    </xf>
    <xf numFmtId="0" fontId="19" fillId="0" borderId="0" xfId="0" applyFont="1" applyAlignment="1">
      <alignment horizontal="center"/>
    </xf>
    <xf numFmtId="0" fontId="12" fillId="0" borderId="0" xfId="0" applyFont="1" applyAlignment="1">
      <alignment horizontal="center"/>
    </xf>
    <xf numFmtId="0" fontId="58" fillId="0" borderId="24" xfId="0" applyFont="1" applyBorder="1" applyAlignment="1">
      <alignment horizontal="center"/>
    </xf>
    <xf numFmtId="0" fontId="58" fillId="33" borderId="29" xfId="0" applyFont="1" applyFill="1" applyBorder="1" applyAlignment="1">
      <alignment horizontal="center"/>
    </xf>
    <xf numFmtId="0" fontId="0" fillId="0" borderId="0" xfId="0"/>
    <xf numFmtId="0" fontId="0" fillId="0" borderId="0" xfId="0" applyAlignment="1">
      <alignment horizontal="center"/>
    </xf>
    <xf numFmtId="0" fontId="23" fillId="0" borderId="0" xfId="0" applyFont="1"/>
    <xf numFmtId="0" fontId="23" fillId="30" borderId="0" xfId="0" applyFont="1" applyFill="1" applyAlignment="1">
      <alignment horizontal="right"/>
    </xf>
    <xf numFmtId="0" fontId="27" fillId="35" borderId="24" xfId="0" applyFont="1" applyFill="1" applyBorder="1"/>
    <xf numFmtId="0" fontId="27" fillId="35" borderId="35" xfId="0" applyFont="1" applyFill="1" applyBorder="1"/>
    <xf numFmtId="0" fontId="23" fillId="30" borderId="45" xfId="0" applyFont="1" applyFill="1" applyBorder="1" applyAlignment="1">
      <alignment horizontal="center"/>
    </xf>
    <xf numFmtId="0" fontId="23" fillId="30" borderId="47" xfId="0" applyFont="1" applyFill="1" applyBorder="1" applyAlignment="1">
      <alignment horizontal="center"/>
    </xf>
    <xf numFmtId="0" fontId="27" fillId="35" borderId="32" xfId="0" applyFont="1" applyFill="1" applyBorder="1" applyAlignment="1">
      <alignment horizontal="center"/>
    </xf>
    <xf numFmtId="0" fontId="27" fillId="35" borderId="7" xfId="0" applyFont="1" applyFill="1" applyBorder="1" applyAlignment="1">
      <alignment horizontal="center"/>
    </xf>
    <xf numFmtId="0" fontId="59" fillId="0" borderId="0" xfId="0" applyFont="1" applyAlignment="1">
      <alignment horizontal="left" wrapText="1"/>
    </xf>
    <xf numFmtId="0" fontId="10" fillId="35" borderId="35" xfId="0" applyFont="1" applyFill="1" applyBorder="1" applyAlignment="1">
      <alignment horizontal="center" vertical="center"/>
    </xf>
    <xf numFmtId="0" fontId="23" fillId="0" borderId="0" xfId="0" applyFont="1" applyAlignment="1">
      <alignment horizontal="right"/>
    </xf>
    <xf numFmtId="164" fontId="29" fillId="30" borderId="0" xfId="0" applyNumberFormat="1" applyFont="1" applyFill="1" applyAlignment="1">
      <alignment horizontal="right"/>
    </xf>
    <xf numFmtId="0" fontId="24" fillId="0" borderId="0" xfId="0" applyFont="1" applyAlignment="1">
      <alignment horizontal="center"/>
    </xf>
    <xf numFmtId="49" fontId="30" fillId="35" borderId="7" xfId="0" applyNumberFormat="1" applyFont="1" applyFill="1" applyBorder="1" applyAlignment="1">
      <alignment horizontal="center" vertical="center"/>
    </xf>
    <xf numFmtId="0" fontId="30" fillId="35" borderId="7" xfId="0" applyFont="1" applyFill="1" applyBorder="1" applyAlignment="1">
      <alignment horizontal="center" vertical="center"/>
    </xf>
    <xf numFmtId="0" fontId="19" fillId="30" borderId="52" xfId="0" applyFont="1" applyFill="1" applyBorder="1" applyAlignment="1">
      <alignment horizontal="center"/>
    </xf>
    <xf numFmtId="0" fontId="64" fillId="30" borderId="52" xfId="0" applyFont="1" applyFill="1" applyBorder="1"/>
    <xf numFmtId="0" fontId="59" fillId="30" borderId="52" xfId="0" applyFont="1" applyFill="1" applyBorder="1" applyAlignment="1">
      <alignment horizontal="left" wrapText="1"/>
    </xf>
    <xf numFmtId="0" fontId="22" fillId="35" borderId="7" xfId="0" applyFont="1" applyFill="1" applyBorder="1" applyAlignment="1">
      <alignment horizontal="center"/>
    </xf>
    <xf numFmtId="164" fontId="64" fillId="30" borderId="52" xfId="0" applyNumberFormat="1" applyFont="1" applyFill="1" applyBorder="1" applyAlignment="1">
      <alignment horizontal="right"/>
    </xf>
    <xf numFmtId="1" fontId="59" fillId="0" borderId="52" xfId="0" applyNumberFormat="1" applyFont="1" applyBorder="1" applyAlignment="1">
      <alignment horizontal="left" wrapText="1"/>
    </xf>
    <xf numFmtId="166" fontId="31" fillId="35" borderId="7" xfId="0" applyNumberFormat="1" applyFont="1" applyFill="1" applyBorder="1" applyAlignment="1">
      <alignment horizontal="center"/>
    </xf>
    <xf numFmtId="0" fontId="5" fillId="0" borderId="7" xfId="0" applyFont="1" applyBorder="1" applyAlignment="1">
      <alignment horizontal="center"/>
    </xf>
    <xf numFmtId="0" fontId="30" fillId="35" borderId="7" xfId="0" applyFont="1" applyFill="1" applyBorder="1"/>
    <xf numFmtId="0" fontId="30" fillId="35" borderId="7" xfId="0" applyFont="1" applyFill="1" applyBorder="1" applyAlignment="1">
      <alignment horizontal="left"/>
    </xf>
    <xf numFmtId="166" fontId="31" fillId="35" borderId="55" xfId="0" applyNumberFormat="1" applyFont="1" applyFill="1" applyBorder="1" applyAlignment="1">
      <alignment horizontal="center"/>
    </xf>
    <xf numFmtId="0" fontId="30" fillId="35" borderId="55" xfId="0" applyFont="1" applyFill="1" applyBorder="1" applyAlignment="1">
      <alignment horizontal="left"/>
    </xf>
    <xf numFmtId="0" fontId="30" fillId="35" borderId="55" xfId="0" applyFont="1" applyFill="1" applyBorder="1"/>
    <xf numFmtId="0" fontId="2" fillId="0" borderId="65" xfId="0" applyFont="1" applyBorder="1"/>
    <xf numFmtId="0" fontId="2" fillId="0" borderId="7" xfId="0" applyFont="1" applyBorder="1"/>
    <xf numFmtId="0" fontId="2" fillId="0" borderId="55" xfId="0" applyFont="1" applyBorder="1"/>
    <xf numFmtId="0" fontId="2" fillId="0" borderId="66" xfId="0" applyFont="1" applyBorder="1"/>
    <xf numFmtId="0" fontId="2" fillId="33" borderId="66" xfId="0" applyFont="1" applyFill="1" applyBorder="1"/>
    <xf numFmtId="0" fontId="2" fillId="33" borderId="55" xfId="0" applyFont="1" applyFill="1" applyBorder="1"/>
    <xf numFmtId="0" fontId="2" fillId="33" borderId="65" xfId="0" applyFont="1" applyFill="1" applyBorder="1"/>
    <xf numFmtId="0" fontId="59" fillId="0" borderId="52" xfId="0" applyFont="1" applyBorder="1" applyAlignment="1">
      <alignment horizontal="left" wrapText="1"/>
    </xf>
    <xf numFmtId="0" fontId="64" fillId="0" borderId="52" xfId="0" applyFont="1" applyBorder="1" applyAlignment="1">
      <alignment horizontal="right"/>
    </xf>
    <xf numFmtId="49" fontId="22" fillId="35" borderId="7" xfId="0" applyNumberFormat="1" applyFont="1" applyFill="1" applyBorder="1" applyAlignment="1">
      <alignment horizontal="center"/>
    </xf>
    <xf numFmtId="0" fontId="23" fillId="0" borderId="64" xfId="0" applyFont="1" applyBorder="1" applyAlignment="1">
      <alignment horizontal="center" vertical="center" wrapText="1"/>
    </xf>
    <xf numFmtId="166" fontId="31" fillId="35" borderId="32" xfId="0" applyNumberFormat="1" applyFont="1" applyFill="1" applyBorder="1" applyAlignment="1">
      <alignment horizontal="center"/>
    </xf>
    <xf numFmtId="0" fontId="30" fillId="35" borderId="32" xfId="0" applyFont="1" applyFill="1" applyBorder="1"/>
    <xf numFmtId="0" fontId="30" fillId="35" borderId="32" xfId="0" applyFont="1" applyFill="1" applyBorder="1" applyAlignment="1">
      <alignment horizontal="left"/>
    </xf>
    <xf numFmtId="0" fontId="5" fillId="0" borderId="32" xfId="0" applyFont="1" applyBorder="1" applyAlignment="1">
      <alignment horizontal="center"/>
    </xf>
    <xf numFmtId="0" fontId="22" fillId="35" borderId="32" xfId="0" applyFont="1" applyFill="1" applyBorder="1" applyAlignment="1">
      <alignment horizontal="center"/>
    </xf>
    <xf numFmtId="0" fontId="64" fillId="0" borderId="0" xfId="0" applyFont="1" applyAlignment="1">
      <alignment horizontal="right"/>
    </xf>
    <xf numFmtId="0" fontId="79" fillId="37" borderId="53" xfId="0" applyFont="1" applyFill="1" applyBorder="1" applyAlignment="1">
      <alignment horizontal="right" vertical="center"/>
    </xf>
    <xf numFmtId="0" fontId="0" fillId="0" borderId="52" xfId="0" applyBorder="1" applyAlignment="1">
      <alignment horizontal="left" vertical="center"/>
    </xf>
    <xf numFmtId="170" fontId="0" fillId="0" borderId="52" xfId="0" applyNumberFormat="1" applyBorder="1" applyAlignment="1">
      <alignment horizontal="left" vertical="center"/>
    </xf>
    <xf numFmtId="0" fontId="0" fillId="0" borderId="52" xfId="0" applyBorder="1"/>
    <xf numFmtId="0" fontId="58" fillId="0" borderId="52" xfId="0" applyFont="1" applyBorder="1" applyAlignment="1">
      <alignment horizontal="center"/>
    </xf>
    <xf numFmtId="0" fontId="58" fillId="33" borderId="74" xfId="0" applyFont="1" applyFill="1" applyBorder="1" applyAlignment="1">
      <alignment horizontal="center"/>
    </xf>
    <xf numFmtId="0" fontId="58" fillId="0" borderId="71" xfId="0" applyFont="1" applyBorder="1" applyAlignment="1">
      <alignment horizontal="center"/>
    </xf>
    <xf numFmtId="0" fontId="58" fillId="33" borderId="70" xfId="0" applyFont="1" applyFill="1" applyBorder="1" applyAlignment="1">
      <alignment horizontal="center"/>
    </xf>
    <xf numFmtId="0" fontId="58" fillId="33" borderId="73" xfId="0" applyFont="1" applyFill="1" applyBorder="1" applyAlignment="1">
      <alignment horizontal="center"/>
    </xf>
    <xf numFmtId="0" fontId="0" fillId="0" borderId="52" xfId="0" applyBorder="1" applyAlignment="1">
      <alignment horizontal="center"/>
    </xf>
    <xf numFmtId="0" fontId="58" fillId="33" borderId="72" xfId="0" applyFont="1" applyFill="1" applyBorder="1" applyAlignment="1">
      <alignment horizontal="center"/>
    </xf>
    <xf numFmtId="0" fontId="23" fillId="0" borderId="52" xfId="0" applyFont="1" applyBorder="1"/>
    <xf numFmtId="0" fontId="58" fillId="33" borderId="52" xfId="0" applyFont="1" applyFill="1" applyBorder="1" applyAlignment="1">
      <alignment horizontal="center"/>
    </xf>
    <xf numFmtId="0" fontId="58" fillId="0" borderId="70" xfId="0" applyFont="1" applyBorder="1" applyAlignment="1">
      <alignment horizontal="center"/>
    </xf>
    <xf numFmtId="0" fontId="19" fillId="0" borderId="52" xfId="0" applyFont="1" applyBorder="1" applyAlignment="1">
      <alignment horizontal="center"/>
    </xf>
    <xf numFmtId="0" fontId="58" fillId="0" borderId="69" xfId="0" applyFont="1" applyBorder="1" applyAlignment="1">
      <alignment horizontal="center"/>
    </xf>
    <xf numFmtId="0" fontId="58" fillId="0" borderId="68" xfId="0" applyFont="1" applyBorder="1" applyAlignment="1">
      <alignment horizontal="center"/>
    </xf>
    <xf numFmtId="0" fontId="58" fillId="0" borderId="67" xfId="0" applyFont="1" applyBorder="1" applyAlignment="1">
      <alignment horizontal="center"/>
    </xf>
    <xf numFmtId="0" fontId="12" fillId="0" borderId="52" xfId="0" applyFont="1" applyBorder="1" applyAlignment="1">
      <alignment horizontal="center"/>
    </xf>
    <xf numFmtId="0" fontId="58" fillId="33" borderId="71" xfId="0" applyFont="1" applyFill="1" applyBorder="1" applyAlignment="1">
      <alignment horizontal="center"/>
    </xf>
    <xf numFmtId="0" fontId="58" fillId="0" borderId="52" xfId="0" applyFont="1" applyBorder="1" applyAlignment="1">
      <alignment horizontal="left" wrapText="1"/>
    </xf>
    <xf numFmtId="0" fontId="64" fillId="30" borderId="52" xfId="0" applyFont="1" applyFill="1" applyBorder="1" applyAlignment="1">
      <alignment horizontal="left"/>
    </xf>
    <xf numFmtId="49" fontId="40" fillId="35" borderId="7" xfId="0" applyNumberFormat="1" applyFont="1" applyFill="1" applyBorder="1" applyAlignment="1">
      <alignment horizontal="center"/>
    </xf>
    <xf numFmtId="0" fontId="64" fillId="30" borderId="52" xfId="0" applyFont="1" applyFill="1" applyBorder="1" applyAlignment="1">
      <alignment vertical="center"/>
    </xf>
    <xf numFmtId="164" fontId="64" fillId="30" borderId="52" xfId="0" applyNumberFormat="1" applyFont="1" applyFill="1" applyBorder="1" applyAlignment="1">
      <alignment vertical="center"/>
    </xf>
    <xf numFmtId="0" fontId="64" fillId="0" borderId="65" xfId="0" applyFont="1" applyBorder="1"/>
    <xf numFmtId="0" fontId="64" fillId="33" borderId="65" xfId="0" applyFont="1" applyFill="1" applyBorder="1"/>
    <xf numFmtId="0" fontId="27" fillId="35" borderId="75" xfId="0" applyFont="1" applyFill="1" applyBorder="1" applyAlignment="1">
      <alignment horizontal="center" vertical="center"/>
    </xf>
    <xf numFmtId="0" fontId="25" fillId="0" borderId="52" xfId="0" applyFont="1" applyBorder="1" applyAlignment="1">
      <alignment vertical="center"/>
    </xf>
    <xf numFmtId="0" fontId="64" fillId="0" borderId="55" xfId="0" applyFont="1" applyBorder="1"/>
    <xf numFmtId="0" fontId="29" fillId="0" borderId="52" xfId="0" applyFont="1" applyBorder="1" applyAlignment="1">
      <alignment horizontal="center"/>
    </xf>
    <xf numFmtId="0" fontId="23" fillId="30" borderId="76" xfId="0" applyFont="1" applyFill="1" applyBorder="1" applyAlignment="1">
      <alignment horizontal="center" vertical="center" wrapText="1"/>
    </xf>
    <xf numFmtId="0" fontId="0" fillId="33" borderId="66" xfId="0" applyFill="1" applyBorder="1"/>
    <xf numFmtId="0" fontId="0" fillId="0" borderId="65" xfId="0" applyBorder="1"/>
    <xf numFmtId="0" fontId="0" fillId="33" borderId="65" xfId="0" applyFill="1" applyBorder="1"/>
    <xf numFmtId="0" fontId="64" fillId="33" borderId="66" xfId="0" applyFont="1" applyFill="1" applyBorder="1"/>
    <xf numFmtId="0" fontId="0" fillId="0" borderId="55" xfId="0" applyBorder="1"/>
    <xf numFmtId="1" fontId="64" fillId="36" borderId="52" xfId="0" applyNumberFormat="1" applyFont="1" applyFill="1" applyBorder="1"/>
    <xf numFmtId="166" fontId="23" fillId="36" borderId="52" xfId="0" applyNumberFormat="1" applyFont="1" applyFill="1" applyBorder="1" applyAlignment="1">
      <alignment horizontal="center"/>
    </xf>
    <xf numFmtId="0" fontId="23" fillId="36" borderId="52" xfId="0" applyFont="1" applyFill="1" applyBorder="1" applyAlignment="1">
      <alignment horizontal="center"/>
    </xf>
    <xf numFmtId="0" fontId="0" fillId="33" borderId="55" xfId="0" applyFill="1" applyBorder="1"/>
    <xf numFmtId="0" fontId="23" fillId="0" borderId="7" xfId="0" applyFont="1" applyBorder="1" applyAlignment="1">
      <alignment horizontal="center" wrapText="1"/>
    </xf>
    <xf numFmtId="0" fontId="23" fillId="0" borderId="76" xfId="0" applyFont="1" applyBorder="1" applyAlignment="1">
      <alignment horizontal="center" vertical="center" wrapText="1"/>
    </xf>
    <xf numFmtId="0" fontId="27" fillId="35" borderId="55" xfId="0" applyFont="1" applyFill="1" applyBorder="1" applyAlignment="1">
      <alignment horizontal="center" vertical="center"/>
    </xf>
    <xf numFmtId="0" fontId="27" fillId="36" borderId="52" xfId="0" applyFont="1" applyFill="1" applyBorder="1" applyAlignment="1">
      <alignment horizontal="center" vertical="center"/>
    </xf>
    <xf numFmtId="0" fontId="0" fillId="33" borderId="68" xfId="0" applyFill="1" applyBorder="1" applyAlignment="1">
      <alignment horizontal="right" indent="2"/>
    </xf>
    <xf numFmtId="166" fontId="0" fillId="33" borderId="71" xfId="0" applyNumberFormat="1" applyFill="1" applyBorder="1" applyAlignment="1">
      <alignment horizontal="right" indent="2"/>
    </xf>
    <xf numFmtId="166" fontId="0" fillId="33" borderId="69" xfId="0" applyNumberFormat="1" applyFill="1" applyBorder="1" applyAlignment="1">
      <alignment horizontal="right" indent="2"/>
    </xf>
    <xf numFmtId="0" fontId="0" fillId="36" borderId="52" xfId="0" applyFill="1" applyBorder="1" applyAlignment="1">
      <alignment horizontal="center" vertical="center" wrapText="1"/>
    </xf>
    <xf numFmtId="0" fontId="0" fillId="33" borderId="73" xfId="0" applyFill="1" applyBorder="1" applyAlignment="1">
      <alignment horizontal="right" indent="2"/>
    </xf>
    <xf numFmtId="0" fontId="0" fillId="0" borderId="52" xfId="0" applyBorder="1" applyAlignment="1">
      <alignment horizontal="right" indent="2"/>
    </xf>
    <xf numFmtId="166" fontId="0" fillId="0" borderId="71" xfId="0" applyNumberFormat="1" applyBorder="1" applyAlignment="1">
      <alignment horizontal="right" indent="2"/>
    </xf>
    <xf numFmtId="0" fontId="0" fillId="33" borderId="72" xfId="0" applyFill="1" applyBorder="1" applyAlignment="1">
      <alignment horizontal="right" indent="2"/>
    </xf>
    <xf numFmtId="0" fontId="0" fillId="33" borderId="67" xfId="0" applyFill="1" applyBorder="1" applyAlignment="1">
      <alignment horizontal="right" indent="2"/>
    </xf>
    <xf numFmtId="0" fontId="0" fillId="33" borderId="70" xfId="0" applyFill="1" applyBorder="1" applyAlignment="1">
      <alignment horizontal="right" indent="2"/>
    </xf>
    <xf numFmtId="0" fontId="0" fillId="0" borderId="70" xfId="0" applyBorder="1" applyAlignment="1">
      <alignment horizontal="right" indent="2"/>
    </xf>
    <xf numFmtId="0" fontId="0" fillId="33" borderId="52" xfId="0" applyFill="1" applyBorder="1" applyAlignment="1">
      <alignment horizontal="right" indent="2"/>
    </xf>
    <xf numFmtId="166" fontId="0" fillId="33" borderId="74" xfId="0" applyNumberFormat="1" applyFill="1" applyBorder="1" applyAlignment="1">
      <alignment horizontal="right" indent="2"/>
    </xf>
    <xf numFmtId="0" fontId="23" fillId="0" borderId="52" xfId="0" applyFont="1" applyBorder="1" applyAlignment="1">
      <alignment horizontal="center"/>
    </xf>
    <xf numFmtId="0" fontId="23" fillId="30" borderId="52" xfId="0" applyFont="1" applyFill="1" applyBorder="1" applyAlignment="1">
      <alignment horizontal="right"/>
    </xf>
    <xf numFmtId="0" fontId="27" fillId="35" borderId="55" xfId="0" applyFont="1" applyFill="1" applyBorder="1"/>
    <xf numFmtId="0" fontId="23" fillId="30" borderId="7" xfId="0" applyFont="1" applyFill="1" applyBorder="1" applyAlignment="1">
      <alignment horizontal="center"/>
    </xf>
    <xf numFmtId="0" fontId="2" fillId="0" borderId="0" xfId="0" applyFont="1" applyAlignment="1">
      <alignment horizontal="left" vertical="top" wrapText="1"/>
    </xf>
  </cellXfs>
  <cellStyles count="78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6000000}"/>
    <cellStyle name="Currency 2" xfId="56" xr:uid="{00000000-0005-0000-0000-000037000000}"/>
    <cellStyle name="Explanatory Text" xfId="57" builtinId="53" customBuiltin="1"/>
    <cellStyle name="Explanatory Text 2" xfId="58" xr:uid="{00000000-0005-0000-0000-000039000000}"/>
    <cellStyle name="ExtStyle 0" xfId="59" xr:uid="{00000000-0005-0000-0000-00003A000000}"/>
    <cellStyle name="ExtStyle 0 2" xfId="60" xr:uid="{00000000-0005-0000-0000-00003B000000}"/>
    <cellStyle name="ExtStyle 0 3" xfId="61" xr:uid="{00000000-0005-0000-0000-00003C000000}"/>
    <cellStyle name="ExtStyle 0 4" xfId="62" xr:uid="{00000000-0005-0000-0000-00003D000000}"/>
    <cellStyle name="ExtStyle 16" xfId="63" xr:uid="{00000000-0005-0000-0000-00003E000000}"/>
    <cellStyle name="ExtStyle 16 2" xfId="64" xr:uid="{00000000-0005-0000-0000-00003F000000}"/>
    <cellStyle name="ExtStyle 16 3" xfId="65" xr:uid="{00000000-0005-0000-0000-000040000000}"/>
    <cellStyle name="ExtStyle 16 4" xfId="66" xr:uid="{00000000-0005-0000-0000-000041000000}"/>
    <cellStyle name="ExtStyle 17" xfId="67" xr:uid="{00000000-0005-0000-0000-000042000000}"/>
    <cellStyle name="ExtStyle 17 2" xfId="68" xr:uid="{00000000-0005-0000-0000-000043000000}"/>
    <cellStyle name="ExtStyle 17 3" xfId="69" xr:uid="{00000000-0005-0000-0000-000044000000}"/>
    <cellStyle name="ExtStyle 17 4" xfId="70" xr:uid="{00000000-0005-0000-0000-000045000000}"/>
    <cellStyle name="ExtStyle 18" xfId="71" xr:uid="{00000000-0005-0000-0000-000046000000}"/>
    <cellStyle name="ExtStyle 18 2" xfId="72" xr:uid="{00000000-0005-0000-0000-000047000000}"/>
    <cellStyle name="ExtStyle 18 3" xfId="73" xr:uid="{00000000-0005-0000-0000-000048000000}"/>
    <cellStyle name="ExtStyle 18 4" xfId="74" xr:uid="{00000000-0005-0000-0000-000049000000}"/>
    <cellStyle name="ExtStyle 19" xfId="75" xr:uid="{00000000-0005-0000-0000-00004A000000}"/>
    <cellStyle name="ExtStyle 19 2" xfId="76" xr:uid="{00000000-0005-0000-0000-00004B000000}"/>
    <cellStyle name="ExtStyle 19 3" xfId="77" xr:uid="{00000000-0005-0000-0000-00004C000000}"/>
    <cellStyle name="ExtStyle 19 4" xfId="78" xr:uid="{00000000-0005-0000-0000-00004D000000}"/>
    <cellStyle name="ExtStyle 20" xfId="79" xr:uid="{00000000-0005-0000-0000-00004E000000}"/>
    <cellStyle name="ExtStyle 20 2" xfId="80" xr:uid="{00000000-0005-0000-0000-00004F000000}"/>
    <cellStyle name="ExtStyle 21" xfId="81" xr:uid="{00000000-0005-0000-0000-000050000000}"/>
    <cellStyle name="ExtStyle 21 2" xfId="82" xr:uid="{00000000-0005-0000-0000-000051000000}"/>
    <cellStyle name="ExtStyle 22" xfId="83" xr:uid="{00000000-0005-0000-0000-000052000000}"/>
    <cellStyle name="ExtStyle 22 2" xfId="84" xr:uid="{00000000-0005-0000-0000-000053000000}"/>
    <cellStyle name="ExtStyle 22 3" xfId="85" xr:uid="{00000000-0005-0000-0000-000054000000}"/>
    <cellStyle name="ExtStyle 22 4" xfId="86" xr:uid="{00000000-0005-0000-0000-000055000000}"/>
    <cellStyle name="ExtStyle 28" xfId="87" xr:uid="{00000000-0005-0000-0000-000056000000}"/>
    <cellStyle name="ExtStyle 28 2" xfId="88" xr:uid="{00000000-0005-0000-0000-000057000000}"/>
    <cellStyle name="ExtStyle 29" xfId="89" xr:uid="{00000000-0005-0000-0000-000058000000}"/>
    <cellStyle name="ExtStyle 29 2" xfId="90" xr:uid="{00000000-0005-0000-0000-000059000000}"/>
    <cellStyle name="ExtStyle 30" xfId="91" xr:uid="{00000000-0005-0000-0000-00005A000000}"/>
    <cellStyle name="ExtStyle 30 2" xfId="92" xr:uid="{00000000-0005-0000-0000-00005B000000}"/>
    <cellStyle name="ExtStyle 30 3" xfId="93" xr:uid="{00000000-0005-0000-0000-00005C000000}"/>
    <cellStyle name="ExtStyle 30 4" xfId="94" xr:uid="{00000000-0005-0000-0000-00005D000000}"/>
    <cellStyle name="ExtStyle 31" xfId="95" xr:uid="{00000000-0005-0000-0000-00005E000000}"/>
    <cellStyle name="ExtStyle 31 2" xfId="96" xr:uid="{00000000-0005-0000-0000-00005F000000}"/>
    <cellStyle name="ExtStyle 32" xfId="97" xr:uid="{00000000-0005-0000-0000-000060000000}"/>
    <cellStyle name="ExtStyle 32 2" xfId="98" xr:uid="{00000000-0005-0000-0000-000061000000}"/>
    <cellStyle name="ExtStyle 33" xfId="99" xr:uid="{00000000-0005-0000-0000-000062000000}"/>
    <cellStyle name="ExtStyle 33 2" xfId="100" xr:uid="{00000000-0005-0000-0000-000063000000}"/>
    <cellStyle name="ExtStyle 33 3" xfId="101" xr:uid="{00000000-0005-0000-0000-000064000000}"/>
    <cellStyle name="ExtStyle 33 4" xfId="102" xr:uid="{00000000-0005-0000-0000-000065000000}"/>
    <cellStyle name="ExtStyle 34" xfId="103" xr:uid="{00000000-0005-0000-0000-000066000000}"/>
    <cellStyle name="ExtStyle 34 2" xfId="104" xr:uid="{00000000-0005-0000-0000-000067000000}"/>
    <cellStyle name="ExtStyle 35" xfId="105" xr:uid="{00000000-0005-0000-0000-000068000000}"/>
    <cellStyle name="ExtStyle 35 2" xfId="106" xr:uid="{00000000-0005-0000-0000-000069000000}"/>
    <cellStyle name="ExtStyle 36" xfId="107" xr:uid="{00000000-0005-0000-0000-00006A000000}"/>
    <cellStyle name="ExtStyle 36 2" xfId="108" xr:uid="{00000000-0005-0000-0000-00006B000000}"/>
    <cellStyle name="ExtStyle 36 3" xfId="109" xr:uid="{00000000-0005-0000-0000-00006C000000}"/>
    <cellStyle name="ExtStyle 36 4" xfId="110" xr:uid="{00000000-0005-0000-0000-00006D000000}"/>
    <cellStyle name="ExtStyle 37" xfId="111" xr:uid="{00000000-0005-0000-0000-00006E000000}"/>
    <cellStyle name="ExtStyle 37 2" xfId="112" xr:uid="{00000000-0005-0000-0000-00006F000000}"/>
    <cellStyle name="ExtStyle 38" xfId="113" xr:uid="{00000000-0005-0000-0000-000070000000}"/>
    <cellStyle name="ExtStyle 38 2" xfId="114" xr:uid="{00000000-0005-0000-0000-000071000000}"/>
    <cellStyle name="ExtStyle 39" xfId="115" xr:uid="{00000000-0005-0000-0000-000072000000}"/>
    <cellStyle name="ExtStyle 39 2" xfId="116" xr:uid="{00000000-0005-0000-0000-000073000000}"/>
    <cellStyle name="ExtStyle 39 3" xfId="117" xr:uid="{00000000-0005-0000-0000-000074000000}"/>
    <cellStyle name="ExtStyle 39 4" xfId="118" xr:uid="{00000000-0005-0000-0000-000075000000}"/>
    <cellStyle name="ExtStyle 43" xfId="119" xr:uid="{00000000-0005-0000-0000-000076000000}"/>
    <cellStyle name="ExtStyle 44" xfId="120" xr:uid="{00000000-0005-0000-0000-000077000000}"/>
    <cellStyle name="ExtStyle 46" xfId="121" xr:uid="{00000000-0005-0000-0000-000078000000}"/>
    <cellStyle name="ExtStyle 47" xfId="122" xr:uid="{00000000-0005-0000-0000-000079000000}"/>
    <cellStyle name="ExtStyle 69" xfId="123" xr:uid="{00000000-0005-0000-0000-00007A000000}"/>
    <cellStyle name="ExtStyle 75" xfId="124" xr:uid="{00000000-0005-0000-0000-00007B000000}"/>
    <cellStyle name="ExtStyle 82" xfId="125" xr:uid="{00000000-0005-0000-0000-00007C000000}"/>
    <cellStyle name="Good" xfId="126" builtinId="26" customBuiltin="1"/>
    <cellStyle name="Good 2" xfId="127" xr:uid="{00000000-0005-0000-0000-00007E000000}"/>
    <cellStyle name="Heading 1" xfId="128" builtinId="16" customBuiltin="1"/>
    <cellStyle name="Heading 1 2" xfId="129" xr:uid="{00000000-0005-0000-0000-000080000000}"/>
    <cellStyle name="Heading 2" xfId="130" builtinId="17" customBuiltin="1"/>
    <cellStyle name="Heading 2 2" xfId="131" xr:uid="{00000000-0005-0000-0000-000082000000}"/>
    <cellStyle name="Heading 3" xfId="132" builtinId="18" customBuiltin="1"/>
    <cellStyle name="Heading 3 2" xfId="133" xr:uid="{00000000-0005-0000-0000-000084000000}"/>
    <cellStyle name="Heading 4" xfId="134" builtinId="19" customBuiltin="1"/>
    <cellStyle name="Heading 4 2" xfId="135" xr:uid="{00000000-0005-0000-0000-000086000000}"/>
    <cellStyle name="Hyperlink 2" xfId="136" xr:uid="{00000000-0005-0000-0000-000087000000}"/>
    <cellStyle name="Input" xfId="137" builtinId="20" customBuiltin="1"/>
    <cellStyle name="Input 2" xfId="138" xr:uid="{00000000-0005-0000-0000-000089000000}"/>
    <cellStyle name="Linked Cell" xfId="139" builtinId="24" customBuiltin="1"/>
    <cellStyle name="Linked Cell 2" xfId="140" xr:uid="{00000000-0005-0000-0000-00008B000000}"/>
    <cellStyle name="Neutral" xfId="141" builtinId="28" customBuiltin="1"/>
    <cellStyle name="Neutral 2" xfId="142" xr:uid="{00000000-0005-0000-0000-00008D000000}"/>
    <cellStyle name="Normal" xfId="0" builtinId="0"/>
    <cellStyle name="Normal 2" xfId="143" xr:uid="{00000000-0005-0000-0000-00008F000000}"/>
    <cellStyle name="Normal 3" xfId="144" xr:uid="{00000000-0005-0000-0000-000090000000}"/>
    <cellStyle name="Note" xfId="145" builtinId="10" customBuiltin="1"/>
    <cellStyle name="Note 2" xfId="146" xr:uid="{00000000-0005-0000-0000-000092000000}"/>
    <cellStyle name="Note 3" xfId="147" xr:uid="{00000000-0005-0000-0000-000093000000}"/>
    <cellStyle name="Note 4" xfId="148" xr:uid="{00000000-0005-0000-0000-000094000000}"/>
    <cellStyle name="Output" xfId="149" builtinId="21" customBuiltin="1"/>
    <cellStyle name="Output 2" xfId="150" xr:uid="{00000000-0005-0000-0000-000096000000}"/>
    <cellStyle name="Percent 2" xfId="151" xr:uid="{00000000-0005-0000-0000-000097000000}"/>
    <cellStyle name="Style 1025" xfId="152" xr:uid="{00000000-0005-0000-0000-000098000000}"/>
    <cellStyle name="Style 1025 2" xfId="153" xr:uid="{00000000-0005-0000-0000-000099000000}"/>
    <cellStyle name="Style 1101" xfId="154" xr:uid="{00000000-0005-0000-0000-00009A000000}"/>
    <cellStyle name="Style 1101 2" xfId="155" xr:uid="{00000000-0005-0000-0000-00009B000000}"/>
    <cellStyle name="Style 1103" xfId="156" xr:uid="{00000000-0005-0000-0000-00009C000000}"/>
    <cellStyle name="Style 1103 2" xfId="157" xr:uid="{00000000-0005-0000-0000-00009D000000}"/>
    <cellStyle name="Style 1103 3" xfId="158" xr:uid="{00000000-0005-0000-0000-00009E000000}"/>
    <cellStyle name="Style 1103 4" xfId="159" xr:uid="{00000000-0005-0000-0000-00009F000000}"/>
    <cellStyle name="Style 1104" xfId="160" xr:uid="{00000000-0005-0000-0000-0000A0000000}"/>
    <cellStyle name="Style 1104 2" xfId="161" xr:uid="{00000000-0005-0000-0000-0000A1000000}"/>
    <cellStyle name="Style 1104 3" xfId="162" xr:uid="{00000000-0005-0000-0000-0000A2000000}"/>
    <cellStyle name="Style 1104 4" xfId="163" xr:uid="{00000000-0005-0000-0000-0000A3000000}"/>
    <cellStyle name="Style 1105" xfId="164" xr:uid="{00000000-0005-0000-0000-0000A4000000}"/>
    <cellStyle name="Style 1105 2" xfId="165" xr:uid="{00000000-0005-0000-0000-0000A5000000}"/>
    <cellStyle name="Style 1105 3" xfId="166" xr:uid="{00000000-0005-0000-0000-0000A6000000}"/>
    <cellStyle name="Style 1105 4" xfId="167" xr:uid="{00000000-0005-0000-0000-0000A7000000}"/>
    <cellStyle name="Style 1106" xfId="168" xr:uid="{00000000-0005-0000-0000-0000A8000000}"/>
    <cellStyle name="Style 1106 2" xfId="169" xr:uid="{00000000-0005-0000-0000-0000A9000000}"/>
    <cellStyle name="Style 1106 3" xfId="170" xr:uid="{00000000-0005-0000-0000-0000AA000000}"/>
    <cellStyle name="Style 1106 4" xfId="171" xr:uid="{00000000-0005-0000-0000-0000AB000000}"/>
    <cellStyle name="Style 1107" xfId="172" xr:uid="{00000000-0005-0000-0000-0000AC000000}"/>
    <cellStyle name="Style 1107 2" xfId="173" xr:uid="{00000000-0005-0000-0000-0000AD000000}"/>
    <cellStyle name="Style 1107 3" xfId="174" xr:uid="{00000000-0005-0000-0000-0000AE000000}"/>
    <cellStyle name="Style 1107 4" xfId="175" xr:uid="{00000000-0005-0000-0000-0000AF000000}"/>
    <cellStyle name="Style 1108" xfId="176" xr:uid="{00000000-0005-0000-0000-0000B0000000}"/>
    <cellStyle name="Style 1108 2" xfId="177" xr:uid="{00000000-0005-0000-0000-0000B1000000}"/>
    <cellStyle name="Style 1108 3" xfId="178" xr:uid="{00000000-0005-0000-0000-0000B2000000}"/>
    <cellStyle name="Style 1108 4" xfId="179" xr:uid="{00000000-0005-0000-0000-0000B3000000}"/>
    <cellStyle name="Style 1109" xfId="180" xr:uid="{00000000-0005-0000-0000-0000B4000000}"/>
    <cellStyle name="Style 1109 2" xfId="181" xr:uid="{00000000-0005-0000-0000-0000B5000000}"/>
    <cellStyle name="Style 1109 3" xfId="182" xr:uid="{00000000-0005-0000-0000-0000B6000000}"/>
    <cellStyle name="Style 1109 4" xfId="183" xr:uid="{00000000-0005-0000-0000-0000B7000000}"/>
    <cellStyle name="Style 1110" xfId="184" xr:uid="{00000000-0005-0000-0000-0000B8000000}"/>
    <cellStyle name="Style 1110 2" xfId="185" xr:uid="{00000000-0005-0000-0000-0000B9000000}"/>
    <cellStyle name="Style 1110 3" xfId="186" xr:uid="{00000000-0005-0000-0000-0000BA000000}"/>
    <cellStyle name="Style 1110 4" xfId="187" xr:uid="{00000000-0005-0000-0000-0000BB000000}"/>
    <cellStyle name="Style 1111" xfId="188" xr:uid="{00000000-0005-0000-0000-0000BC000000}"/>
    <cellStyle name="Style 1111 2" xfId="189" xr:uid="{00000000-0005-0000-0000-0000BD000000}"/>
    <cellStyle name="Style 1111 3" xfId="190" xr:uid="{00000000-0005-0000-0000-0000BE000000}"/>
    <cellStyle name="Style 1111 4" xfId="191" xr:uid="{00000000-0005-0000-0000-0000BF000000}"/>
    <cellStyle name="Style 1112" xfId="192" xr:uid="{00000000-0005-0000-0000-0000C0000000}"/>
    <cellStyle name="Style 1112 2" xfId="193" xr:uid="{00000000-0005-0000-0000-0000C1000000}"/>
    <cellStyle name="Style 1112 3" xfId="194" xr:uid="{00000000-0005-0000-0000-0000C2000000}"/>
    <cellStyle name="Style 1112 4" xfId="195" xr:uid="{00000000-0005-0000-0000-0000C3000000}"/>
    <cellStyle name="Style 1113" xfId="196" xr:uid="{00000000-0005-0000-0000-0000C4000000}"/>
    <cellStyle name="Style 1113 2" xfId="197" xr:uid="{00000000-0005-0000-0000-0000C5000000}"/>
    <cellStyle name="Style 1113 3" xfId="198" xr:uid="{00000000-0005-0000-0000-0000C6000000}"/>
    <cellStyle name="Style 1113 4" xfId="199" xr:uid="{00000000-0005-0000-0000-0000C7000000}"/>
    <cellStyle name="Style 1114" xfId="200" xr:uid="{00000000-0005-0000-0000-0000C8000000}"/>
    <cellStyle name="Style 1114 2" xfId="201" xr:uid="{00000000-0005-0000-0000-0000C9000000}"/>
    <cellStyle name="Style 1114 3" xfId="202" xr:uid="{00000000-0005-0000-0000-0000CA000000}"/>
    <cellStyle name="Style 1114 4" xfId="203" xr:uid="{00000000-0005-0000-0000-0000CB000000}"/>
    <cellStyle name="Style 1115" xfId="204" xr:uid="{00000000-0005-0000-0000-0000CC000000}"/>
    <cellStyle name="Style 1115 2" xfId="205" xr:uid="{00000000-0005-0000-0000-0000CD000000}"/>
    <cellStyle name="Style 1115 3" xfId="206" xr:uid="{00000000-0005-0000-0000-0000CE000000}"/>
    <cellStyle name="Style 1115 4" xfId="207" xr:uid="{00000000-0005-0000-0000-0000CF000000}"/>
    <cellStyle name="Style 1177" xfId="208" xr:uid="{00000000-0005-0000-0000-0000D0000000}"/>
    <cellStyle name="Style 1177 2" xfId="209" xr:uid="{00000000-0005-0000-0000-0000D1000000}"/>
    <cellStyle name="Style 1177 3" xfId="210" xr:uid="{00000000-0005-0000-0000-0000D2000000}"/>
    <cellStyle name="Style 1177 4" xfId="211" xr:uid="{00000000-0005-0000-0000-0000D3000000}"/>
    <cellStyle name="Style 1178" xfId="212" xr:uid="{00000000-0005-0000-0000-0000D4000000}"/>
    <cellStyle name="Style 1178 2" xfId="213" xr:uid="{00000000-0005-0000-0000-0000D5000000}"/>
    <cellStyle name="Style 1178 3" xfId="214" xr:uid="{00000000-0005-0000-0000-0000D6000000}"/>
    <cellStyle name="Style 1178 4" xfId="215" xr:uid="{00000000-0005-0000-0000-0000D7000000}"/>
    <cellStyle name="Style 1179" xfId="216" xr:uid="{00000000-0005-0000-0000-0000D8000000}"/>
    <cellStyle name="Style 1179 2" xfId="217" xr:uid="{00000000-0005-0000-0000-0000D9000000}"/>
    <cellStyle name="Style 1179 3" xfId="218" xr:uid="{00000000-0005-0000-0000-0000DA000000}"/>
    <cellStyle name="Style 1179 4" xfId="219" xr:uid="{00000000-0005-0000-0000-0000DB000000}"/>
    <cellStyle name="Style 1180" xfId="220" xr:uid="{00000000-0005-0000-0000-0000DC000000}"/>
    <cellStyle name="Style 1180 2" xfId="221" xr:uid="{00000000-0005-0000-0000-0000DD000000}"/>
    <cellStyle name="Style 1180 3" xfId="222" xr:uid="{00000000-0005-0000-0000-0000DE000000}"/>
    <cellStyle name="Style 1180 4" xfId="223" xr:uid="{00000000-0005-0000-0000-0000DF000000}"/>
    <cellStyle name="Style 1181" xfId="224" xr:uid="{00000000-0005-0000-0000-0000E0000000}"/>
    <cellStyle name="Style 1181 2" xfId="225" xr:uid="{00000000-0005-0000-0000-0000E1000000}"/>
    <cellStyle name="Style 1181 3" xfId="226" xr:uid="{00000000-0005-0000-0000-0000E2000000}"/>
    <cellStyle name="Style 1181 4" xfId="227" xr:uid="{00000000-0005-0000-0000-0000E3000000}"/>
    <cellStyle name="Style 1182" xfId="228" xr:uid="{00000000-0005-0000-0000-0000E4000000}"/>
    <cellStyle name="Style 1182 2" xfId="229" xr:uid="{00000000-0005-0000-0000-0000E5000000}"/>
    <cellStyle name="Style 1182 3" xfId="230" xr:uid="{00000000-0005-0000-0000-0000E6000000}"/>
    <cellStyle name="Style 1182 4" xfId="231" xr:uid="{00000000-0005-0000-0000-0000E7000000}"/>
    <cellStyle name="Style 1183" xfId="232" xr:uid="{00000000-0005-0000-0000-0000E8000000}"/>
    <cellStyle name="Style 1183 2" xfId="233" xr:uid="{00000000-0005-0000-0000-0000E9000000}"/>
    <cellStyle name="Style 1183 3" xfId="234" xr:uid="{00000000-0005-0000-0000-0000EA000000}"/>
    <cellStyle name="Style 1183 4" xfId="235" xr:uid="{00000000-0005-0000-0000-0000EB000000}"/>
    <cellStyle name="Style 1184" xfId="236" xr:uid="{00000000-0005-0000-0000-0000EC000000}"/>
    <cellStyle name="Style 1184 2" xfId="237" xr:uid="{00000000-0005-0000-0000-0000ED000000}"/>
    <cellStyle name="Style 1184 3" xfId="238" xr:uid="{00000000-0005-0000-0000-0000EE000000}"/>
    <cellStyle name="Style 1184 4" xfId="239" xr:uid="{00000000-0005-0000-0000-0000EF000000}"/>
    <cellStyle name="Style 1185" xfId="240" xr:uid="{00000000-0005-0000-0000-0000F0000000}"/>
    <cellStyle name="Style 1185 2" xfId="241" xr:uid="{00000000-0005-0000-0000-0000F1000000}"/>
    <cellStyle name="Style 1185 3" xfId="242" xr:uid="{00000000-0005-0000-0000-0000F2000000}"/>
    <cellStyle name="Style 1185 4" xfId="243" xr:uid="{00000000-0005-0000-0000-0000F3000000}"/>
    <cellStyle name="Style 1196" xfId="244" xr:uid="{00000000-0005-0000-0000-0000F4000000}"/>
    <cellStyle name="Style 1299" xfId="245" xr:uid="{00000000-0005-0000-0000-0000F5000000}"/>
    <cellStyle name="Style 1299 2" xfId="246" xr:uid="{00000000-0005-0000-0000-0000F6000000}"/>
    <cellStyle name="Style 1309" xfId="247" xr:uid="{00000000-0005-0000-0000-0000F7000000}"/>
    <cellStyle name="Style 1311" xfId="248" xr:uid="{00000000-0005-0000-0000-0000F8000000}"/>
    <cellStyle name="Style 1313" xfId="249" xr:uid="{00000000-0005-0000-0000-0000F9000000}"/>
    <cellStyle name="Style 1314" xfId="250" xr:uid="{00000000-0005-0000-0000-0000FA000000}"/>
    <cellStyle name="Style 1315" xfId="251" xr:uid="{00000000-0005-0000-0000-0000FB000000}"/>
    <cellStyle name="Style 1316" xfId="252" xr:uid="{00000000-0005-0000-0000-0000FC000000}"/>
    <cellStyle name="Style 1317" xfId="253" xr:uid="{00000000-0005-0000-0000-0000FD000000}"/>
    <cellStyle name="Style 1318" xfId="254" xr:uid="{00000000-0005-0000-0000-0000FE000000}"/>
    <cellStyle name="Style 1319" xfId="255" xr:uid="{00000000-0005-0000-0000-0000FF000000}"/>
    <cellStyle name="Style 1320" xfId="256" xr:uid="{00000000-0005-0000-0000-000000010000}"/>
    <cellStyle name="Style 1321" xfId="257" xr:uid="{00000000-0005-0000-0000-000001010000}"/>
    <cellStyle name="Style 1322" xfId="258" xr:uid="{00000000-0005-0000-0000-000002010000}"/>
    <cellStyle name="Style 1331" xfId="259" xr:uid="{00000000-0005-0000-0000-000003010000}"/>
    <cellStyle name="Style 1331 2" xfId="260" xr:uid="{00000000-0005-0000-0000-000004010000}"/>
    <cellStyle name="Style 1331 3" xfId="261" xr:uid="{00000000-0005-0000-0000-000005010000}"/>
    <cellStyle name="Style 1331 4" xfId="262" xr:uid="{00000000-0005-0000-0000-000006010000}"/>
    <cellStyle name="Style 1332" xfId="263" xr:uid="{00000000-0005-0000-0000-000007010000}"/>
    <cellStyle name="Style 1332 2" xfId="264" xr:uid="{00000000-0005-0000-0000-000008010000}"/>
    <cellStyle name="Style 1332 3" xfId="265" xr:uid="{00000000-0005-0000-0000-000009010000}"/>
    <cellStyle name="Style 1332 4" xfId="266" xr:uid="{00000000-0005-0000-0000-00000A010000}"/>
    <cellStyle name="Style 1333" xfId="267" xr:uid="{00000000-0005-0000-0000-00000B010000}"/>
    <cellStyle name="Style 1333 2" xfId="268" xr:uid="{00000000-0005-0000-0000-00000C010000}"/>
    <cellStyle name="Style 1333 3" xfId="269" xr:uid="{00000000-0005-0000-0000-00000D010000}"/>
    <cellStyle name="Style 1333 4" xfId="270" xr:uid="{00000000-0005-0000-0000-00000E010000}"/>
    <cellStyle name="Style 1334" xfId="271" xr:uid="{00000000-0005-0000-0000-00000F010000}"/>
    <cellStyle name="Style 1334 2" xfId="272" xr:uid="{00000000-0005-0000-0000-000010010000}"/>
    <cellStyle name="Style 1334 3" xfId="273" xr:uid="{00000000-0005-0000-0000-000011010000}"/>
    <cellStyle name="Style 1334 4" xfId="274" xr:uid="{00000000-0005-0000-0000-000012010000}"/>
    <cellStyle name="Style 1335" xfId="275" xr:uid="{00000000-0005-0000-0000-000013010000}"/>
    <cellStyle name="Style 1335 2" xfId="276" xr:uid="{00000000-0005-0000-0000-000014010000}"/>
    <cellStyle name="Style 1335 3" xfId="277" xr:uid="{00000000-0005-0000-0000-000015010000}"/>
    <cellStyle name="Style 1335 4" xfId="278" xr:uid="{00000000-0005-0000-0000-000016010000}"/>
    <cellStyle name="Style 1336" xfId="279" xr:uid="{00000000-0005-0000-0000-000017010000}"/>
    <cellStyle name="Style 1336 2" xfId="280" xr:uid="{00000000-0005-0000-0000-000018010000}"/>
    <cellStyle name="Style 1336 3" xfId="281" xr:uid="{00000000-0005-0000-0000-000019010000}"/>
    <cellStyle name="Style 1336 4" xfId="282" xr:uid="{00000000-0005-0000-0000-00001A010000}"/>
    <cellStyle name="Style 1337" xfId="283" xr:uid="{00000000-0005-0000-0000-00001B010000}"/>
    <cellStyle name="Style 1337 2" xfId="284" xr:uid="{00000000-0005-0000-0000-00001C010000}"/>
    <cellStyle name="Style 1337 3" xfId="285" xr:uid="{00000000-0005-0000-0000-00001D010000}"/>
    <cellStyle name="Style 1337 4" xfId="286" xr:uid="{00000000-0005-0000-0000-00001E010000}"/>
    <cellStyle name="Style 1338" xfId="287" xr:uid="{00000000-0005-0000-0000-00001F010000}"/>
    <cellStyle name="Style 1338 2" xfId="288" xr:uid="{00000000-0005-0000-0000-000020010000}"/>
    <cellStyle name="Style 1338 3" xfId="289" xr:uid="{00000000-0005-0000-0000-000021010000}"/>
    <cellStyle name="Style 1338 4" xfId="290" xr:uid="{00000000-0005-0000-0000-000022010000}"/>
    <cellStyle name="Style 1339" xfId="291" xr:uid="{00000000-0005-0000-0000-000023010000}"/>
    <cellStyle name="Style 1339 2" xfId="292" xr:uid="{00000000-0005-0000-0000-000024010000}"/>
    <cellStyle name="Style 1339 3" xfId="293" xr:uid="{00000000-0005-0000-0000-000025010000}"/>
    <cellStyle name="Style 1339 4" xfId="294" xr:uid="{00000000-0005-0000-0000-000026010000}"/>
    <cellStyle name="Style 1376" xfId="295" xr:uid="{00000000-0005-0000-0000-000027010000}"/>
    <cellStyle name="Style 1376 2" xfId="296" xr:uid="{00000000-0005-0000-0000-000028010000}"/>
    <cellStyle name="Style 1376 3" xfId="297" xr:uid="{00000000-0005-0000-0000-000029010000}"/>
    <cellStyle name="Style 1376 4" xfId="298" xr:uid="{00000000-0005-0000-0000-00002A010000}"/>
    <cellStyle name="Style 1377" xfId="299" xr:uid="{00000000-0005-0000-0000-00002B010000}"/>
    <cellStyle name="Style 1377 2" xfId="300" xr:uid="{00000000-0005-0000-0000-00002C010000}"/>
    <cellStyle name="Style 1377 3" xfId="301" xr:uid="{00000000-0005-0000-0000-00002D010000}"/>
    <cellStyle name="Style 1377 4" xfId="302" xr:uid="{00000000-0005-0000-0000-00002E010000}"/>
    <cellStyle name="Style 1378" xfId="303" xr:uid="{00000000-0005-0000-0000-00002F010000}"/>
    <cellStyle name="Style 1378 2" xfId="304" xr:uid="{00000000-0005-0000-0000-000030010000}"/>
    <cellStyle name="Style 1378 3" xfId="305" xr:uid="{00000000-0005-0000-0000-000031010000}"/>
    <cellStyle name="Style 1378 4" xfId="306" xr:uid="{00000000-0005-0000-0000-000032010000}"/>
    <cellStyle name="Style 1379" xfId="307" xr:uid="{00000000-0005-0000-0000-000033010000}"/>
    <cellStyle name="Style 1379 2" xfId="308" xr:uid="{00000000-0005-0000-0000-000034010000}"/>
    <cellStyle name="Style 1379 3" xfId="309" xr:uid="{00000000-0005-0000-0000-000035010000}"/>
    <cellStyle name="Style 1379 4" xfId="310" xr:uid="{00000000-0005-0000-0000-000036010000}"/>
    <cellStyle name="Style 1380" xfId="311" xr:uid="{00000000-0005-0000-0000-000037010000}"/>
    <cellStyle name="Style 1380 2" xfId="312" xr:uid="{00000000-0005-0000-0000-000038010000}"/>
    <cellStyle name="Style 1380 3" xfId="313" xr:uid="{00000000-0005-0000-0000-000039010000}"/>
    <cellStyle name="Style 1380 4" xfId="314" xr:uid="{00000000-0005-0000-0000-00003A010000}"/>
    <cellStyle name="Style 1381" xfId="315" xr:uid="{00000000-0005-0000-0000-00003B010000}"/>
    <cellStyle name="Style 1381 2" xfId="316" xr:uid="{00000000-0005-0000-0000-00003C010000}"/>
    <cellStyle name="Style 1381 3" xfId="317" xr:uid="{00000000-0005-0000-0000-00003D010000}"/>
    <cellStyle name="Style 1381 4" xfId="318" xr:uid="{00000000-0005-0000-0000-00003E010000}"/>
    <cellStyle name="Style 1382" xfId="319" xr:uid="{00000000-0005-0000-0000-00003F010000}"/>
    <cellStyle name="Style 1382 2" xfId="320" xr:uid="{00000000-0005-0000-0000-000040010000}"/>
    <cellStyle name="Style 1382 3" xfId="321" xr:uid="{00000000-0005-0000-0000-000041010000}"/>
    <cellStyle name="Style 1382 4" xfId="322" xr:uid="{00000000-0005-0000-0000-000042010000}"/>
    <cellStyle name="Style 1383" xfId="323" xr:uid="{00000000-0005-0000-0000-000043010000}"/>
    <cellStyle name="Style 1383 2" xfId="324" xr:uid="{00000000-0005-0000-0000-000044010000}"/>
    <cellStyle name="Style 1383 3" xfId="325" xr:uid="{00000000-0005-0000-0000-000045010000}"/>
    <cellStyle name="Style 1383 4" xfId="326" xr:uid="{00000000-0005-0000-0000-000046010000}"/>
    <cellStyle name="Style 1384" xfId="327" xr:uid="{00000000-0005-0000-0000-000047010000}"/>
    <cellStyle name="Style 1384 2" xfId="328" xr:uid="{00000000-0005-0000-0000-000048010000}"/>
    <cellStyle name="Style 1384 3" xfId="329" xr:uid="{00000000-0005-0000-0000-000049010000}"/>
    <cellStyle name="Style 1384 4" xfId="330" xr:uid="{00000000-0005-0000-0000-00004A010000}"/>
    <cellStyle name="Style 1385" xfId="331" xr:uid="{00000000-0005-0000-0000-00004B010000}"/>
    <cellStyle name="Style 1385 2" xfId="332" xr:uid="{00000000-0005-0000-0000-00004C010000}"/>
    <cellStyle name="Style 1385 3" xfId="333" xr:uid="{00000000-0005-0000-0000-00004D010000}"/>
    <cellStyle name="Style 1385 4" xfId="334" xr:uid="{00000000-0005-0000-0000-00004E010000}"/>
    <cellStyle name="Style 1386" xfId="335" xr:uid="{00000000-0005-0000-0000-00004F010000}"/>
    <cellStyle name="Style 1386 2" xfId="336" xr:uid="{00000000-0005-0000-0000-000050010000}"/>
    <cellStyle name="Style 1386 3" xfId="337" xr:uid="{00000000-0005-0000-0000-000051010000}"/>
    <cellStyle name="Style 1386 4" xfId="338" xr:uid="{00000000-0005-0000-0000-000052010000}"/>
    <cellStyle name="Style 1535" xfId="339" xr:uid="{00000000-0005-0000-0000-000053010000}"/>
    <cellStyle name="Style 1536" xfId="340" xr:uid="{00000000-0005-0000-0000-000054010000}"/>
    <cellStyle name="Style 1537" xfId="341" xr:uid="{00000000-0005-0000-0000-000055010000}"/>
    <cellStyle name="Style 1538" xfId="342" xr:uid="{00000000-0005-0000-0000-000056010000}"/>
    <cellStyle name="Style 1539" xfId="343" xr:uid="{00000000-0005-0000-0000-000057010000}"/>
    <cellStyle name="Style 1540" xfId="344" xr:uid="{00000000-0005-0000-0000-000058010000}"/>
    <cellStyle name="Style 1541" xfId="345" xr:uid="{00000000-0005-0000-0000-000059010000}"/>
    <cellStyle name="Style 1542" xfId="346" xr:uid="{00000000-0005-0000-0000-00005A010000}"/>
    <cellStyle name="Style 1543" xfId="347" xr:uid="{00000000-0005-0000-0000-00005B010000}"/>
    <cellStyle name="Style 1544" xfId="348" xr:uid="{00000000-0005-0000-0000-00005C010000}"/>
    <cellStyle name="Style 1556" xfId="349" xr:uid="{00000000-0005-0000-0000-00005D010000}"/>
    <cellStyle name="Style 1556 2" xfId="350" xr:uid="{00000000-0005-0000-0000-00005E010000}"/>
    <cellStyle name="Style 1663" xfId="351" xr:uid="{00000000-0005-0000-0000-00005F010000}"/>
    <cellStyle name="Style 1663 2" xfId="352" xr:uid="{00000000-0005-0000-0000-000060010000}"/>
    <cellStyle name="Style 1665" xfId="353" xr:uid="{00000000-0005-0000-0000-000061010000}"/>
    <cellStyle name="Style 1665 2" xfId="354" xr:uid="{00000000-0005-0000-0000-000062010000}"/>
    <cellStyle name="Style 1665 3" xfId="355" xr:uid="{00000000-0005-0000-0000-000063010000}"/>
    <cellStyle name="Style 1665 4" xfId="356" xr:uid="{00000000-0005-0000-0000-000064010000}"/>
    <cellStyle name="Style 1666" xfId="357" xr:uid="{00000000-0005-0000-0000-000065010000}"/>
    <cellStyle name="Style 1666 2" xfId="358" xr:uid="{00000000-0005-0000-0000-000066010000}"/>
    <cellStyle name="Style 1666 3" xfId="359" xr:uid="{00000000-0005-0000-0000-000067010000}"/>
    <cellStyle name="Style 1666 4" xfId="360" xr:uid="{00000000-0005-0000-0000-000068010000}"/>
    <cellStyle name="Style 1667" xfId="361" xr:uid="{00000000-0005-0000-0000-000069010000}"/>
    <cellStyle name="Style 1667 2" xfId="362" xr:uid="{00000000-0005-0000-0000-00006A010000}"/>
    <cellStyle name="Style 1667 3" xfId="363" xr:uid="{00000000-0005-0000-0000-00006B010000}"/>
    <cellStyle name="Style 1667 4" xfId="364" xr:uid="{00000000-0005-0000-0000-00006C010000}"/>
    <cellStyle name="Style 1668" xfId="365" xr:uid="{00000000-0005-0000-0000-00006D010000}"/>
    <cellStyle name="Style 1668 2" xfId="366" xr:uid="{00000000-0005-0000-0000-00006E010000}"/>
    <cellStyle name="Style 1668 3" xfId="367" xr:uid="{00000000-0005-0000-0000-00006F010000}"/>
    <cellStyle name="Style 1668 4" xfId="368" xr:uid="{00000000-0005-0000-0000-000070010000}"/>
    <cellStyle name="Style 1669" xfId="369" xr:uid="{00000000-0005-0000-0000-000071010000}"/>
    <cellStyle name="Style 1669 2" xfId="370" xr:uid="{00000000-0005-0000-0000-000072010000}"/>
    <cellStyle name="Style 1669 3" xfId="371" xr:uid="{00000000-0005-0000-0000-000073010000}"/>
    <cellStyle name="Style 1669 4" xfId="372" xr:uid="{00000000-0005-0000-0000-000074010000}"/>
    <cellStyle name="Style 1670" xfId="373" xr:uid="{00000000-0005-0000-0000-000075010000}"/>
    <cellStyle name="Style 1670 2" xfId="374" xr:uid="{00000000-0005-0000-0000-000076010000}"/>
    <cellStyle name="Style 1670 3" xfId="375" xr:uid="{00000000-0005-0000-0000-000077010000}"/>
    <cellStyle name="Style 1670 4" xfId="376" xr:uid="{00000000-0005-0000-0000-000078010000}"/>
    <cellStyle name="Style 1671" xfId="377" xr:uid="{00000000-0005-0000-0000-000079010000}"/>
    <cellStyle name="Style 1671 2" xfId="378" xr:uid="{00000000-0005-0000-0000-00007A010000}"/>
    <cellStyle name="Style 1671 3" xfId="379" xr:uid="{00000000-0005-0000-0000-00007B010000}"/>
    <cellStyle name="Style 1671 4" xfId="380" xr:uid="{00000000-0005-0000-0000-00007C010000}"/>
    <cellStyle name="Style 1672" xfId="381" xr:uid="{00000000-0005-0000-0000-00007D010000}"/>
    <cellStyle name="Style 1672 2" xfId="382" xr:uid="{00000000-0005-0000-0000-00007E010000}"/>
    <cellStyle name="Style 1672 3" xfId="383" xr:uid="{00000000-0005-0000-0000-00007F010000}"/>
    <cellStyle name="Style 1672 4" xfId="384" xr:uid="{00000000-0005-0000-0000-000080010000}"/>
    <cellStyle name="Style 1673" xfId="385" xr:uid="{00000000-0005-0000-0000-000081010000}"/>
    <cellStyle name="Style 1673 2" xfId="386" xr:uid="{00000000-0005-0000-0000-000082010000}"/>
    <cellStyle name="Style 1673 3" xfId="387" xr:uid="{00000000-0005-0000-0000-000083010000}"/>
    <cellStyle name="Style 1673 4" xfId="388" xr:uid="{00000000-0005-0000-0000-000084010000}"/>
    <cellStyle name="Style 1699" xfId="389" xr:uid="{00000000-0005-0000-0000-000085010000}"/>
    <cellStyle name="Style 1703" xfId="390" xr:uid="{00000000-0005-0000-0000-000086010000}"/>
    <cellStyle name="Style 1705" xfId="391" xr:uid="{00000000-0005-0000-0000-000087010000}"/>
    <cellStyle name="Style 1706" xfId="392" xr:uid="{00000000-0005-0000-0000-000088010000}"/>
    <cellStyle name="Style 1707" xfId="393" xr:uid="{00000000-0005-0000-0000-000089010000}"/>
    <cellStyle name="Style 1708" xfId="394" xr:uid="{00000000-0005-0000-0000-00008A010000}"/>
    <cellStyle name="Style 1709" xfId="395" xr:uid="{00000000-0005-0000-0000-00008B010000}"/>
    <cellStyle name="Style 1710" xfId="396" xr:uid="{00000000-0005-0000-0000-00008C010000}"/>
    <cellStyle name="Style 1711" xfId="397" xr:uid="{00000000-0005-0000-0000-00008D010000}"/>
    <cellStyle name="Style 1712" xfId="398" xr:uid="{00000000-0005-0000-0000-00008E010000}"/>
    <cellStyle name="Style 1713" xfId="399" xr:uid="{00000000-0005-0000-0000-00008F010000}"/>
    <cellStyle name="Style 1714" xfId="400" xr:uid="{00000000-0005-0000-0000-000090010000}"/>
    <cellStyle name="Style 1759" xfId="401" xr:uid="{00000000-0005-0000-0000-000091010000}"/>
    <cellStyle name="Style 1872" xfId="402" xr:uid="{00000000-0005-0000-0000-000092010000}"/>
    <cellStyle name="Style 1874" xfId="403" xr:uid="{00000000-0005-0000-0000-000093010000}"/>
    <cellStyle name="Style 1876" xfId="404" xr:uid="{00000000-0005-0000-0000-000094010000}"/>
    <cellStyle name="Style 1877" xfId="405" xr:uid="{00000000-0005-0000-0000-000095010000}"/>
    <cellStyle name="Style 1878" xfId="406" xr:uid="{00000000-0005-0000-0000-000096010000}"/>
    <cellStyle name="Style 1879" xfId="407" xr:uid="{00000000-0005-0000-0000-000097010000}"/>
    <cellStyle name="Style 1880" xfId="408" xr:uid="{00000000-0005-0000-0000-000098010000}"/>
    <cellStyle name="Style 1881" xfId="409" xr:uid="{00000000-0005-0000-0000-000099010000}"/>
    <cellStyle name="Style 1882" xfId="410" xr:uid="{00000000-0005-0000-0000-00009A010000}"/>
    <cellStyle name="Style 1883" xfId="411" xr:uid="{00000000-0005-0000-0000-00009B010000}"/>
    <cellStyle name="Style 1884" xfId="412" xr:uid="{00000000-0005-0000-0000-00009C010000}"/>
    <cellStyle name="Style 1885" xfId="413" xr:uid="{00000000-0005-0000-0000-00009D010000}"/>
    <cellStyle name="Style 1887" xfId="414" xr:uid="{00000000-0005-0000-0000-00009E010000}"/>
    <cellStyle name="Style 1887 2" xfId="415" xr:uid="{00000000-0005-0000-0000-00009F010000}"/>
    <cellStyle name="Style 1887 3" xfId="416" xr:uid="{00000000-0005-0000-0000-0000A0010000}"/>
    <cellStyle name="Style 1887 4" xfId="417" xr:uid="{00000000-0005-0000-0000-0000A1010000}"/>
    <cellStyle name="Style 1888" xfId="418" xr:uid="{00000000-0005-0000-0000-0000A2010000}"/>
    <cellStyle name="Style 1888 2" xfId="419" xr:uid="{00000000-0005-0000-0000-0000A3010000}"/>
    <cellStyle name="Style 1888 3" xfId="420" xr:uid="{00000000-0005-0000-0000-0000A4010000}"/>
    <cellStyle name="Style 1888 4" xfId="421" xr:uid="{00000000-0005-0000-0000-0000A5010000}"/>
    <cellStyle name="Style 1889" xfId="422" xr:uid="{00000000-0005-0000-0000-0000A6010000}"/>
    <cellStyle name="Style 1889 2" xfId="423" xr:uid="{00000000-0005-0000-0000-0000A7010000}"/>
    <cellStyle name="Style 1889 3" xfId="424" xr:uid="{00000000-0005-0000-0000-0000A8010000}"/>
    <cellStyle name="Style 1889 4" xfId="425" xr:uid="{00000000-0005-0000-0000-0000A9010000}"/>
    <cellStyle name="Style 1890" xfId="426" xr:uid="{00000000-0005-0000-0000-0000AA010000}"/>
    <cellStyle name="Style 1890 2" xfId="427" xr:uid="{00000000-0005-0000-0000-0000AB010000}"/>
    <cellStyle name="Style 1890 3" xfId="428" xr:uid="{00000000-0005-0000-0000-0000AC010000}"/>
    <cellStyle name="Style 1890 4" xfId="429" xr:uid="{00000000-0005-0000-0000-0000AD010000}"/>
    <cellStyle name="Style 1891" xfId="430" xr:uid="{00000000-0005-0000-0000-0000AE010000}"/>
    <cellStyle name="Style 1891 2" xfId="431" xr:uid="{00000000-0005-0000-0000-0000AF010000}"/>
    <cellStyle name="Style 1891 3" xfId="432" xr:uid="{00000000-0005-0000-0000-0000B0010000}"/>
    <cellStyle name="Style 1891 4" xfId="433" xr:uid="{00000000-0005-0000-0000-0000B1010000}"/>
    <cellStyle name="Style 1892" xfId="434" xr:uid="{00000000-0005-0000-0000-0000B2010000}"/>
    <cellStyle name="Style 1892 2" xfId="435" xr:uid="{00000000-0005-0000-0000-0000B3010000}"/>
    <cellStyle name="Style 1892 3" xfId="436" xr:uid="{00000000-0005-0000-0000-0000B4010000}"/>
    <cellStyle name="Style 1892 4" xfId="437" xr:uid="{00000000-0005-0000-0000-0000B5010000}"/>
    <cellStyle name="Style 1893" xfId="438" xr:uid="{00000000-0005-0000-0000-0000B6010000}"/>
    <cellStyle name="Style 1893 2" xfId="439" xr:uid="{00000000-0005-0000-0000-0000B7010000}"/>
    <cellStyle name="Style 1893 3" xfId="440" xr:uid="{00000000-0005-0000-0000-0000B8010000}"/>
    <cellStyle name="Style 1893 4" xfId="441" xr:uid="{00000000-0005-0000-0000-0000B9010000}"/>
    <cellStyle name="Style 1894" xfId="442" xr:uid="{00000000-0005-0000-0000-0000BA010000}"/>
    <cellStyle name="Style 1894 2" xfId="443" xr:uid="{00000000-0005-0000-0000-0000BB010000}"/>
    <cellStyle name="Style 1894 3" xfId="444" xr:uid="{00000000-0005-0000-0000-0000BC010000}"/>
    <cellStyle name="Style 1894 4" xfId="445" xr:uid="{00000000-0005-0000-0000-0000BD010000}"/>
    <cellStyle name="Style 1895" xfId="446" xr:uid="{00000000-0005-0000-0000-0000BE010000}"/>
    <cellStyle name="Style 1895 2" xfId="447" xr:uid="{00000000-0005-0000-0000-0000BF010000}"/>
    <cellStyle name="Style 1895 3" xfId="448" xr:uid="{00000000-0005-0000-0000-0000C0010000}"/>
    <cellStyle name="Style 1895 4" xfId="449" xr:uid="{00000000-0005-0000-0000-0000C1010000}"/>
    <cellStyle name="Style 2066" xfId="450" xr:uid="{00000000-0005-0000-0000-0000C2010000}"/>
    <cellStyle name="Style 2067" xfId="451" xr:uid="{00000000-0005-0000-0000-0000C3010000}"/>
    <cellStyle name="Style 2068" xfId="452" xr:uid="{00000000-0005-0000-0000-0000C4010000}"/>
    <cellStyle name="Style 2069" xfId="453" xr:uid="{00000000-0005-0000-0000-0000C5010000}"/>
    <cellStyle name="Style 2070" xfId="454" xr:uid="{00000000-0005-0000-0000-0000C6010000}"/>
    <cellStyle name="Style 2071" xfId="455" xr:uid="{00000000-0005-0000-0000-0000C7010000}"/>
    <cellStyle name="Style 2072" xfId="456" xr:uid="{00000000-0005-0000-0000-0000C8010000}"/>
    <cellStyle name="Style 2073" xfId="457" xr:uid="{00000000-0005-0000-0000-0000C9010000}"/>
    <cellStyle name="Style 2074" xfId="458" xr:uid="{00000000-0005-0000-0000-0000CA010000}"/>
    <cellStyle name="Style 2075" xfId="459" xr:uid="{00000000-0005-0000-0000-0000CB010000}"/>
    <cellStyle name="Style 2089" xfId="460" xr:uid="{00000000-0005-0000-0000-0000CC010000}"/>
    <cellStyle name="Style 2202" xfId="461" xr:uid="{00000000-0005-0000-0000-0000CD010000}"/>
    <cellStyle name="Style 2204" xfId="462" xr:uid="{00000000-0005-0000-0000-0000CE010000}"/>
    <cellStyle name="Style 2206" xfId="463" xr:uid="{00000000-0005-0000-0000-0000CF010000}"/>
    <cellStyle name="Style 2207" xfId="464" xr:uid="{00000000-0005-0000-0000-0000D0010000}"/>
    <cellStyle name="Style 2208" xfId="465" xr:uid="{00000000-0005-0000-0000-0000D1010000}"/>
    <cellStyle name="Style 2209" xfId="466" xr:uid="{00000000-0005-0000-0000-0000D2010000}"/>
    <cellStyle name="Style 2210" xfId="467" xr:uid="{00000000-0005-0000-0000-0000D3010000}"/>
    <cellStyle name="Style 2211" xfId="468" xr:uid="{00000000-0005-0000-0000-0000D4010000}"/>
    <cellStyle name="Style 2212" xfId="469" xr:uid="{00000000-0005-0000-0000-0000D5010000}"/>
    <cellStyle name="Style 2213" xfId="470" xr:uid="{00000000-0005-0000-0000-0000D6010000}"/>
    <cellStyle name="Style 2214" xfId="471" xr:uid="{00000000-0005-0000-0000-0000D7010000}"/>
    <cellStyle name="Style 2215" xfId="472" xr:uid="{00000000-0005-0000-0000-0000D8010000}"/>
    <cellStyle name="Style 2464" xfId="473" xr:uid="{00000000-0005-0000-0000-0000D9010000}"/>
    <cellStyle name="Style 2468" xfId="474" xr:uid="{00000000-0005-0000-0000-0000DA010000}"/>
    <cellStyle name="Style 2470" xfId="475" xr:uid="{00000000-0005-0000-0000-0000DB010000}"/>
    <cellStyle name="Style 2471" xfId="476" xr:uid="{00000000-0005-0000-0000-0000DC010000}"/>
    <cellStyle name="Style 2472" xfId="477" xr:uid="{00000000-0005-0000-0000-0000DD010000}"/>
    <cellStyle name="Style 2473" xfId="478" xr:uid="{00000000-0005-0000-0000-0000DE010000}"/>
    <cellStyle name="Style 2474" xfId="479" xr:uid="{00000000-0005-0000-0000-0000DF010000}"/>
    <cellStyle name="Style 2475" xfId="480" xr:uid="{00000000-0005-0000-0000-0000E0010000}"/>
    <cellStyle name="Style 2476" xfId="481" xr:uid="{00000000-0005-0000-0000-0000E1010000}"/>
    <cellStyle name="Style 2477" xfId="482" xr:uid="{00000000-0005-0000-0000-0000E2010000}"/>
    <cellStyle name="Style 2478" xfId="483" xr:uid="{00000000-0005-0000-0000-0000E3010000}"/>
    <cellStyle name="Style 2479" xfId="484" xr:uid="{00000000-0005-0000-0000-0000E4010000}"/>
    <cellStyle name="Style 297" xfId="485" xr:uid="{00000000-0005-0000-0000-0000E5010000}"/>
    <cellStyle name="Style 297 2" xfId="486" xr:uid="{00000000-0005-0000-0000-0000E6010000}"/>
    <cellStyle name="Style 300" xfId="487" xr:uid="{00000000-0005-0000-0000-0000E7010000}"/>
    <cellStyle name="Style 300 2" xfId="488" xr:uid="{00000000-0005-0000-0000-0000E8010000}"/>
    <cellStyle name="Style 528" xfId="489" xr:uid="{00000000-0005-0000-0000-0000E9010000}"/>
    <cellStyle name="Style 528 2" xfId="490" xr:uid="{00000000-0005-0000-0000-0000EA010000}"/>
    <cellStyle name="Style 561" xfId="491" xr:uid="{00000000-0005-0000-0000-0000EB010000}"/>
    <cellStyle name="Style 561 2" xfId="492" xr:uid="{00000000-0005-0000-0000-0000EC010000}"/>
    <cellStyle name="Style 669" xfId="493" xr:uid="{00000000-0005-0000-0000-0000ED010000}"/>
    <cellStyle name="Style 669 2" xfId="494" xr:uid="{00000000-0005-0000-0000-0000EE010000}"/>
    <cellStyle name="Style 670" xfId="495" xr:uid="{00000000-0005-0000-0000-0000EF010000}"/>
    <cellStyle name="Style 670 2" xfId="496" xr:uid="{00000000-0005-0000-0000-0000F0010000}"/>
    <cellStyle name="Style 671" xfId="497" xr:uid="{00000000-0005-0000-0000-0000F1010000}"/>
    <cellStyle name="Style 671 2" xfId="498" xr:uid="{00000000-0005-0000-0000-0000F2010000}"/>
    <cellStyle name="Style 672" xfId="499" xr:uid="{00000000-0005-0000-0000-0000F3010000}"/>
    <cellStyle name="Style 672 2" xfId="500" xr:uid="{00000000-0005-0000-0000-0000F4010000}"/>
    <cellStyle name="Style 673" xfId="501" xr:uid="{00000000-0005-0000-0000-0000F5010000}"/>
    <cellStyle name="Style 673 2" xfId="502" xr:uid="{00000000-0005-0000-0000-0000F6010000}"/>
    <cellStyle name="Style 674" xfId="503" xr:uid="{00000000-0005-0000-0000-0000F7010000}"/>
    <cellStyle name="Style 674 2" xfId="504" xr:uid="{00000000-0005-0000-0000-0000F8010000}"/>
    <cellStyle name="Style 675" xfId="505" xr:uid="{00000000-0005-0000-0000-0000F9010000}"/>
    <cellStyle name="Style 675 2" xfId="506" xr:uid="{00000000-0005-0000-0000-0000FA010000}"/>
    <cellStyle name="Style 676" xfId="507" xr:uid="{00000000-0005-0000-0000-0000FB010000}"/>
    <cellStyle name="Style 676 2" xfId="508" xr:uid="{00000000-0005-0000-0000-0000FC010000}"/>
    <cellStyle name="Style 707" xfId="509" xr:uid="{00000000-0005-0000-0000-0000FD010000}"/>
    <cellStyle name="Style 707 2" xfId="510" xr:uid="{00000000-0005-0000-0000-0000FE010000}"/>
    <cellStyle name="Style 707 3" xfId="511" xr:uid="{00000000-0005-0000-0000-0000FF010000}"/>
    <cellStyle name="Style 707 4" xfId="512" xr:uid="{00000000-0005-0000-0000-000000020000}"/>
    <cellStyle name="Style 708" xfId="513" xr:uid="{00000000-0005-0000-0000-000001020000}"/>
    <cellStyle name="Style 708 2" xfId="514" xr:uid="{00000000-0005-0000-0000-000002020000}"/>
    <cellStyle name="Style 708 3" xfId="515" xr:uid="{00000000-0005-0000-0000-000003020000}"/>
    <cellStyle name="Style 708 4" xfId="516" xr:uid="{00000000-0005-0000-0000-000004020000}"/>
    <cellStyle name="Style 709" xfId="517" xr:uid="{00000000-0005-0000-0000-000005020000}"/>
    <cellStyle name="Style 709 2" xfId="518" xr:uid="{00000000-0005-0000-0000-000006020000}"/>
    <cellStyle name="Style 709 3" xfId="519" xr:uid="{00000000-0005-0000-0000-000007020000}"/>
    <cellStyle name="Style 709 4" xfId="520" xr:uid="{00000000-0005-0000-0000-000008020000}"/>
    <cellStyle name="Style 710" xfId="521" xr:uid="{00000000-0005-0000-0000-000009020000}"/>
    <cellStyle name="Style 710 2" xfId="522" xr:uid="{00000000-0005-0000-0000-00000A020000}"/>
    <cellStyle name="Style 710 3" xfId="523" xr:uid="{00000000-0005-0000-0000-00000B020000}"/>
    <cellStyle name="Style 710 4" xfId="524" xr:uid="{00000000-0005-0000-0000-00000C020000}"/>
    <cellStyle name="Style 711" xfId="525" xr:uid="{00000000-0005-0000-0000-00000D020000}"/>
    <cellStyle name="Style 711 2" xfId="526" xr:uid="{00000000-0005-0000-0000-00000E020000}"/>
    <cellStyle name="Style 711 3" xfId="527" xr:uid="{00000000-0005-0000-0000-00000F020000}"/>
    <cellStyle name="Style 711 4" xfId="528" xr:uid="{00000000-0005-0000-0000-000010020000}"/>
    <cellStyle name="Style 712" xfId="529" xr:uid="{00000000-0005-0000-0000-000011020000}"/>
    <cellStyle name="Style 712 2" xfId="530" xr:uid="{00000000-0005-0000-0000-000012020000}"/>
    <cellStyle name="Style 712 3" xfId="531" xr:uid="{00000000-0005-0000-0000-000013020000}"/>
    <cellStyle name="Style 712 4" xfId="532" xr:uid="{00000000-0005-0000-0000-000014020000}"/>
    <cellStyle name="Style 713" xfId="533" xr:uid="{00000000-0005-0000-0000-000015020000}"/>
    <cellStyle name="Style 713 2" xfId="534" xr:uid="{00000000-0005-0000-0000-000016020000}"/>
    <cellStyle name="Style 713 3" xfId="535" xr:uid="{00000000-0005-0000-0000-000017020000}"/>
    <cellStyle name="Style 713 4" xfId="536" xr:uid="{00000000-0005-0000-0000-000018020000}"/>
    <cellStyle name="Style 714" xfId="537" xr:uid="{00000000-0005-0000-0000-000019020000}"/>
    <cellStyle name="Style 714 2" xfId="538" xr:uid="{00000000-0005-0000-0000-00001A020000}"/>
    <cellStyle name="Style 714 3" xfId="539" xr:uid="{00000000-0005-0000-0000-00001B020000}"/>
    <cellStyle name="Style 714 4" xfId="540" xr:uid="{00000000-0005-0000-0000-00001C020000}"/>
    <cellStyle name="Style 723" xfId="541" xr:uid="{00000000-0005-0000-0000-00001D020000}"/>
    <cellStyle name="Style 723 2" xfId="542" xr:uid="{00000000-0005-0000-0000-00001E020000}"/>
    <cellStyle name="Style 740" xfId="543" xr:uid="{00000000-0005-0000-0000-00001F020000}"/>
    <cellStyle name="Style 740 2" xfId="544" xr:uid="{00000000-0005-0000-0000-000020020000}"/>
    <cellStyle name="Style 740 3" xfId="545" xr:uid="{00000000-0005-0000-0000-000021020000}"/>
    <cellStyle name="Style 740 4" xfId="546" xr:uid="{00000000-0005-0000-0000-000022020000}"/>
    <cellStyle name="Style 741" xfId="547" xr:uid="{00000000-0005-0000-0000-000023020000}"/>
    <cellStyle name="Style 741 2" xfId="548" xr:uid="{00000000-0005-0000-0000-000024020000}"/>
    <cellStyle name="Style 741 3" xfId="549" xr:uid="{00000000-0005-0000-0000-000025020000}"/>
    <cellStyle name="Style 741 4" xfId="550" xr:uid="{00000000-0005-0000-0000-000026020000}"/>
    <cellStyle name="Style 742" xfId="551" xr:uid="{00000000-0005-0000-0000-000027020000}"/>
    <cellStyle name="Style 742 2" xfId="552" xr:uid="{00000000-0005-0000-0000-000028020000}"/>
    <cellStyle name="Style 742 3" xfId="553" xr:uid="{00000000-0005-0000-0000-000029020000}"/>
    <cellStyle name="Style 742 4" xfId="554" xr:uid="{00000000-0005-0000-0000-00002A020000}"/>
    <cellStyle name="Style 743" xfId="555" xr:uid="{00000000-0005-0000-0000-00002B020000}"/>
    <cellStyle name="Style 743 2" xfId="556" xr:uid="{00000000-0005-0000-0000-00002C020000}"/>
    <cellStyle name="Style 743 3" xfId="557" xr:uid="{00000000-0005-0000-0000-00002D020000}"/>
    <cellStyle name="Style 743 4" xfId="558" xr:uid="{00000000-0005-0000-0000-00002E020000}"/>
    <cellStyle name="Style 744" xfId="559" xr:uid="{00000000-0005-0000-0000-00002F020000}"/>
    <cellStyle name="Style 744 2" xfId="560" xr:uid="{00000000-0005-0000-0000-000030020000}"/>
    <cellStyle name="Style 744 3" xfId="561" xr:uid="{00000000-0005-0000-0000-000031020000}"/>
    <cellStyle name="Style 744 4" xfId="562" xr:uid="{00000000-0005-0000-0000-000032020000}"/>
    <cellStyle name="Style 745" xfId="563" xr:uid="{00000000-0005-0000-0000-000033020000}"/>
    <cellStyle name="Style 745 2" xfId="564" xr:uid="{00000000-0005-0000-0000-000034020000}"/>
    <cellStyle name="Style 745 3" xfId="565" xr:uid="{00000000-0005-0000-0000-000035020000}"/>
    <cellStyle name="Style 745 4" xfId="566" xr:uid="{00000000-0005-0000-0000-000036020000}"/>
    <cellStyle name="Style 746" xfId="567" xr:uid="{00000000-0005-0000-0000-000037020000}"/>
    <cellStyle name="Style 746 2" xfId="568" xr:uid="{00000000-0005-0000-0000-000038020000}"/>
    <cellStyle name="Style 746 3" xfId="569" xr:uid="{00000000-0005-0000-0000-000039020000}"/>
    <cellStyle name="Style 746 4" xfId="570" xr:uid="{00000000-0005-0000-0000-00003A020000}"/>
    <cellStyle name="Style 747" xfId="571" xr:uid="{00000000-0005-0000-0000-00003B020000}"/>
    <cellStyle name="Style 747 2" xfId="572" xr:uid="{00000000-0005-0000-0000-00003C020000}"/>
    <cellStyle name="Style 747 3" xfId="573" xr:uid="{00000000-0005-0000-0000-00003D020000}"/>
    <cellStyle name="Style 747 4" xfId="574" xr:uid="{00000000-0005-0000-0000-00003E020000}"/>
    <cellStyle name="Style 868" xfId="575" xr:uid="{00000000-0005-0000-0000-00003F020000}"/>
    <cellStyle name="Style 868 2" xfId="576" xr:uid="{00000000-0005-0000-0000-000040020000}"/>
    <cellStyle name="Style 902" xfId="577" xr:uid="{00000000-0005-0000-0000-000041020000}"/>
    <cellStyle name="Style 902 2" xfId="578" xr:uid="{00000000-0005-0000-0000-000042020000}"/>
    <cellStyle name="Style 902 3" xfId="579" xr:uid="{00000000-0005-0000-0000-000043020000}"/>
    <cellStyle name="Style 902 4" xfId="580" xr:uid="{00000000-0005-0000-0000-000044020000}"/>
    <cellStyle name="Style 903" xfId="581" xr:uid="{00000000-0005-0000-0000-000045020000}"/>
    <cellStyle name="Style 903 2" xfId="582" xr:uid="{00000000-0005-0000-0000-000046020000}"/>
    <cellStyle name="Style 903 3" xfId="583" xr:uid="{00000000-0005-0000-0000-000047020000}"/>
    <cellStyle name="Style 903 4" xfId="584" xr:uid="{00000000-0005-0000-0000-000048020000}"/>
    <cellStyle name="Style 904" xfId="585" xr:uid="{00000000-0005-0000-0000-000049020000}"/>
    <cellStyle name="Style 904 2" xfId="586" xr:uid="{00000000-0005-0000-0000-00004A020000}"/>
    <cellStyle name="Style 904 3" xfId="587" xr:uid="{00000000-0005-0000-0000-00004B020000}"/>
    <cellStyle name="Style 904 4" xfId="588" xr:uid="{00000000-0005-0000-0000-00004C020000}"/>
    <cellStyle name="Style 905" xfId="589" xr:uid="{00000000-0005-0000-0000-00004D020000}"/>
    <cellStyle name="Style 905 2" xfId="590" xr:uid="{00000000-0005-0000-0000-00004E020000}"/>
    <cellStyle name="Style 905 3" xfId="591" xr:uid="{00000000-0005-0000-0000-00004F020000}"/>
    <cellStyle name="Style 905 4" xfId="592" xr:uid="{00000000-0005-0000-0000-000050020000}"/>
    <cellStyle name="Style 910" xfId="593" xr:uid="{00000000-0005-0000-0000-000051020000}"/>
    <cellStyle name="Style 910 2" xfId="594" xr:uid="{00000000-0005-0000-0000-000052020000}"/>
    <cellStyle name="Style 910 3" xfId="595" xr:uid="{00000000-0005-0000-0000-000053020000}"/>
    <cellStyle name="Style 910 4" xfId="596" xr:uid="{00000000-0005-0000-0000-000054020000}"/>
    <cellStyle name="Style 911" xfId="597" xr:uid="{00000000-0005-0000-0000-000055020000}"/>
    <cellStyle name="Style 911 2" xfId="598" xr:uid="{00000000-0005-0000-0000-000056020000}"/>
    <cellStyle name="Style 911 3" xfId="599" xr:uid="{00000000-0005-0000-0000-000057020000}"/>
    <cellStyle name="Style 911 4" xfId="600" xr:uid="{00000000-0005-0000-0000-000058020000}"/>
    <cellStyle name="Style 912" xfId="601" xr:uid="{00000000-0005-0000-0000-000059020000}"/>
    <cellStyle name="Style 912 2" xfId="602" xr:uid="{00000000-0005-0000-0000-00005A020000}"/>
    <cellStyle name="Style 912 3" xfId="603" xr:uid="{00000000-0005-0000-0000-00005B020000}"/>
    <cellStyle name="Style 912 4" xfId="604" xr:uid="{00000000-0005-0000-0000-00005C020000}"/>
    <cellStyle name="Style 913" xfId="605" xr:uid="{00000000-0005-0000-0000-00005D020000}"/>
    <cellStyle name="Style 913 2" xfId="606" xr:uid="{00000000-0005-0000-0000-00005E020000}"/>
    <cellStyle name="Style 913 3" xfId="607" xr:uid="{00000000-0005-0000-0000-00005F020000}"/>
    <cellStyle name="Style 913 4" xfId="608" xr:uid="{00000000-0005-0000-0000-000060020000}"/>
    <cellStyle name="Style 918" xfId="609" xr:uid="{00000000-0005-0000-0000-000061020000}"/>
    <cellStyle name="Style 918 2" xfId="610" xr:uid="{00000000-0005-0000-0000-000062020000}"/>
    <cellStyle name="Style 918 3" xfId="611" xr:uid="{00000000-0005-0000-0000-000063020000}"/>
    <cellStyle name="Style 918 4" xfId="612" xr:uid="{00000000-0005-0000-0000-000064020000}"/>
    <cellStyle name="Style 919" xfId="613" xr:uid="{00000000-0005-0000-0000-000065020000}"/>
    <cellStyle name="Style 919 2" xfId="614" xr:uid="{00000000-0005-0000-0000-000066020000}"/>
    <cellStyle name="Style 919 3" xfId="615" xr:uid="{00000000-0005-0000-0000-000067020000}"/>
    <cellStyle name="Style 919 4" xfId="616" xr:uid="{00000000-0005-0000-0000-000068020000}"/>
    <cellStyle name="Style 920" xfId="617" xr:uid="{00000000-0005-0000-0000-000069020000}"/>
    <cellStyle name="Style 920 2" xfId="618" xr:uid="{00000000-0005-0000-0000-00006A020000}"/>
    <cellStyle name="Style 920 3" xfId="619" xr:uid="{00000000-0005-0000-0000-00006B020000}"/>
    <cellStyle name="Style 920 4" xfId="620" xr:uid="{00000000-0005-0000-0000-00006C020000}"/>
    <cellStyle name="Style 921" xfId="621" xr:uid="{00000000-0005-0000-0000-00006D020000}"/>
    <cellStyle name="Style 921 2" xfId="622" xr:uid="{00000000-0005-0000-0000-00006E020000}"/>
    <cellStyle name="Style 921 3" xfId="623" xr:uid="{00000000-0005-0000-0000-00006F020000}"/>
    <cellStyle name="Style 921 4" xfId="624" xr:uid="{00000000-0005-0000-0000-000070020000}"/>
    <cellStyle name="Style 926" xfId="625" xr:uid="{00000000-0005-0000-0000-000071020000}"/>
    <cellStyle name="Style 926 2" xfId="626" xr:uid="{00000000-0005-0000-0000-000072020000}"/>
    <cellStyle name="Style 926 3" xfId="627" xr:uid="{00000000-0005-0000-0000-000073020000}"/>
    <cellStyle name="Style 926 4" xfId="628" xr:uid="{00000000-0005-0000-0000-000074020000}"/>
    <cellStyle name="Style 927" xfId="629" xr:uid="{00000000-0005-0000-0000-000075020000}"/>
    <cellStyle name="Style 927 2" xfId="630" xr:uid="{00000000-0005-0000-0000-000076020000}"/>
    <cellStyle name="Style 927 3" xfId="631" xr:uid="{00000000-0005-0000-0000-000077020000}"/>
    <cellStyle name="Style 927 4" xfId="632" xr:uid="{00000000-0005-0000-0000-000078020000}"/>
    <cellStyle name="Style 928" xfId="633" xr:uid="{00000000-0005-0000-0000-000079020000}"/>
    <cellStyle name="Style 928 2" xfId="634" xr:uid="{00000000-0005-0000-0000-00007A020000}"/>
    <cellStyle name="Style 928 3" xfId="635" xr:uid="{00000000-0005-0000-0000-00007B020000}"/>
    <cellStyle name="Style 928 4" xfId="636" xr:uid="{00000000-0005-0000-0000-00007C020000}"/>
    <cellStyle name="Style 929" xfId="637" xr:uid="{00000000-0005-0000-0000-00007D020000}"/>
    <cellStyle name="Style 929 2" xfId="638" xr:uid="{00000000-0005-0000-0000-00007E020000}"/>
    <cellStyle name="Style 929 3" xfId="639" xr:uid="{00000000-0005-0000-0000-00007F020000}"/>
    <cellStyle name="Style 929 4" xfId="640" xr:uid="{00000000-0005-0000-0000-000080020000}"/>
    <cellStyle name="Style 934" xfId="641" xr:uid="{00000000-0005-0000-0000-000081020000}"/>
    <cellStyle name="Style 934 2" xfId="642" xr:uid="{00000000-0005-0000-0000-000082020000}"/>
    <cellStyle name="Style 934 3" xfId="643" xr:uid="{00000000-0005-0000-0000-000083020000}"/>
    <cellStyle name="Style 934 4" xfId="644" xr:uid="{00000000-0005-0000-0000-000084020000}"/>
    <cellStyle name="Style 935" xfId="645" xr:uid="{00000000-0005-0000-0000-000085020000}"/>
    <cellStyle name="Style 935 2" xfId="646" xr:uid="{00000000-0005-0000-0000-000086020000}"/>
    <cellStyle name="Style 935 3" xfId="647" xr:uid="{00000000-0005-0000-0000-000087020000}"/>
    <cellStyle name="Style 935 4" xfId="648" xr:uid="{00000000-0005-0000-0000-000088020000}"/>
    <cellStyle name="Style 936" xfId="649" xr:uid="{00000000-0005-0000-0000-000089020000}"/>
    <cellStyle name="Style 936 2" xfId="650" xr:uid="{00000000-0005-0000-0000-00008A020000}"/>
    <cellStyle name="Style 936 3" xfId="651" xr:uid="{00000000-0005-0000-0000-00008B020000}"/>
    <cellStyle name="Style 936 4" xfId="652" xr:uid="{00000000-0005-0000-0000-00008C020000}"/>
    <cellStyle name="Style 937" xfId="653" xr:uid="{00000000-0005-0000-0000-00008D020000}"/>
    <cellStyle name="Style 937 2" xfId="654" xr:uid="{00000000-0005-0000-0000-00008E020000}"/>
    <cellStyle name="Style 937 3" xfId="655" xr:uid="{00000000-0005-0000-0000-00008F020000}"/>
    <cellStyle name="Style 937 4" xfId="656" xr:uid="{00000000-0005-0000-0000-000090020000}"/>
    <cellStyle name="Style 942" xfId="657" xr:uid="{00000000-0005-0000-0000-000091020000}"/>
    <cellStyle name="Style 942 2" xfId="658" xr:uid="{00000000-0005-0000-0000-000092020000}"/>
    <cellStyle name="Style 942 3" xfId="659" xr:uid="{00000000-0005-0000-0000-000093020000}"/>
    <cellStyle name="Style 942 4" xfId="660" xr:uid="{00000000-0005-0000-0000-000094020000}"/>
    <cellStyle name="Style 943" xfId="661" xr:uid="{00000000-0005-0000-0000-000095020000}"/>
    <cellStyle name="Style 943 2" xfId="662" xr:uid="{00000000-0005-0000-0000-000096020000}"/>
    <cellStyle name="Style 943 3" xfId="663" xr:uid="{00000000-0005-0000-0000-000097020000}"/>
    <cellStyle name="Style 943 4" xfId="664" xr:uid="{00000000-0005-0000-0000-000098020000}"/>
    <cellStyle name="Style 944" xfId="665" xr:uid="{00000000-0005-0000-0000-000099020000}"/>
    <cellStyle name="Style 944 2" xfId="666" xr:uid="{00000000-0005-0000-0000-00009A020000}"/>
    <cellStyle name="Style 944 3" xfId="667" xr:uid="{00000000-0005-0000-0000-00009B020000}"/>
    <cellStyle name="Style 944 4" xfId="668" xr:uid="{00000000-0005-0000-0000-00009C020000}"/>
    <cellStyle name="Style 945" xfId="669" xr:uid="{00000000-0005-0000-0000-00009D020000}"/>
    <cellStyle name="Style 945 2" xfId="670" xr:uid="{00000000-0005-0000-0000-00009E020000}"/>
    <cellStyle name="Style 945 3" xfId="671" xr:uid="{00000000-0005-0000-0000-00009F020000}"/>
    <cellStyle name="Style 945 4" xfId="672" xr:uid="{00000000-0005-0000-0000-0000A0020000}"/>
    <cellStyle name="Style 950" xfId="673" xr:uid="{00000000-0005-0000-0000-0000A1020000}"/>
    <cellStyle name="Style 950 2" xfId="674" xr:uid="{00000000-0005-0000-0000-0000A2020000}"/>
    <cellStyle name="Style 950 3" xfId="675" xr:uid="{00000000-0005-0000-0000-0000A3020000}"/>
    <cellStyle name="Style 950 4" xfId="676" xr:uid="{00000000-0005-0000-0000-0000A4020000}"/>
    <cellStyle name="Style 951" xfId="677" xr:uid="{00000000-0005-0000-0000-0000A5020000}"/>
    <cellStyle name="Style 951 2" xfId="678" xr:uid="{00000000-0005-0000-0000-0000A6020000}"/>
    <cellStyle name="Style 951 3" xfId="679" xr:uid="{00000000-0005-0000-0000-0000A7020000}"/>
    <cellStyle name="Style 951 4" xfId="680" xr:uid="{00000000-0005-0000-0000-0000A8020000}"/>
    <cellStyle name="Style 952" xfId="681" xr:uid="{00000000-0005-0000-0000-0000A9020000}"/>
    <cellStyle name="Style 952 2" xfId="682" xr:uid="{00000000-0005-0000-0000-0000AA020000}"/>
    <cellStyle name="Style 952 3" xfId="683" xr:uid="{00000000-0005-0000-0000-0000AB020000}"/>
    <cellStyle name="Style 952 4" xfId="684" xr:uid="{00000000-0005-0000-0000-0000AC020000}"/>
    <cellStyle name="Style 953" xfId="685" xr:uid="{00000000-0005-0000-0000-0000AD020000}"/>
    <cellStyle name="Style 953 2" xfId="686" xr:uid="{00000000-0005-0000-0000-0000AE020000}"/>
    <cellStyle name="Style 953 3" xfId="687" xr:uid="{00000000-0005-0000-0000-0000AF020000}"/>
    <cellStyle name="Style 953 4" xfId="688" xr:uid="{00000000-0005-0000-0000-0000B0020000}"/>
    <cellStyle name="Style 958" xfId="689" xr:uid="{00000000-0005-0000-0000-0000B1020000}"/>
    <cellStyle name="Style 958 2" xfId="690" xr:uid="{00000000-0005-0000-0000-0000B2020000}"/>
    <cellStyle name="Style 958 3" xfId="691" xr:uid="{00000000-0005-0000-0000-0000B3020000}"/>
    <cellStyle name="Style 958 4" xfId="692" xr:uid="{00000000-0005-0000-0000-0000B4020000}"/>
    <cellStyle name="Style 959" xfId="693" xr:uid="{00000000-0005-0000-0000-0000B5020000}"/>
    <cellStyle name="Style 959 2" xfId="694" xr:uid="{00000000-0005-0000-0000-0000B6020000}"/>
    <cellStyle name="Style 959 3" xfId="695" xr:uid="{00000000-0005-0000-0000-0000B7020000}"/>
    <cellStyle name="Style 959 4" xfId="696" xr:uid="{00000000-0005-0000-0000-0000B8020000}"/>
    <cellStyle name="Style 960" xfId="697" xr:uid="{00000000-0005-0000-0000-0000B9020000}"/>
    <cellStyle name="Style 960 2" xfId="698" xr:uid="{00000000-0005-0000-0000-0000BA020000}"/>
    <cellStyle name="Style 960 3" xfId="699" xr:uid="{00000000-0005-0000-0000-0000BB020000}"/>
    <cellStyle name="Style 960 4" xfId="700" xr:uid="{00000000-0005-0000-0000-0000BC020000}"/>
    <cellStyle name="Style 961" xfId="701" xr:uid="{00000000-0005-0000-0000-0000BD020000}"/>
    <cellStyle name="Style 961 2" xfId="702" xr:uid="{00000000-0005-0000-0000-0000BE020000}"/>
    <cellStyle name="Style 961 3" xfId="703" xr:uid="{00000000-0005-0000-0000-0000BF020000}"/>
    <cellStyle name="Style 961 4" xfId="704" xr:uid="{00000000-0005-0000-0000-0000C0020000}"/>
    <cellStyle name="Style 966" xfId="705" xr:uid="{00000000-0005-0000-0000-0000C1020000}"/>
    <cellStyle name="Style 966 2" xfId="706" xr:uid="{00000000-0005-0000-0000-0000C2020000}"/>
    <cellStyle name="Style 966 3" xfId="707" xr:uid="{00000000-0005-0000-0000-0000C3020000}"/>
    <cellStyle name="Style 966 4" xfId="708" xr:uid="{00000000-0005-0000-0000-0000C4020000}"/>
    <cellStyle name="Style 967" xfId="709" xr:uid="{00000000-0005-0000-0000-0000C5020000}"/>
    <cellStyle name="Style 967 2" xfId="710" xr:uid="{00000000-0005-0000-0000-0000C6020000}"/>
    <cellStyle name="Style 967 3" xfId="711" xr:uid="{00000000-0005-0000-0000-0000C7020000}"/>
    <cellStyle name="Style 967 4" xfId="712" xr:uid="{00000000-0005-0000-0000-0000C8020000}"/>
    <cellStyle name="Style 968" xfId="713" xr:uid="{00000000-0005-0000-0000-0000C9020000}"/>
    <cellStyle name="Style 968 2" xfId="714" xr:uid="{00000000-0005-0000-0000-0000CA020000}"/>
    <cellStyle name="Style 968 3" xfId="715" xr:uid="{00000000-0005-0000-0000-0000CB020000}"/>
    <cellStyle name="Style 968 4" xfId="716" xr:uid="{00000000-0005-0000-0000-0000CC020000}"/>
    <cellStyle name="Style 969" xfId="717" xr:uid="{00000000-0005-0000-0000-0000CD020000}"/>
    <cellStyle name="Style 969 2" xfId="718" xr:uid="{00000000-0005-0000-0000-0000CE020000}"/>
    <cellStyle name="Style 969 3" xfId="719" xr:uid="{00000000-0005-0000-0000-0000CF020000}"/>
    <cellStyle name="Style 969 4" xfId="720" xr:uid="{00000000-0005-0000-0000-0000D0020000}"/>
    <cellStyle name="Style 974" xfId="721" xr:uid="{00000000-0005-0000-0000-0000D1020000}"/>
    <cellStyle name="Style 974 2" xfId="722" xr:uid="{00000000-0005-0000-0000-0000D2020000}"/>
    <cellStyle name="Style 974 3" xfId="723" xr:uid="{00000000-0005-0000-0000-0000D3020000}"/>
    <cellStyle name="Style 974 4" xfId="724" xr:uid="{00000000-0005-0000-0000-0000D4020000}"/>
    <cellStyle name="Style 975" xfId="725" xr:uid="{00000000-0005-0000-0000-0000D5020000}"/>
    <cellStyle name="Style 975 2" xfId="726" xr:uid="{00000000-0005-0000-0000-0000D6020000}"/>
    <cellStyle name="Style 975 3" xfId="727" xr:uid="{00000000-0005-0000-0000-0000D7020000}"/>
    <cellStyle name="Style 975 4" xfId="728" xr:uid="{00000000-0005-0000-0000-0000D8020000}"/>
    <cellStyle name="Style 976" xfId="729" xr:uid="{00000000-0005-0000-0000-0000D9020000}"/>
    <cellStyle name="Style 976 2" xfId="730" xr:uid="{00000000-0005-0000-0000-0000DA020000}"/>
    <cellStyle name="Style 976 3" xfId="731" xr:uid="{00000000-0005-0000-0000-0000DB020000}"/>
    <cellStyle name="Style 976 4" xfId="732" xr:uid="{00000000-0005-0000-0000-0000DC020000}"/>
    <cellStyle name="Style 977" xfId="733" xr:uid="{00000000-0005-0000-0000-0000DD020000}"/>
    <cellStyle name="Style 977 2" xfId="734" xr:uid="{00000000-0005-0000-0000-0000DE020000}"/>
    <cellStyle name="Style 977 3" xfId="735" xr:uid="{00000000-0005-0000-0000-0000DF020000}"/>
    <cellStyle name="Style 977 4" xfId="736" xr:uid="{00000000-0005-0000-0000-0000E0020000}"/>
    <cellStyle name="Style 979" xfId="737" xr:uid="{00000000-0005-0000-0000-0000E1020000}"/>
    <cellStyle name="Style 979 2" xfId="738" xr:uid="{00000000-0005-0000-0000-0000E2020000}"/>
    <cellStyle name="Style 981" xfId="739" xr:uid="{00000000-0005-0000-0000-0000E3020000}"/>
    <cellStyle name="Style 981 2" xfId="740" xr:uid="{00000000-0005-0000-0000-0000E4020000}"/>
    <cellStyle name="Style 981 3" xfId="741" xr:uid="{00000000-0005-0000-0000-0000E5020000}"/>
    <cellStyle name="Style 981 4" xfId="742" xr:uid="{00000000-0005-0000-0000-0000E6020000}"/>
    <cellStyle name="Style 982" xfId="743" xr:uid="{00000000-0005-0000-0000-0000E7020000}"/>
    <cellStyle name="Style 982 2" xfId="744" xr:uid="{00000000-0005-0000-0000-0000E8020000}"/>
    <cellStyle name="Style 982 3" xfId="745" xr:uid="{00000000-0005-0000-0000-0000E9020000}"/>
    <cellStyle name="Style 982 4" xfId="746" xr:uid="{00000000-0005-0000-0000-0000EA020000}"/>
    <cellStyle name="Style 983" xfId="747" xr:uid="{00000000-0005-0000-0000-0000EB020000}"/>
    <cellStyle name="Style 983 2" xfId="748" xr:uid="{00000000-0005-0000-0000-0000EC020000}"/>
    <cellStyle name="Style 983 3" xfId="749" xr:uid="{00000000-0005-0000-0000-0000ED020000}"/>
    <cellStyle name="Style 983 4" xfId="750" xr:uid="{00000000-0005-0000-0000-0000EE020000}"/>
    <cellStyle name="Style 984" xfId="751" xr:uid="{00000000-0005-0000-0000-0000EF020000}"/>
    <cellStyle name="Style 984 2" xfId="752" xr:uid="{00000000-0005-0000-0000-0000F0020000}"/>
    <cellStyle name="Style 984 3" xfId="753" xr:uid="{00000000-0005-0000-0000-0000F1020000}"/>
    <cellStyle name="Style 984 4" xfId="754" xr:uid="{00000000-0005-0000-0000-0000F2020000}"/>
    <cellStyle name="Style 985" xfId="755" xr:uid="{00000000-0005-0000-0000-0000F3020000}"/>
    <cellStyle name="Style 985 2" xfId="756" xr:uid="{00000000-0005-0000-0000-0000F4020000}"/>
    <cellStyle name="Style 985 3" xfId="757" xr:uid="{00000000-0005-0000-0000-0000F5020000}"/>
    <cellStyle name="Style 985 4" xfId="758" xr:uid="{00000000-0005-0000-0000-0000F6020000}"/>
    <cellStyle name="Style 986" xfId="759" xr:uid="{00000000-0005-0000-0000-0000F7020000}"/>
    <cellStyle name="Style 986 2" xfId="760" xr:uid="{00000000-0005-0000-0000-0000F8020000}"/>
    <cellStyle name="Style 986 3" xfId="761" xr:uid="{00000000-0005-0000-0000-0000F9020000}"/>
    <cellStyle name="Style 986 4" xfId="762" xr:uid="{00000000-0005-0000-0000-0000FA020000}"/>
    <cellStyle name="Style 987" xfId="763" xr:uid="{00000000-0005-0000-0000-0000FB020000}"/>
    <cellStyle name="Style 987 2" xfId="764" xr:uid="{00000000-0005-0000-0000-0000FC020000}"/>
    <cellStyle name="Style 987 3" xfId="765" xr:uid="{00000000-0005-0000-0000-0000FD020000}"/>
    <cellStyle name="Style 987 4" xfId="766" xr:uid="{00000000-0005-0000-0000-0000FE020000}"/>
    <cellStyle name="Style 988" xfId="767" xr:uid="{00000000-0005-0000-0000-0000FF020000}"/>
    <cellStyle name="Style 988 2" xfId="768" xr:uid="{00000000-0005-0000-0000-000000030000}"/>
    <cellStyle name="Style 988 3" xfId="769" xr:uid="{00000000-0005-0000-0000-000001030000}"/>
    <cellStyle name="Style 988 4" xfId="770" xr:uid="{00000000-0005-0000-0000-000002030000}"/>
    <cellStyle name="Style 989" xfId="771" xr:uid="{00000000-0005-0000-0000-000003030000}"/>
    <cellStyle name="Style 989 2" xfId="772" xr:uid="{00000000-0005-0000-0000-000004030000}"/>
    <cellStyle name="Style 989 3" xfId="773" xr:uid="{00000000-0005-0000-0000-000005030000}"/>
    <cellStyle name="Style 989 4" xfId="774" xr:uid="{00000000-0005-0000-0000-000006030000}"/>
    <cellStyle name="Style 991" xfId="775" xr:uid="{00000000-0005-0000-0000-000007030000}"/>
    <cellStyle name="Style 991 2" xfId="776" xr:uid="{00000000-0005-0000-0000-000008030000}"/>
    <cellStyle name="Title" xfId="777" builtinId="15" customBuiltin="1"/>
    <cellStyle name="Title 2" xfId="778" xr:uid="{00000000-0005-0000-0000-00000A030000}"/>
    <cellStyle name="Total" xfId="779" builtinId="25" customBuiltin="1"/>
    <cellStyle name="Total 2" xfId="780" xr:uid="{00000000-0005-0000-0000-00000C030000}"/>
    <cellStyle name="Warning Text" xfId="781" builtinId="11" customBuiltin="1"/>
    <cellStyle name="Warning Text 2" xfId="782" xr:uid="{00000000-0005-0000-0000-00000E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E5000"/>
      <rgbColor rgb="0000FF00"/>
      <rgbColor rgb="00009CDE"/>
      <rgbColor rgb="00FEDB00"/>
      <rgbColor rgb="00FF00FF"/>
      <rgbColor rgb="0000FFFF"/>
      <rgbColor rgb="00AA6520"/>
      <rgbColor rgb="00008000"/>
      <rgbColor rgb="00000080"/>
      <rgbColor rgb="00808000"/>
      <rgbColor rgb="00800080"/>
      <rgbColor rgb="00008080"/>
      <rgbColor rgb="00EAEAEA"/>
      <rgbColor rgb="00808080"/>
      <rgbColor rgb="009999FF"/>
      <rgbColor rgb="00BB793C"/>
      <rgbColor rgb="00620C0B"/>
      <rgbColor rgb="00590001"/>
      <rgbColor rgb="00404549"/>
      <rgbColor rgb="00CD9B7A"/>
      <rgbColor rgb="00990033"/>
      <rgbColor rgb="00EAEAEA"/>
      <rgbColor rgb="00000080"/>
      <rgbColor rgb="00A0A0A0"/>
      <rgbColor rgb="00CC9900"/>
      <rgbColor rgb="00008C99"/>
      <rgbColor rgb="00579A32"/>
      <rgbColor rgb="00CC6633"/>
      <rgbColor rgb="003366FF"/>
      <rgbColor rgb="00666666"/>
      <rgbColor rgb="0000CCFF"/>
      <rgbColor rgb="00CCFFFF"/>
      <rgbColor rgb="00CCFFCC"/>
      <rgbColor rgb="00FFFF99"/>
      <rgbColor rgb="0099CCFF"/>
      <rgbColor rgb="00FE5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ysClr val="windowText" lastClr="000000"/>
                </a:solidFill>
                <a:latin typeface="Arial"/>
              </a:defRPr>
            </a:pPr>
            <a:r>
              <a:rPr lang="en-US" sz="1800" b="1" i="0" u="none" strike="noStrike" baseline="0">
                <a:latin typeface="Arial" charset="0"/>
              </a:rPr>
              <a:t>Monthly Indexes</a:t>
            </a:r>
          </a:p>
        </c:rich>
      </c:tx>
      <c:overlay val="0"/>
    </c:title>
    <c:autoTitleDeleted val="0"/>
    <c:plotArea>
      <c:layout/>
      <c:lineChart>
        <c:grouping val="standard"/>
        <c:varyColors val="1"/>
        <c:ser>
          <c:idx val="0"/>
          <c:order val="0"/>
          <c:tx>
            <c:v>Occupancy Index (MPI)</c:v>
          </c:tx>
          <c:spPr>
            <a:ln w="38100">
              <a:solidFill>
                <a:srgbClr val="009CDE"/>
              </a:solidFill>
              <a:prstDash val="solid"/>
            </a:ln>
          </c:spPr>
          <c:marker>
            <c:symbol val="circle"/>
            <c:size val="6"/>
            <c:spPr>
              <a:solidFill>
                <a:srgbClr val="009CDE"/>
              </a:solidFill>
              <a:ln w="9525">
                <a:solidFill>
                  <a:srgbClr val="009CDE"/>
                </a:solidFill>
                <a:prstDash val="solid"/>
              </a:ln>
            </c:spPr>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Comp!$C$23:$T$23</c:f>
              <c:numCache>
                <c:formatCode>0.0</c:formatCode>
                <c:ptCount val="18"/>
                <c:pt idx="0">
                  <c:v>83.540081870475817</c:v>
                </c:pt>
                <c:pt idx="1">
                  <c:v>72.21421626144577</c:v>
                </c:pt>
                <c:pt idx="2">
                  <c:v>87.074875207909898</c:v>
                </c:pt>
                <c:pt idx="3">
                  <c:v>98.871901840571184</c:v>
                </c:pt>
                <c:pt idx="4">
                  <c:v>96.520519036135596</c:v>
                </c:pt>
                <c:pt idx="5">
                  <c:v>96.850307388539719</c:v>
                </c:pt>
                <c:pt idx="6">
                  <c:v>90.994004417833466</c:v>
                </c:pt>
                <c:pt idx="7">
                  <c:v>80.34313937342715</c:v>
                </c:pt>
                <c:pt idx="8">
                  <c:v>77.390638114760876</c:v>
                </c:pt>
                <c:pt idx="9">
                  <c:v>77.315885684891526</c:v>
                </c:pt>
                <c:pt idx="10">
                  <c:v>79.593963217749348</c:v>
                </c:pt>
                <c:pt idx="11">
                  <c:v>98.184163473749052</c:v>
                </c:pt>
                <c:pt idx="12">
                  <c:v>100.55043595730668</c:v>
                </c:pt>
                <c:pt idx="13">
                  <c:v>92.114655747687664</c:v>
                </c:pt>
                <c:pt idx="14">
                  <c:v>85.92616329126146</c:v>
                </c:pt>
                <c:pt idx="15">
                  <c:v>72.614584382907694</c:v>
                </c:pt>
                <c:pt idx="16">
                  <c:v>84.714893617057328</c:v>
                </c:pt>
                <c:pt idx="17">
                  <c:v>87.151364132343929</c:v>
                </c:pt>
              </c:numCache>
            </c:numRef>
          </c:val>
          <c:smooth val="0"/>
          <c:extLst>
            <c:ext xmlns:c16="http://schemas.microsoft.com/office/drawing/2014/chart" uri="{C3380CC4-5D6E-409C-BE32-E72D297353CC}">
              <c16:uniqueId val="{00000000-BE92-4B73-99CD-68BFD12F959B}"/>
            </c:ext>
          </c:extLst>
        </c:ser>
        <c:ser>
          <c:idx val="1"/>
          <c:order val="1"/>
          <c:tx>
            <c:v>ADR Index (ARI)</c:v>
          </c:tx>
          <c:spPr>
            <a:ln w="38100">
              <a:solidFill>
                <a:srgbClr val="D22630"/>
              </a:solidFill>
              <a:prstDash val="solid"/>
            </a:ln>
          </c:spPr>
          <c:marker>
            <c:symbol val="diamond"/>
            <c:size val="6"/>
            <c:spPr>
              <a:solidFill>
                <a:srgbClr val="D22630"/>
              </a:solidFill>
              <a:ln w="9525">
                <a:solidFill>
                  <a:srgbClr val="D22630"/>
                </a:solidFill>
                <a:prstDash val="solid"/>
              </a:ln>
            </c:spPr>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Comp!$C$35:$T$35</c:f>
              <c:numCache>
                <c:formatCode>0.0</c:formatCode>
                <c:ptCount val="18"/>
                <c:pt idx="0">
                  <c:v>103.97165458854715</c:v>
                </c:pt>
                <c:pt idx="1">
                  <c:v>103.40003506917634</c:v>
                </c:pt>
                <c:pt idx="2">
                  <c:v>99.761544042507751</c:v>
                </c:pt>
                <c:pt idx="3">
                  <c:v>90.240548963725928</c:v>
                </c:pt>
                <c:pt idx="4">
                  <c:v>91.404806287540808</c:v>
                </c:pt>
                <c:pt idx="5">
                  <c:v>95.0487286198059</c:v>
                </c:pt>
                <c:pt idx="6">
                  <c:v>97.2367871225415</c:v>
                </c:pt>
                <c:pt idx="7">
                  <c:v>95.779625701123379</c:v>
                </c:pt>
                <c:pt idx="8">
                  <c:v>91.124739049028406</c:v>
                </c:pt>
                <c:pt idx="9">
                  <c:v>91.775321059582936</c:v>
                </c:pt>
                <c:pt idx="10">
                  <c:v>92.035309175412763</c:v>
                </c:pt>
                <c:pt idx="11">
                  <c:v>87.105587794553969</c:v>
                </c:pt>
                <c:pt idx="12">
                  <c:v>93.421469646119291</c:v>
                </c:pt>
                <c:pt idx="13">
                  <c:v>81.094094753154351</c:v>
                </c:pt>
                <c:pt idx="14">
                  <c:v>90.828980559743897</c:v>
                </c:pt>
                <c:pt idx="15">
                  <c:v>87.936250403210451</c:v>
                </c:pt>
                <c:pt idx="16">
                  <c:v>82.574779874373618</c:v>
                </c:pt>
                <c:pt idx="17">
                  <c:v>87.526445638689538</c:v>
                </c:pt>
              </c:numCache>
            </c:numRef>
          </c:val>
          <c:smooth val="0"/>
          <c:extLst>
            <c:ext xmlns:c16="http://schemas.microsoft.com/office/drawing/2014/chart" uri="{C3380CC4-5D6E-409C-BE32-E72D297353CC}">
              <c16:uniqueId val="{00000001-BE92-4B73-99CD-68BFD12F959B}"/>
            </c:ext>
          </c:extLst>
        </c:ser>
        <c:ser>
          <c:idx val="2"/>
          <c:order val="2"/>
          <c:tx>
            <c:v>RevPAR Index (RGI)</c:v>
          </c:tx>
          <c:spPr>
            <a:ln w="38100">
              <a:solidFill>
                <a:srgbClr val="84BD00"/>
              </a:solidFill>
              <a:prstDash val="lgDash"/>
            </a:ln>
          </c:spPr>
          <c:marker>
            <c:symbol val="square"/>
            <c:size val="6"/>
            <c:spPr>
              <a:solidFill>
                <a:srgbClr val="84BD00"/>
              </a:solidFill>
              <a:ln w="9525">
                <a:solidFill>
                  <a:srgbClr val="84BD00"/>
                </a:solidFill>
                <a:prstDash val="solid"/>
              </a:ln>
            </c:spPr>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Comp!$C$47:$T$47</c:f>
              <c:numCache>
                <c:formatCode>0.0</c:formatCode>
                <c:ptCount val="18"/>
                <c:pt idx="0">
                  <c:v>86.858005365411202</c:v>
                </c:pt>
                <c:pt idx="1">
                  <c:v>74.669524939277849</c:v>
                </c:pt>
                <c:pt idx="2">
                  <c:v>86.867239980525895</c:v>
                </c:pt>
                <c:pt idx="3">
                  <c:v>89.222546991797884</c:v>
                </c:pt>
                <c:pt idx="4">
                  <c:v>88.224393452686314</c:v>
                </c:pt>
                <c:pt idx="5">
                  <c:v>92.054985837065061</c:v>
                </c:pt>
                <c:pt idx="6">
                  <c:v>88.479646369991315</c:v>
                </c:pt>
                <c:pt idx="7">
                  <c:v>76.952358168341803</c:v>
                </c:pt>
                <c:pt idx="8">
                  <c:v>70.522017030427662</c:v>
                </c:pt>
                <c:pt idx="9">
                  <c:v>70.956902317351989</c:v>
                </c:pt>
                <c:pt idx="10">
                  <c:v>73.254550132392083</c:v>
                </c:pt>
                <c:pt idx="11">
                  <c:v>85.523892715024502</c:v>
                </c:pt>
                <c:pt idx="12">
                  <c:v>93.935695006872621</c:v>
                </c:pt>
                <c:pt idx="13">
                  <c:v>74.699546213640929</c:v>
                </c:pt>
                <c:pt idx="14">
                  <c:v>78.045858151581029</c:v>
                </c:pt>
                <c:pt idx="15">
                  <c:v>63.854542752165486</c:v>
                </c:pt>
                <c:pt idx="16">
                  <c:v>69.95313692502387</c:v>
                </c:pt>
                <c:pt idx="17">
                  <c:v>76.2804913506573</c:v>
                </c:pt>
              </c:numCache>
            </c:numRef>
          </c:val>
          <c:smooth val="0"/>
          <c:extLst>
            <c:ext xmlns:c16="http://schemas.microsoft.com/office/drawing/2014/chart" uri="{C3380CC4-5D6E-409C-BE32-E72D297353CC}">
              <c16:uniqueId val="{00000002-BE92-4B73-99CD-68BFD12F959B}"/>
            </c:ext>
          </c:extLst>
        </c:ser>
        <c:ser>
          <c:idx val="3"/>
          <c:order val="3"/>
          <c:tx>
            <c:v>100 %</c:v>
          </c:tx>
          <c:spPr>
            <a:ln w="25400">
              <a:solidFill>
                <a:srgbClr val="000000"/>
              </a:solidFill>
              <a:prstDash val="lgDash"/>
            </a:ln>
          </c:spPr>
          <c:marker>
            <c:symbol val="none"/>
          </c:marker>
          <c:cat>
            <c:strRef>
              <c:f>Comp!$C$20:$T$20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Comp!$C$60:$T$60</c:f>
              <c:numCache>
                <c:formatCode>General</c:formatCode>
                <c:ptCount val="1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numCache>
            </c:numRef>
          </c:val>
          <c:smooth val="0"/>
          <c:extLst>
            <c:ext xmlns:c16="http://schemas.microsoft.com/office/drawing/2014/chart" uri="{C3380CC4-5D6E-409C-BE32-E72D297353CC}">
              <c16:uniqueId val="{00000003-BE92-4B73-99CD-68BFD12F959B}"/>
            </c:ext>
          </c:extLst>
        </c:ser>
        <c:dLbls>
          <c:showLegendKey val="0"/>
          <c:showVal val="0"/>
          <c:showCatName val="0"/>
          <c:showSerName val="0"/>
          <c:showPercent val="0"/>
          <c:showBubbleSize val="0"/>
        </c:dLbls>
        <c:marker val="1"/>
        <c:smooth val="0"/>
        <c:axId val="1"/>
        <c:axId val="4"/>
      </c:lineChart>
      <c:catAx>
        <c:axId val="1"/>
        <c:scaling>
          <c:orientation val="minMax"/>
        </c:scaling>
        <c:delete val="0"/>
        <c:axPos val="b"/>
        <c:numFmt formatCode="General" sourceLinked="1"/>
        <c:majorTickMark val="none"/>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09"/>
          <c:min val="59"/>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200" b="0" i="0" u="none" strike="noStrike" baseline="0">
                <a:solidFill>
                  <a:sysClr val="windowText" lastClr="000000"/>
                </a:solidFill>
                <a:latin typeface="Arial"/>
              </a:defRPr>
            </a:pPr>
            <a:endParaRPr lang="en-US"/>
          </a:p>
        </c:txPr>
      </c:legendEntry>
      <c:legendEntry>
        <c:idx val="1"/>
        <c:txPr>
          <a:bodyPr/>
          <a:lstStyle/>
          <a:p>
            <a:pPr>
              <a:defRPr sz="1200" b="0" i="0" u="none" strike="noStrike" baseline="0">
                <a:solidFill>
                  <a:sysClr val="windowText" lastClr="000000"/>
                </a:solidFill>
                <a:latin typeface="Arial"/>
              </a:defRPr>
            </a:pPr>
            <a:endParaRPr lang="en-US"/>
          </a:p>
        </c:txPr>
      </c:legendEntry>
      <c:legendEntry>
        <c:idx val="2"/>
        <c:txPr>
          <a:bodyPr/>
          <a:lstStyle/>
          <a:p>
            <a:pPr>
              <a:defRPr sz="1200" b="0" i="0" u="none" strike="noStrike" baseline="0">
                <a:solidFill>
                  <a:sysClr val="windowText" lastClr="000000"/>
                </a:solidFill>
                <a:latin typeface="Arial"/>
              </a:defRPr>
            </a:pPr>
            <a:endParaRPr lang="en-US"/>
          </a:p>
        </c:txPr>
      </c:legendEntry>
      <c:legendEntry>
        <c:idx val="3"/>
        <c:txPr>
          <a:bodyPr/>
          <a:lstStyle/>
          <a:p>
            <a:pPr>
              <a:defRPr sz="1200" b="0" i="0" u="none" strike="noStrike" baseline="0">
                <a:solidFill>
                  <a:sysClr val="windowText" lastClr="000000"/>
                </a:solidFill>
                <a:latin typeface="Arial"/>
              </a:defRPr>
            </a:pPr>
            <a:endParaRPr lang="en-US"/>
          </a:p>
        </c:txPr>
      </c:legendEntry>
      <c:overlay val="0"/>
      <c:spPr>
        <a:ln w="9525">
          <a:noFill/>
        </a:ln>
      </c:spPr>
      <c:txPr>
        <a:bodyPr/>
        <a:lstStyle/>
        <a:p>
          <a:pPr>
            <a:defRPr sz="1200" b="0" i="0" u="none" strike="noStrike" baseline="0">
              <a:solidFill>
                <a:sysClr val="windowText" lastClr="000000"/>
              </a:solidFill>
              <a:latin typeface="Arial"/>
            </a:defRPr>
          </a:pPr>
          <a:endParaRPr lang="en-US"/>
        </a:p>
      </c:txPr>
    </c:legend>
    <c:plotVisOnly val="1"/>
    <c:dispBlanksAs val="gap"/>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0" i="0" u="none" strike="noStrike" baseline="0">
                <a:solidFill>
                  <a:sysClr val="windowText" lastClr="000000"/>
                </a:solidFill>
                <a:latin typeface="Arial"/>
              </a:defRPr>
            </a:pPr>
            <a:r>
              <a:rPr sz="1800" b="0" i="0" u="none" strike="noStrike" baseline="0">
                <a:latin typeface="Arial" charset="0"/>
              </a:rPr>
              <a:t>Daily Indexes for the Month of December</a:t>
            </a:r>
          </a:p>
        </c:rich>
      </c:tx>
      <c:overlay val="0"/>
    </c:title>
    <c:autoTitleDeleted val="0"/>
    <c:plotArea>
      <c:layout/>
      <c:lineChart>
        <c:grouping val="standard"/>
        <c:varyColors val="1"/>
        <c:ser>
          <c:idx val="0"/>
          <c:order val="0"/>
          <c:tx>
            <c:v>Occupancy Index (MPI)</c:v>
          </c:tx>
          <c:spPr>
            <a:ln w="38100">
              <a:solidFill>
                <a:srgbClr val="009CDE"/>
              </a:solidFill>
              <a:prstDash val="solid"/>
            </a:ln>
          </c:spPr>
          <c:marker>
            <c:symbol val="circle"/>
            <c:size val="6"/>
            <c:spPr>
              <a:solidFill>
                <a:srgbClr val="009CDE"/>
              </a:solidFill>
              <a:ln w="9525">
                <a:solidFill>
                  <a:srgbClr val="009CDE"/>
                </a:solidFill>
                <a:prstDash val="solid"/>
              </a:ln>
            </c:spPr>
          </c:marker>
          <c:cat>
            <c:numRef>
              <c:f>'Daily by Month_2'!$C$25:$AG$25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Month_2'!$C$28:$AG$28</c:f>
              <c:numCache>
                <c:formatCode>0.0</c:formatCode>
                <c:ptCount val="31"/>
                <c:pt idx="0">
                  <c:v>72.870967742004822</c:v>
                </c:pt>
                <c:pt idx="1">
                  <c:v>110.99137254894605</c:v>
                </c:pt>
                <c:pt idx="2">
                  <c:v>108.65570291780877</c:v>
                </c:pt>
                <c:pt idx="3">
                  <c:v>61.948936170191679</c:v>
                </c:pt>
                <c:pt idx="4">
                  <c:v>55.086725663706737</c:v>
                </c:pt>
                <c:pt idx="5">
                  <c:v>57.968270481150377</c:v>
                </c:pt>
                <c:pt idx="6">
                  <c:v>61.002531645594672</c:v>
                </c:pt>
                <c:pt idx="7">
                  <c:v>72.542271880809096</c:v>
                </c:pt>
                <c:pt idx="8">
                  <c:v>103.01913043484801</c:v>
                </c:pt>
                <c:pt idx="9">
                  <c:v>113.31132437616569</c:v>
                </c:pt>
                <c:pt idx="10">
                  <c:v>57.371428571441136</c:v>
                </c:pt>
                <c:pt idx="11">
                  <c:v>81.165473684230349</c:v>
                </c:pt>
                <c:pt idx="12">
                  <c:v>75.205992509385823</c:v>
                </c:pt>
                <c:pt idx="13">
                  <c:v>76.074008810532476</c:v>
                </c:pt>
                <c:pt idx="14">
                  <c:v>94.607692307708689</c:v>
                </c:pt>
                <c:pt idx="15">
                  <c:v>71.737161084514867</c:v>
                </c:pt>
                <c:pt idx="16">
                  <c:v>89.115850144086565</c:v>
                </c:pt>
                <c:pt idx="17">
                  <c:v>62.849867374026644</c:v>
                </c:pt>
                <c:pt idx="18">
                  <c:v>103.34332247566428</c:v>
                </c:pt>
                <c:pt idx="19">
                  <c:v>73.945396825471946</c:v>
                </c:pt>
                <c:pt idx="20">
                  <c:v>76.694444444560546</c:v>
                </c:pt>
                <c:pt idx="21">
                  <c:v>56.037209302278669</c:v>
                </c:pt>
                <c:pt idx="22">
                  <c:v>74.46079027353089</c:v>
                </c:pt>
                <c:pt idx="23">
                  <c:v>70.309792284851454</c:v>
                </c:pt>
                <c:pt idx="24">
                  <c:v>28.10029154522719</c:v>
                </c:pt>
                <c:pt idx="25">
                  <c:v>45.611080332416037</c:v>
                </c:pt>
                <c:pt idx="26">
                  <c:v>70.811083123466361</c:v>
                </c:pt>
                <c:pt idx="27">
                  <c:v>57.371428571403733</c:v>
                </c:pt>
                <c:pt idx="28">
                  <c:v>53.594306049850672</c:v>
                </c:pt>
                <c:pt idx="29">
                  <c:v>99.443809523865269</c:v>
                </c:pt>
                <c:pt idx="30">
                  <c:v>82.238907849841326</c:v>
                </c:pt>
              </c:numCache>
            </c:numRef>
          </c:val>
          <c:smooth val="0"/>
          <c:extLst>
            <c:ext xmlns:c16="http://schemas.microsoft.com/office/drawing/2014/chart" uri="{C3380CC4-5D6E-409C-BE32-E72D297353CC}">
              <c16:uniqueId val="{00000000-9E62-433A-9181-9528C23CD04D}"/>
            </c:ext>
          </c:extLst>
        </c:ser>
        <c:ser>
          <c:idx val="1"/>
          <c:order val="1"/>
          <c:tx>
            <c:v>ADR Index (ARI)</c:v>
          </c:tx>
          <c:spPr>
            <a:ln w="38100">
              <a:solidFill>
                <a:srgbClr val="D22630"/>
              </a:solidFill>
              <a:prstDash val="solid"/>
            </a:ln>
          </c:spPr>
          <c:marker>
            <c:symbol val="diamond"/>
            <c:size val="6"/>
            <c:spPr>
              <a:solidFill>
                <a:srgbClr val="D22630"/>
              </a:solidFill>
              <a:ln w="9525">
                <a:solidFill>
                  <a:srgbClr val="D22630"/>
                </a:solidFill>
                <a:prstDash val="solid"/>
              </a:ln>
            </c:spPr>
          </c:marker>
          <c:cat>
            <c:numRef>
              <c:f>'Daily by Month_2'!$C$25:$AG$25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Month_2'!$C$38:$AG$38</c:f>
              <c:numCache>
                <c:formatCode>0.0</c:formatCode>
                <c:ptCount val="31"/>
                <c:pt idx="0">
                  <c:v>100.96749094923824</c:v>
                </c:pt>
                <c:pt idx="1">
                  <c:v>101.9338874238037</c:v>
                </c:pt>
                <c:pt idx="2">
                  <c:v>103.90178055998521</c:v>
                </c:pt>
                <c:pt idx="3">
                  <c:v>98.963898007387201</c:v>
                </c:pt>
                <c:pt idx="4">
                  <c:v>97.285349334673271</c:v>
                </c:pt>
                <c:pt idx="5">
                  <c:v>102.79337979255148</c:v>
                </c:pt>
                <c:pt idx="6">
                  <c:v>103.07454088412207</c:v>
                </c:pt>
                <c:pt idx="7">
                  <c:v>98.155137835113592</c:v>
                </c:pt>
                <c:pt idx="8">
                  <c:v>105.82113729519223</c:v>
                </c:pt>
                <c:pt idx="9">
                  <c:v>97.604136653630306</c:v>
                </c:pt>
                <c:pt idx="10">
                  <c:v>103.4574528332941</c:v>
                </c:pt>
                <c:pt idx="11">
                  <c:v>99.095833812342775</c:v>
                </c:pt>
                <c:pt idx="12">
                  <c:v>101.2810730915422</c:v>
                </c:pt>
                <c:pt idx="13">
                  <c:v>99.927085045514019</c:v>
                </c:pt>
                <c:pt idx="14">
                  <c:v>100.84378442616892</c:v>
                </c:pt>
                <c:pt idx="15">
                  <c:v>99.659216094305862</c:v>
                </c:pt>
                <c:pt idx="16">
                  <c:v>101.7784314529931</c:v>
                </c:pt>
                <c:pt idx="17">
                  <c:v>99.529496434979478</c:v>
                </c:pt>
                <c:pt idx="18">
                  <c:v>101.15342042496754</c:v>
                </c:pt>
                <c:pt idx="19">
                  <c:v>105.10151301074714</c:v>
                </c:pt>
                <c:pt idx="20">
                  <c:v>105.48799840706309</c:v>
                </c:pt>
                <c:pt idx="21">
                  <c:v>91.427637029556294</c:v>
                </c:pt>
                <c:pt idx="22">
                  <c:v>91.668558915916236</c:v>
                </c:pt>
                <c:pt idx="23">
                  <c:v>88.809923916495265</c:v>
                </c:pt>
                <c:pt idx="24">
                  <c:v>94.946056753951737</c:v>
                </c:pt>
                <c:pt idx="25">
                  <c:v>88.751832691072025</c:v>
                </c:pt>
                <c:pt idx="26">
                  <c:v>98.808772117218112</c:v>
                </c:pt>
                <c:pt idx="27">
                  <c:v>95.418041168291069</c:v>
                </c:pt>
                <c:pt idx="28">
                  <c:v>96.150942946263257</c:v>
                </c:pt>
                <c:pt idx="29">
                  <c:v>86.501923474394971</c:v>
                </c:pt>
                <c:pt idx="30">
                  <c:v>121.29055596959773</c:v>
                </c:pt>
              </c:numCache>
            </c:numRef>
          </c:val>
          <c:smooth val="0"/>
          <c:extLst>
            <c:ext xmlns:c16="http://schemas.microsoft.com/office/drawing/2014/chart" uri="{C3380CC4-5D6E-409C-BE32-E72D297353CC}">
              <c16:uniqueId val="{00000001-9E62-433A-9181-9528C23CD04D}"/>
            </c:ext>
          </c:extLst>
        </c:ser>
        <c:ser>
          <c:idx val="2"/>
          <c:order val="2"/>
          <c:tx>
            <c:v>RevPAR Index (RGI)</c:v>
          </c:tx>
          <c:spPr>
            <a:ln w="38100">
              <a:solidFill>
                <a:srgbClr val="84BD00"/>
              </a:solidFill>
              <a:prstDash val="lgDash"/>
            </a:ln>
          </c:spPr>
          <c:marker>
            <c:symbol val="square"/>
            <c:size val="6"/>
            <c:spPr>
              <a:solidFill>
                <a:srgbClr val="84BD00"/>
              </a:solidFill>
              <a:ln w="9525">
                <a:solidFill>
                  <a:srgbClr val="84BD00"/>
                </a:solidFill>
                <a:prstDash val="solid"/>
              </a:ln>
            </c:spPr>
          </c:marker>
          <c:cat>
            <c:numRef>
              <c:f>'Daily by Month_2'!$C$25:$AG$25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Month_2'!$C$48:$AG$48</c:f>
              <c:numCache>
                <c:formatCode>0.0</c:formatCode>
                <c:ptCount val="31"/>
                <c:pt idx="0">
                  <c:v>73.575987759500038</c:v>
                </c:pt>
                <c:pt idx="1">
                  <c:v>113.13782074420385</c:v>
                </c:pt>
                <c:pt idx="2">
                  <c:v>112.89521001143905</c:v>
                </c:pt>
                <c:pt idx="3">
                  <c:v>61.307082008156279</c:v>
                </c:pt>
                <c:pt idx="4">
                  <c:v>53.591313499004606</c:v>
                </c:pt>
                <c:pt idx="5">
                  <c:v>59.587544434844617</c:v>
                </c:pt>
                <c:pt idx="6">
                  <c:v>62.878079421351231</c:v>
                </c:pt>
                <c:pt idx="7">
                  <c:v>71.203966953362752</c:v>
                </c:pt>
                <c:pt idx="8">
                  <c:v>109.01601545786019</c:v>
                </c:pt>
                <c:pt idx="9">
                  <c:v>110.59653988816235</c:v>
                </c:pt>
                <c:pt idx="10">
                  <c:v>59.355018654104796</c:v>
                </c:pt>
                <c:pt idx="11">
                  <c:v>80.431602915164603</c:v>
                </c:pt>
                <c:pt idx="12">
                  <c:v>76.1694362425892</c:v>
                </c:pt>
                <c:pt idx="13">
                  <c:v>76.018539481701367</c:v>
                </c:pt>
                <c:pt idx="14">
                  <c:v>95.405977281237341</c:v>
                </c:pt>
                <c:pt idx="15">
                  <c:v>71.492692385169448</c:v>
                </c:pt>
                <c:pt idx="16">
                  <c:v>90.700714452657209</c:v>
                </c:pt>
                <c:pt idx="17">
                  <c:v>62.554156507321764</c:v>
                </c:pt>
                <c:pt idx="18">
                  <c:v>104.535305464819</c:v>
                </c:pt>
                <c:pt idx="19">
                  <c:v>77.717730865169329</c:v>
                </c:pt>
                <c:pt idx="20">
                  <c:v>80.903434333923343</c:v>
                </c:pt>
                <c:pt idx="21">
                  <c:v>51.233496322474224</c:v>
                </c:pt>
                <c:pt idx="22">
                  <c:v>68.257133401258315</c:v>
                </c:pt>
                <c:pt idx="23">
                  <c:v>62.442073033959105</c:v>
                </c:pt>
                <c:pt idx="24">
                  <c:v>26.680118758553302</c:v>
                </c:pt>
                <c:pt idx="25">
                  <c:v>40.480669705168353</c:v>
                </c:pt>
                <c:pt idx="26">
                  <c:v>69.967561757115377</c:v>
                </c:pt>
                <c:pt idx="27">
                  <c:v>54.74269333317158</c:v>
                </c:pt>
                <c:pt idx="28">
                  <c:v>51.531430632413375</c:v>
                </c:pt>
                <c:pt idx="29">
                  <c:v>86.020808014299206</c:v>
                </c:pt>
                <c:pt idx="30">
                  <c:v>99.748028554377882</c:v>
                </c:pt>
              </c:numCache>
            </c:numRef>
          </c:val>
          <c:smooth val="0"/>
          <c:extLst>
            <c:ext xmlns:c16="http://schemas.microsoft.com/office/drawing/2014/chart" uri="{C3380CC4-5D6E-409C-BE32-E72D297353CC}">
              <c16:uniqueId val="{00000002-9E62-433A-9181-9528C23CD04D}"/>
            </c:ext>
          </c:extLst>
        </c:ser>
        <c:ser>
          <c:idx val="3"/>
          <c:order val="3"/>
          <c:tx>
            <c:v>100 %</c:v>
          </c:tx>
          <c:spPr>
            <a:ln w="25400">
              <a:solidFill>
                <a:srgbClr val="000000"/>
              </a:solidFill>
              <a:prstDash val="lgDash"/>
            </a:ln>
          </c:spPr>
          <c:marker>
            <c:symbol val="none"/>
          </c:marker>
          <c:cat>
            <c:numRef>
              <c:f>'Daily by Month_2'!$C$25:$AG$25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Month_2'!$C$60:$AG$60</c:f>
              <c:numCache>
                <c:formatCode>#,##0.0_);\(#,##0.0\);_(* ""??_);</c:formatCode>
                <c:ptCount val="3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val>
          <c:smooth val="0"/>
          <c:extLst>
            <c:ext xmlns:c16="http://schemas.microsoft.com/office/drawing/2014/chart" uri="{C3380CC4-5D6E-409C-BE32-E72D297353CC}">
              <c16:uniqueId val="{00000003-9E62-433A-9181-9528C23CD04D}"/>
            </c:ext>
          </c:extLst>
        </c:ser>
        <c:dLbls>
          <c:showLegendKey val="0"/>
          <c:showVal val="0"/>
          <c:showCatName val="0"/>
          <c:showSerName val="0"/>
          <c:showPercent val="0"/>
          <c:showBubbleSize val="0"/>
        </c:dLbls>
        <c:marker val="1"/>
        <c:smooth val="0"/>
        <c:axId val="1"/>
        <c:axId val="4"/>
      </c:lineChart>
      <c:catAx>
        <c:axId val="1"/>
        <c:scaling>
          <c:orientation val="minMax"/>
        </c:scaling>
        <c:delete val="0"/>
        <c:axPos val="b"/>
        <c:numFmt formatCode="General" sourceLinked="0"/>
        <c:majorTickMark val="none"/>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26"/>
          <c:min val="22"/>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200" b="0" i="0" u="none" strike="noStrike" baseline="0">
                <a:solidFill>
                  <a:sysClr val="windowText" lastClr="000000"/>
                </a:solidFill>
                <a:latin typeface="Arial"/>
              </a:defRPr>
            </a:pPr>
            <a:endParaRPr lang="en-US"/>
          </a:p>
        </c:txPr>
      </c:legendEntry>
      <c:legendEntry>
        <c:idx val="1"/>
        <c:txPr>
          <a:bodyPr/>
          <a:lstStyle/>
          <a:p>
            <a:pPr>
              <a:defRPr sz="1200" b="0" i="0" u="none" strike="noStrike" baseline="0">
                <a:solidFill>
                  <a:sysClr val="windowText" lastClr="000000"/>
                </a:solidFill>
                <a:latin typeface="Arial"/>
              </a:defRPr>
            </a:pPr>
            <a:endParaRPr lang="en-US"/>
          </a:p>
        </c:txPr>
      </c:legendEntry>
      <c:legendEntry>
        <c:idx val="2"/>
        <c:txPr>
          <a:bodyPr/>
          <a:lstStyle/>
          <a:p>
            <a:pPr>
              <a:defRPr sz="1200" b="0" i="0" u="none" strike="noStrike" baseline="0">
                <a:solidFill>
                  <a:sysClr val="windowText" lastClr="000000"/>
                </a:solidFill>
                <a:latin typeface="Arial"/>
              </a:defRPr>
            </a:pPr>
            <a:endParaRPr lang="en-US"/>
          </a:p>
        </c:txPr>
      </c:legendEntry>
      <c:legendEntry>
        <c:idx val="3"/>
        <c:txPr>
          <a:bodyPr/>
          <a:lstStyle/>
          <a:p>
            <a:pPr>
              <a:defRPr sz="1200" b="0" i="0" u="none" strike="noStrike" baseline="0">
                <a:solidFill>
                  <a:sysClr val="windowText" lastClr="000000"/>
                </a:solidFill>
                <a:latin typeface="Arial"/>
              </a:defRPr>
            </a:pPr>
            <a:endParaRPr lang="en-US"/>
          </a:p>
        </c:txPr>
      </c:legendEntry>
      <c:overlay val="0"/>
      <c:spPr>
        <a:ln w="9525">
          <a:noFill/>
        </a:ln>
      </c:spPr>
      <c:txPr>
        <a:bodyPr/>
        <a:lstStyle/>
        <a:p>
          <a:pPr>
            <a:defRPr sz="1200" b="0" i="0" u="none" strike="noStrike" baseline="0">
              <a:solidFill>
                <a:sysClr val="windowText" lastClr="000000"/>
              </a:solidFill>
              <a:latin typeface="Arial"/>
            </a:defRPr>
          </a:pPr>
          <a:endParaRPr lang="en-US"/>
        </a:p>
      </c:txPr>
    </c:legend>
    <c:plotVisOnly val="1"/>
    <c:dispBlanksAs val="gap"/>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ysClr val="windowText" lastClr="000000"/>
                </a:solidFill>
                <a:latin typeface="Arial"/>
              </a:defRPr>
            </a:pPr>
            <a:r>
              <a:rPr lang="en-US" sz="1800" b="1" i="0" u="none" strike="noStrike" baseline="0">
                <a:latin typeface="Arial" charset="0"/>
              </a:rPr>
              <a:t>RevPAR Percent Change</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Comp!$B$67:$B$69</c:f>
              <c:strCache>
                <c:ptCount val="3"/>
                <c:pt idx="0">
                  <c:v>Year to Date</c:v>
                </c:pt>
                <c:pt idx="1">
                  <c:v>Running 3 Month</c:v>
                </c:pt>
                <c:pt idx="2">
                  <c:v>Running 12 Month</c:v>
                </c:pt>
              </c:strCache>
            </c:strRef>
          </c:cat>
          <c:val>
            <c:numRef>
              <c:f>(Comp!$X$50,Comp!$AB$50,Comp!$AF$50)</c:f>
              <c:numCache>
                <c:formatCode>0.0</c:formatCode>
                <c:ptCount val="3"/>
                <c:pt idx="0">
                  <c:v>25.843777222444835</c:v>
                </c:pt>
                <c:pt idx="1">
                  <c:v>5.1683731547180898</c:v>
                </c:pt>
                <c:pt idx="2">
                  <c:v>25.843777222444835</c:v>
                </c:pt>
              </c:numCache>
            </c:numRef>
          </c:val>
          <c:extLst>
            <c:ext xmlns:c16="http://schemas.microsoft.com/office/drawing/2014/chart" uri="{C3380CC4-5D6E-409C-BE32-E72D297353CC}">
              <c16:uniqueId val="{00000000-5612-4B13-B337-DA6B04EA1A07}"/>
            </c:ext>
          </c:extLst>
        </c:ser>
        <c:ser>
          <c:idx val="1"/>
          <c:order val="1"/>
          <c:tx>
            <c:v>Competitive Set</c:v>
          </c:tx>
          <c:spPr>
            <a:solidFill>
              <a:srgbClr val="FEDB00"/>
            </a:solidFill>
            <a:ln w="28575">
              <a:noFill/>
            </a:ln>
          </c:spPr>
          <c:invertIfNegative val="0"/>
          <c:cat>
            <c:strRef>
              <c:f>Comp!$B$67:$B$69</c:f>
              <c:strCache>
                <c:ptCount val="3"/>
                <c:pt idx="0">
                  <c:v>Year to Date</c:v>
                </c:pt>
                <c:pt idx="1">
                  <c:v>Running 3 Month</c:v>
                </c:pt>
                <c:pt idx="2">
                  <c:v>Running 12 Month</c:v>
                </c:pt>
              </c:strCache>
            </c:strRef>
          </c:cat>
          <c:val>
            <c:numRef>
              <c:f>(Comp!$X$51,Comp!$AB$51,Comp!$AF$51)</c:f>
              <c:numCache>
                <c:formatCode>0.0</c:formatCode>
                <c:ptCount val="3"/>
                <c:pt idx="0">
                  <c:v>37.81194500218664</c:v>
                </c:pt>
                <c:pt idx="1">
                  <c:v>36.645674141769987</c:v>
                </c:pt>
                <c:pt idx="2">
                  <c:v>37.81194500218664</c:v>
                </c:pt>
              </c:numCache>
            </c:numRef>
          </c:val>
          <c:extLst>
            <c:ext xmlns:c16="http://schemas.microsoft.com/office/drawing/2014/chart" uri="{C3380CC4-5D6E-409C-BE32-E72D297353CC}">
              <c16:uniqueId val="{00000001-5612-4B13-B337-DA6B04EA1A07}"/>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43"/>
          <c:min val="0"/>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000" b="0" i="0" u="none" strike="noStrike" baseline="0">
                <a:solidFill>
                  <a:sysClr val="windowText" lastClr="000000"/>
                </a:solidFill>
                <a:latin typeface="Arial"/>
              </a:defRPr>
            </a:pPr>
            <a:endParaRPr lang="en-US"/>
          </a:p>
        </c:txPr>
      </c:legendEntry>
      <c:legendEntry>
        <c:idx val="1"/>
        <c:txPr>
          <a:bodyPr/>
          <a:lstStyle/>
          <a:p>
            <a:pPr>
              <a:defRPr sz="1000" b="0" i="0" u="none" strike="noStrike" baseline="0">
                <a:solidFill>
                  <a:sysClr val="windowText" lastClr="000000"/>
                </a:solidFill>
                <a:latin typeface="Arial"/>
              </a:defRPr>
            </a:pPr>
            <a:endParaRPr lang="en-US"/>
          </a:p>
        </c:txPr>
      </c:legendEntry>
      <c:overlay val="0"/>
      <c:spPr>
        <a:ln w="9525">
          <a:noFill/>
        </a:ln>
      </c:spPr>
      <c:txPr>
        <a:bodyPr/>
        <a:lstStyle/>
        <a:p>
          <a:pPr>
            <a:defRPr sz="1000" b="0" i="0" u="none" strike="noStrike" baseline="0">
              <a:solidFill>
                <a:sysClr val="windowText" lastClr="000000"/>
              </a:solidFill>
              <a:latin typeface="Arial"/>
            </a:defRPr>
          </a:pPr>
          <a:endParaRPr lang="en-US"/>
        </a:p>
      </c:txPr>
    </c:legend>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400" b="1" i="0" u="none" strike="noStrike" baseline="0">
                <a:solidFill>
                  <a:sysClr val="windowText" lastClr="000000"/>
                </a:solidFill>
                <a:latin typeface="Arial"/>
              </a:defRPr>
            </a:pPr>
            <a:r>
              <a:rPr sz="1400" b="1" i="0" u="none" strike="noStrike" baseline="0">
                <a:latin typeface="Arial" charset="0"/>
              </a:rPr>
              <a:t>Current Month Occupancy</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Week'!$X$14:$AF$14</c:f>
              <c:numCache>
                <c:formatCode>General</c:formatCode>
                <c:ptCount val="9"/>
                <c:pt idx="0">
                  <c:v>23</c:v>
                </c:pt>
                <c:pt idx="1">
                  <c:v>30.9</c:v>
                </c:pt>
                <c:pt idx="2">
                  <c:v>33.9</c:v>
                </c:pt>
                <c:pt idx="3">
                  <c:v>31.5</c:v>
                </c:pt>
                <c:pt idx="4">
                  <c:v>32.64</c:v>
                </c:pt>
                <c:pt idx="5">
                  <c:v>51.68</c:v>
                </c:pt>
                <c:pt idx="6">
                  <c:v>59.52</c:v>
                </c:pt>
                <c:pt idx="7">
                  <c:v>30.495238095238093</c:v>
                </c:pt>
                <c:pt idx="8">
                  <c:v>55.6</c:v>
                </c:pt>
              </c:numCache>
            </c:numRef>
          </c:val>
          <c:extLst>
            <c:ext xmlns:c16="http://schemas.microsoft.com/office/drawing/2014/chart" uri="{C3380CC4-5D6E-409C-BE32-E72D297353CC}">
              <c16:uniqueId val="{00000000-B13D-4611-A3A6-D6125DCC2D80}"/>
            </c:ext>
          </c:extLst>
        </c:ser>
        <c:ser>
          <c:idx val="1"/>
          <c:order val="1"/>
          <c:tx>
            <c:v>Competitive Set</c:v>
          </c:tx>
          <c:spPr>
            <a:solidFill>
              <a:srgbClr val="FEDB00"/>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Week'!$X$15:$AF$15</c:f>
              <c:numCache>
                <c:formatCode>General</c:formatCode>
                <c:ptCount val="9"/>
                <c:pt idx="0">
                  <c:v>30.446317103620473</c:v>
                </c:pt>
                <c:pt idx="1">
                  <c:v>44.272784019975035</c:v>
                </c:pt>
                <c:pt idx="2">
                  <c:v>51.700998751560547</c:v>
                </c:pt>
                <c:pt idx="3">
                  <c:v>47.83083645443196</c:v>
                </c:pt>
                <c:pt idx="4">
                  <c:v>36.941323345817729</c:v>
                </c:pt>
                <c:pt idx="5">
                  <c:v>42.896379525593012</c:v>
                </c:pt>
                <c:pt idx="6">
                  <c:v>55.305867665418226</c:v>
                </c:pt>
                <c:pt idx="7">
                  <c:v>41.986207716544797</c:v>
                </c:pt>
                <c:pt idx="8">
                  <c:v>49.101123595505619</c:v>
                </c:pt>
              </c:numCache>
            </c:numRef>
          </c:val>
          <c:extLst>
            <c:ext xmlns:c16="http://schemas.microsoft.com/office/drawing/2014/chart" uri="{C3380CC4-5D6E-409C-BE32-E72D297353CC}">
              <c16:uniqueId val="{00000001-B13D-4611-A3A6-D6125DCC2D80}"/>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65"/>
          <c:min val="18"/>
        </c:scaling>
        <c:delete val="0"/>
        <c:axPos val="l"/>
        <c:majorGridlines>
          <c:spPr>
            <a:ln w="9525">
              <a:solidFill>
                <a:srgbClr val="A0A0A0"/>
              </a:solidFill>
              <a:prstDash val="sysDash"/>
            </a:ln>
          </c:spPr>
        </c:majorGridlines>
        <c:numFmt formatCode="General" sourceLinked="1"/>
        <c:majorTickMark val="out"/>
        <c:minorTickMark val="none"/>
        <c:tickLblPos val="nextTo"/>
        <c:spPr>
          <a:ln w="9525">
            <a:solidFill>
              <a:srgbClr val="A0A0A0"/>
            </a:solidFill>
            <a:prstDash val="solid"/>
          </a:ln>
        </c:spPr>
        <c:txPr>
          <a:bodyPr/>
          <a:lstStyle/>
          <a:p>
            <a:pPr>
              <a:defRPr sz="13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r"/>
      <c:legendEntry>
        <c:idx val="0"/>
        <c:txPr>
          <a:bodyPr/>
          <a:lstStyle/>
          <a:p>
            <a:pPr>
              <a:defRPr sz="1000" b="0" i="0" u="none" strike="noStrike" baseline="0">
                <a:solidFill>
                  <a:sysClr val="windowText" lastClr="000000"/>
                </a:solidFill>
                <a:latin typeface="Arial"/>
              </a:defRPr>
            </a:pPr>
            <a:endParaRPr lang="en-US"/>
          </a:p>
        </c:txPr>
      </c:legendEntry>
      <c:legendEntry>
        <c:idx val="1"/>
        <c:txPr>
          <a:bodyPr/>
          <a:lstStyle/>
          <a:p>
            <a:pPr>
              <a:defRPr sz="1000" b="0" i="0" u="none" strike="noStrike" baseline="0">
                <a:solidFill>
                  <a:sysClr val="windowText" lastClr="000000"/>
                </a:solidFill>
                <a:latin typeface="Arial"/>
              </a:defRPr>
            </a:pPr>
            <a:endParaRPr lang="en-US"/>
          </a:p>
        </c:txPr>
      </c:legendEntry>
      <c:overlay val="0"/>
      <c:spPr>
        <a:ln w="9525">
          <a:noFill/>
        </a:ln>
      </c:spPr>
      <c:txPr>
        <a:bodyPr/>
        <a:lstStyle/>
        <a:p>
          <a:pPr>
            <a:defRPr sz="1000" b="0" i="0" u="none" strike="noStrike" baseline="0">
              <a:solidFill>
                <a:sysClr val="windowText" lastClr="000000"/>
              </a:solidFill>
              <a:latin typeface="Arial"/>
            </a:defRPr>
          </a:pPr>
          <a:endParaRPr lang="en-US"/>
        </a:p>
      </c:txPr>
    </c:legend>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400" b="1" i="0" u="none" strike="noStrike" baseline="0">
                <a:solidFill>
                  <a:sysClr val="windowText" lastClr="000000"/>
                </a:solidFill>
                <a:latin typeface="Arial"/>
              </a:defRPr>
            </a:pPr>
            <a:r>
              <a:rPr sz="1400" b="1" i="0" u="none" strike="noStrike" baseline="0">
                <a:latin typeface="Arial" charset="0"/>
              </a:rPr>
              <a:t>Current Month ADR</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Week'!$X$16:$AF$16</c:f>
              <c:numCache>
                <c:formatCode>General</c:formatCode>
                <c:ptCount val="9"/>
                <c:pt idx="0">
                  <c:v>108.10865217391304</c:v>
                </c:pt>
                <c:pt idx="1">
                  <c:v>111.33427184466019</c:v>
                </c:pt>
                <c:pt idx="2">
                  <c:v>112.59410029498525</c:v>
                </c:pt>
                <c:pt idx="3">
                  <c:v>110.92019047619047</c:v>
                </c:pt>
                <c:pt idx="4">
                  <c:v>107.0233088235294</c:v>
                </c:pt>
                <c:pt idx="5">
                  <c:v>111.72376160990711</c:v>
                </c:pt>
                <c:pt idx="6">
                  <c:v>124.1216935483871</c:v>
                </c:pt>
                <c:pt idx="7">
                  <c:v>109.95755777638976</c:v>
                </c:pt>
                <c:pt idx="8">
                  <c:v>118.35977697841727</c:v>
                </c:pt>
              </c:numCache>
            </c:numRef>
          </c:val>
          <c:extLst>
            <c:ext xmlns:c16="http://schemas.microsoft.com/office/drawing/2014/chart" uri="{C3380CC4-5D6E-409C-BE32-E72D297353CC}">
              <c16:uniqueId val="{00000000-C90A-45CB-B9BB-F6D43896BE41}"/>
            </c:ext>
          </c:extLst>
        </c:ser>
        <c:ser>
          <c:idx val="1"/>
          <c:order val="1"/>
          <c:tx>
            <c:v>Competitive Set</c:v>
          </c:tx>
          <c:spPr>
            <a:solidFill>
              <a:srgbClr val="FEDB00"/>
            </a:solidFill>
            <a:ln w="28575">
              <a:noFill/>
            </a:ln>
          </c:spPr>
          <c:invertIfNegative val="0"/>
          <c:cat>
            <c:strRef>
              <c:f>'Day of Week'!$X$13:$AF$13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Week'!$X$17:$AF$17</c:f>
              <c:numCache>
                <c:formatCode>General</c:formatCode>
                <c:ptCount val="9"/>
                <c:pt idx="0">
                  <c:v>119.06515107507109</c:v>
                </c:pt>
                <c:pt idx="1">
                  <c:v>135.4002438918067</c:v>
                </c:pt>
                <c:pt idx="2">
                  <c:v>137.32511001754136</c:v>
                </c:pt>
                <c:pt idx="3">
                  <c:v>136.14564190176512</c:v>
                </c:pt>
                <c:pt idx="4">
                  <c:v>123.66574271418821</c:v>
                </c:pt>
                <c:pt idx="5">
                  <c:v>122.63852956052283</c:v>
                </c:pt>
                <c:pt idx="6">
                  <c:v>132.0392429239767</c:v>
                </c:pt>
                <c:pt idx="7">
                  <c:v>131.29897460366917</c:v>
                </c:pt>
                <c:pt idx="8">
                  <c:v>127.93285452875327</c:v>
                </c:pt>
              </c:numCache>
            </c:numRef>
          </c:val>
          <c:extLst>
            <c:ext xmlns:c16="http://schemas.microsoft.com/office/drawing/2014/chart" uri="{C3380CC4-5D6E-409C-BE32-E72D297353CC}">
              <c16:uniqueId val="{00000001-C90A-45CB-B9BB-F6D43896BE41}"/>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42"/>
          <c:min val="102"/>
        </c:scaling>
        <c:delete val="0"/>
        <c:axPos val="l"/>
        <c:majorGridlines>
          <c:spPr>
            <a:ln w="9525">
              <a:solidFill>
                <a:srgbClr val="A0A0A0"/>
              </a:solidFill>
              <a:prstDash val="sysDash"/>
            </a:ln>
          </c:spPr>
        </c:majorGridlines>
        <c:numFmt formatCode="General" sourceLinked="1"/>
        <c:majorTickMark val="out"/>
        <c:minorTickMark val="none"/>
        <c:tickLblPos val="nextTo"/>
        <c:spPr>
          <a:ln w="9525">
            <a:solidFill>
              <a:srgbClr val="A0A0A0"/>
            </a:solidFill>
            <a:prstDash val="solid"/>
          </a:ln>
        </c:spPr>
        <c:txPr>
          <a:bodyPr/>
          <a:lstStyle/>
          <a:p>
            <a:pPr>
              <a:defRPr sz="13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0" i="0" u="none" strike="noStrike" baseline="0">
                <a:solidFill>
                  <a:sysClr val="windowText" lastClr="000000"/>
                </a:solidFill>
                <a:latin typeface="Arial"/>
              </a:defRPr>
            </a:pPr>
            <a:r>
              <a:rPr sz="1800" b="0" i="0" u="none" strike="noStrike" baseline="0">
                <a:latin typeface="Arial" charset="0"/>
              </a:rPr>
              <a:t>Daily Indexes for the Month of December</a:t>
            </a:r>
          </a:p>
        </c:rich>
      </c:tx>
      <c:overlay val="0"/>
    </c:title>
    <c:autoTitleDeleted val="0"/>
    <c:plotArea>
      <c:layout/>
      <c:lineChart>
        <c:grouping val="standard"/>
        <c:varyColors val="1"/>
        <c:ser>
          <c:idx val="0"/>
          <c:order val="0"/>
          <c:tx>
            <c:v>Occupancy Index (MPI)</c:v>
          </c:tx>
          <c:spPr>
            <a:ln w="38100">
              <a:solidFill>
                <a:srgbClr val="009CDE"/>
              </a:solidFill>
              <a:prstDash val="solid"/>
            </a:ln>
          </c:spPr>
          <c:marker>
            <c:symbol val="circle"/>
            <c:size val="6"/>
            <c:spPr>
              <a:solidFill>
                <a:srgbClr val="009CDE"/>
              </a:solidFill>
              <a:ln w="9525">
                <a:solidFill>
                  <a:srgbClr val="009CDE"/>
                </a:solidFill>
                <a:prstDash val="solid"/>
              </a:ln>
            </c:spPr>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Month'!$C$28:$AG$28</c:f>
              <c:numCache>
                <c:formatCode>0.0</c:formatCode>
                <c:ptCount val="31"/>
                <c:pt idx="0">
                  <c:v>77.636632200883966</c:v>
                </c:pt>
                <c:pt idx="1">
                  <c:v>93.548148148181056</c:v>
                </c:pt>
                <c:pt idx="2">
                  <c:v>103.23743500867982</c:v>
                </c:pt>
                <c:pt idx="3">
                  <c:v>71.864214992996978</c:v>
                </c:pt>
                <c:pt idx="4">
                  <c:v>46.69991401546276</c:v>
                </c:pt>
                <c:pt idx="5">
                  <c:v>49.483969465626949</c:v>
                </c:pt>
                <c:pt idx="6">
                  <c:v>49.623918174692946</c:v>
                </c:pt>
                <c:pt idx="7">
                  <c:v>75.229747675894885</c:v>
                </c:pt>
                <c:pt idx="8">
                  <c:v>122.61921708195089</c:v>
                </c:pt>
                <c:pt idx="9">
                  <c:v>146.00000000014401</c:v>
                </c:pt>
                <c:pt idx="10">
                  <c:v>88.708860759650875</c:v>
                </c:pt>
                <c:pt idx="11">
                  <c:v>66.663495838319463</c:v>
                </c:pt>
                <c:pt idx="12">
                  <c:v>55.938697317983014</c:v>
                </c:pt>
                <c:pt idx="13">
                  <c:v>56.81447963798977</c:v>
                </c:pt>
                <c:pt idx="14">
                  <c:v>98.336769759524515</c:v>
                </c:pt>
                <c:pt idx="15">
                  <c:v>109.01333333322432</c:v>
                </c:pt>
                <c:pt idx="16">
                  <c:v>104.45528455289163</c:v>
                </c:pt>
                <c:pt idx="17">
                  <c:v>100.74853801189623</c:v>
                </c:pt>
                <c:pt idx="18">
                  <c:v>153.78666666651287</c:v>
                </c:pt>
                <c:pt idx="19">
                  <c:v>114.43243243265665</c:v>
                </c:pt>
                <c:pt idx="20">
                  <c:v>121.66666666681414</c:v>
                </c:pt>
                <c:pt idx="21">
                  <c:v>105.383458646569</c:v>
                </c:pt>
                <c:pt idx="22">
                  <c:v>135.96946564849168</c:v>
                </c:pt>
                <c:pt idx="23">
                  <c:v>116.4054054056335</c:v>
                </c:pt>
                <c:pt idx="24">
                  <c:v>39.481690140764996</c:v>
                </c:pt>
                <c:pt idx="25">
                  <c:v>76.498402555851882</c:v>
                </c:pt>
                <c:pt idx="26">
                  <c:v>100.9382716049283</c:v>
                </c:pt>
                <c:pt idx="27">
                  <c:v>94.470588235132041</c:v>
                </c:pt>
                <c:pt idx="28">
                  <c:v>97.117516629724676</c:v>
                </c:pt>
                <c:pt idx="29">
                  <c:v>159.83157894729632</c:v>
                </c:pt>
                <c:pt idx="30">
                  <c:v>88.634064080975733</c:v>
                </c:pt>
              </c:numCache>
            </c:numRef>
          </c:val>
          <c:smooth val="0"/>
          <c:extLst>
            <c:ext xmlns:c16="http://schemas.microsoft.com/office/drawing/2014/chart" uri="{C3380CC4-5D6E-409C-BE32-E72D297353CC}">
              <c16:uniqueId val="{00000000-A080-4745-B8E5-A5105265BE19}"/>
            </c:ext>
          </c:extLst>
        </c:ser>
        <c:ser>
          <c:idx val="1"/>
          <c:order val="1"/>
          <c:tx>
            <c:v>ADR Index (ARI)</c:v>
          </c:tx>
          <c:spPr>
            <a:ln w="38100">
              <a:solidFill>
                <a:srgbClr val="D22630"/>
              </a:solidFill>
              <a:prstDash val="solid"/>
            </a:ln>
          </c:spPr>
          <c:marker>
            <c:symbol val="diamond"/>
            <c:size val="6"/>
            <c:spPr>
              <a:solidFill>
                <a:srgbClr val="D22630"/>
              </a:solidFill>
              <a:ln w="9525">
                <a:solidFill>
                  <a:srgbClr val="D22630"/>
                </a:solidFill>
                <a:prstDash val="solid"/>
              </a:ln>
            </c:spPr>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Month'!$C$38:$AG$38</c:f>
              <c:numCache>
                <c:formatCode>0.0</c:formatCode>
                <c:ptCount val="31"/>
                <c:pt idx="0">
                  <c:v>83.839892661513147</c:v>
                </c:pt>
                <c:pt idx="1">
                  <c:v>88.683353967505539</c:v>
                </c:pt>
                <c:pt idx="2">
                  <c:v>99.060405391943902</c:v>
                </c:pt>
                <c:pt idx="3">
                  <c:v>83.085416115473478</c:v>
                </c:pt>
                <c:pt idx="4">
                  <c:v>81.649595247927323</c:v>
                </c:pt>
                <c:pt idx="5">
                  <c:v>80.752922573554017</c:v>
                </c:pt>
                <c:pt idx="6">
                  <c:v>79.460857302448076</c:v>
                </c:pt>
                <c:pt idx="7">
                  <c:v>81.325091289367691</c:v>
                </c:pt>
                <c:pt idx="8">
                  <c:v>89.029344902074484</c:v>
                </c:pt>
                <c:pt idx="9">
                  <c:v>85.797464435807797</c:v>
                </c:pt>
                <c:pt idx="10">
                  <c:v>90.75662096765636</c:v>
                </c:pt>
                <c:pt idx="11">
                  <c:v>81.875157067409589</c:v>
                </c:pt>
                <c:pt idx="12">
                  <c:v>80.444891448065107</c:v>
                </c:pt>
                <c:pt idx="13">
                  <c:v>79.858447671224397</c:v>
                </c:pt>
                <c:pt idx="14">
                  <c:v>88.985099436966891</c:v>
                </c:pt>
                <c:pt idx="15">
                  <c:v>95.810614184701379</c:v>
                </c:pt>
                <c:pt idx="16">
                  <c:v>91.919995485868071</c:v>
                </c:pt>
                <c:pt idx="17">
                  <c:v>104.61835826671265</c:v>
                </c:pt>
                <c:pt idx="18">
                  <c:v>90.634887636716144</c:v>
                </c:pt>
                <c:pt idx="19">
                  <c:v>96.685462535936338</c:v>
                </c:pt>
                <c:pt idx="20">
                  <c:v>96.175758554729825</c:v>
                </c:pt>
                <c:pt idx="21">
                  <c:v>86.195396415729775</c:v>
                </c:pt>
                <c:pt idx="22">
                  <c:v>83.929449365942261</c:v>
                </c:pt>
                <c:pt idx="23">
                  <c:v>79.499004365948409</c:v>
                </c:pt>
                <c:pt idx="24">
                  <c:v>86.791854882762735</c:v>
                </c:pt>
                <c:pt idx="25">
                  <c:v>87.597647179913707</c:v>
                </c:pt>
                <c:pt idx="26">
                  <c:v>91.112822134959274</c:v>
                </c:pt>
                <c:pt idx="27">
                  <c:v>88.606889970484033</c:v>
                </c:pt>
                <c:pt idx="28">
                  <c:v>94.028545603741406</c:v>
                </c:pt>
                <c:pt idx="29">
                  <c:v>88.836610105424569</c:v>
                </c:pt>
                <c:pt idx="30">
                  <c:v>99.871280425051182</c:v>
                </c:pt>
              </c:numCache>
            </c:numRef>
          </c:val>
          <c:smooth val="0"/>
          <c:extLst>
            <c:ext xmlns:c16="http://schemas.microsoft.com/office/drawing/2014/chart" uri="{C3380CC4-5D6E-409C-BE32-E72D297353CC}">
              <c16:uniqueId val="{00000001-A080-4745-B8E5-A5105265BE19}"/>
            </c:ext>
          </c:extLst>
        </c:ser>
        <c:ser>
          <c:idx val="2"/>
          <c:order val="2"/>
          <c:tx>
            <c:v>RevPAR Index (RGI)</c:v>
          </c:tx>
          <c:spPr>
            <a:ln w="38100">
              <a:solidFill>
                <a:srgbClr val="84BD00"/>
              </a:solidFill>
              <a:prstDash val="lgDash"/>
            </a:ln>
          </c:spPr>
          <c:marker>
            <c:symbol val="square"/>
            <c:size val="6"/>
            <c:spPr>
              <a:solidFill>
                <a:srgbClr val="84BD00"/>
              </a:solidFill>
              <a:ln w="9525">
                <a:solidFill>
                  <a:srgbClr val="84BD00"/>
                </a:solidFill>
                <a:prstDash val="solid"/>
              </a:ln>
            </c:spPr>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Month'!$C$48:$AG$48</c:f>
              <c:numCache>
                <c:formatCode>0.0</c:formatCode>
                <c:ptCount val="31"/>
                <c:pt idx="0">
                  <c:v>65.090469103193584</c:v>
                </c:pt>
                <c:pt idx="1">
                  <c:v>82.961635352242993</c:v>
                </c:pt>
                <c:pt idx="2">
                  <c:v>102.26742163583612</c:v>
                </c:pt>
                <c:pt idx="3">
                  <c:v>59.708682065019197</c:v>
                </c:pt>
                <c:pt idx="4">
                  <c:v>38.130290774763303</c:v>
                </c:pt>
                <c:pt idx="5">
                  <c:v>39.959751548899099</c:v>
                </c:pt>
                <c:pt idx="6">
                  <c:v>39.43159080865226</c:v>
                </c:pt>
                <c:pt idx="7">
                  <c:v>61.180660974279618</c:v>
                </c:pt>
                <c:pt idx="8">
                  <c:v>109.16708569210222</c:v>
                </c:pt>
                <c:pt idx="9">
                  <c:v>125.26429807623479</c:v>
                </c:pt>
                <c:pt idx="10">
                  <c:v>80.509164524272876</c:v>
                </c:pt>
                <c:pt idx="11">
                  <c:v>54.580841924215896</c:v>
                </c:pt>
                <c:pt idx="12">
                  <c:v>44.999824334905767</c:v>
                </c:pt>
                <c:pt idx="13">
                  <c:v>45.371161491373435</c:v>
                </c:pt>
                <c:pt idx="14">
                  <c:v>87.505072353510641</c:v>
                </c:pt>
                <c:pt idx="15">
                  <c:v>104.44634420992499</c:v>
                </c:pt>
                <c:pt idx="16">
                  <c:v>96.015292845740532</c:v>
                </c:pt>
                <c:pt idx="17">
                  <c:v>105.40146644541417</c:v>
                </c:pt>
                <c:pt idx="18">
                  <c:v>139.3843725335438</c:v>
                </c:pt>
                <c:pt idx="19">
                  <c:v>110.63952658862895</c:v>
                </c:pt>
                <c:pt idx="20">
                  <c:v>117.01383957477557</c:v>
                </c:pt>
                <c:pt idx="21">
                  <c:v>90.835689937006364</c:v>
                </c:pt>
                <c:pt idx="22">
                  <c:v>114.11842382493658</c:v>
                </c:pt>
                <c:pt idx="23">
                  <c:v>92.54113832559041</c:v>
                </c:pt>
                <c:pt idx="24">
                  <c:v>34.266891212344341</c:v>
                </c:pt>
                <c:pt idx="25">
                  <c:v>67.010800769357374</c:v>
                </c:pt>
                <c:pt idx="26">
                  <c:v>91.96770787340219</c:v>
                </c:pt>
                <c:pt idx="27">
                  <c:v>83.707450172078183</c:v>
                </c:pt>
                <c:pt idx="28">
                  <c:v>91.318188413533775</c:v>
                </c:pt>
                <c:pt idx="29">
                  <c:v>141.98895661472272</c:v>
                </c:pt>
                <c:pt idx="30">
                  <c:v>88.519974690429933</c:v>
                </c:pt>
              </c:numCache>
            </c:numRef>
          </c:val>
          <c:smooth val="0"/>
          <c:extLst>
            <c:ext xmlns:c16="http://schemas.microsoft.com/office/drawing/2014/chart" uri="{C3380CC4-5D6E-409C-BE32-E72D297353CC}">
              <c16:uniqueId val="{00000002-A080-4745-B8E5-A5105265BE19}"/>
            </c:ext>
          </c:extLst>
        </c:ser>
        <c:ser>
          <c:idx val="3"/>
          <c:order val="3"/>
          <c:tx>
            <c:v>100 %</c:v>
          </c:tx>
          <c:spPr>
            <a:ln w="25400">
              <a:solidFill>
                <a:srgbClr val="000000"/>
              </a:solidFill>
              <a:prstDash val="lgDash"/>
            </a:ln>
          </c:spPr>
          <c:marker>
            <c:symbol val="none"/>
          </c:marker>
          <c:cat>
            <c:numRef>
              <c:f>'Daily by Month'!$C$25:$AG$25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'Daily by Month'!$C$60:$AG$60</c:f>
              <c:numCache>
                <c:formatCode>#,##0.0_);\(#,##0.0\);_(* ""??_);</c:formatCode>
                <c:ptCount val="3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val>
          <c:smooth val="0"/>
          <c:extLst>
            <c:ext xmlns:c16="http://schemas.microsoft.com/office/drawing/2014/chart" uri="{C3380CC4-5D6E-409C-BE32-E72D297353CC}">
              <c16:uniqueId val="{00000003-A080-4745-B8E5-A5105265BE19}"/>
            </c:ext>
          </c:extLst>
        </c:ser>
        <c:dLbls>
          <c:showLegendKey val="0"/>
          <c:showVal val="0"/>
          <c:showCatName val="0"/>
          <c:showSerName val="0"/>
          <c:showPercent val="0"/>
          <c:showBubbleSize val="0"/>
        </c:dLbls>
        <c:marker val="1"/>
        <c:smooth val="0"/>
        <c:axId val="1"/>
        <c:axId val="4"/>
      </c:lineChart>
      <c:catAx>
        <c:axId val="1"/>
        <c:scaling>
          <c:orientation val="minMax"/>
        </c:scaling>
        <c:delete val="0"/>
        <c:axPos val="b"/>
        <c:numFmt formatCode="General" sourceLinked="0"/>
        <c:majorTickMark val="none"/>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65"/>
          <c:min val="29"/>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200" b="0" i="0" u="none" strike="noStrike" baseline="0">
                <a:solidFill>
                  <a:sysClr val="windowText" lastClr="000000"/>
                </a:solidFill>
                <a:latin typeface="Arial"/>
              </a:defRPr>
            </a:pPr>
            <a:endParaRPr lang="en-US"/>
          </a:p>
        </c:txPr>
      </c:legendEntry>
      <c:legendEntry>
        <c:idx val="1"/>
        <c:txPr>
          <a:bodyPr/>
          <a:lstStyle/>
          <a:p>
            <a:pPr>
              <a:defRPr sz="1200" b="0" i="0" u="none" strike="noStrike" baseline="0">
                <a:solidFill>
                  <a:sysClr val="windowText" lastClr="000000"/>
                </a:solidFill>
                <a:latin typeface="Arial"/>
              </a:defRPr>
            </a:pPr>
            <a:endParaRPr lang="en-US"/>
          </a:p>
        </c:txPr>
      </c:legendEntry>
      <c:legendEntry>
        <c:idx val="2"/>
        <c:txPr>
          <a:bodyPr/>
          <a:lstStyle/>
          <a:p>
            <a:pPr>
              <a:defRPr sz="1200" b="0" i="0" u="none" strike="noStrike" baseline="0">
                <a:solidFill>
                  <a:sysClr val="windowText" lastClr="000000"/>
                </a:solidFill>
                <a:latin typeface="Arial"/>
              </a:defRPr>
            </a:pPr>
            <a:endParaRPr lang="en-US"/>
          </a:p>
        </c:txPr>
      </c:legendEntry>
      <c:legendEntry>
        <c:idx val="3"/>
        <c:txPr>
          <a:bodyPr/>
          <a:lstStyle/>
          <a:p>
            <a:pPr>
              <a:defRPr sz="1200" b="0" i="0" u="none" strike="noStrike" baseline="0">
                <a:solidFill>
                  <a:sysClr val="windowText" lastClr="000000"/>
                </a:solidFill>
                <a:latin typeface="Arial"/>
              </a:defRPr>
            </a:pPr>
            <a:endParaRPr lang="en-US"/>
          </a:p>
        </c:txPr>
      </c:legendEntry>
      <c:overlay val="0"/>
      <c:spPr>
        <a:ln w="9525">
          <a:noFill/>
        </a:ln>
      </c:spPr>
      <c:txPr>
        <a:bodyPr/>
        <a:lstStyle/>
        <a:p>
          <a:pPr>
            <a:defRPr sz="1200" b="0" i="0" u="none" strike="noStrike" baseline="0">
              <a:solidFill>
                <a:sysClr val="windowText" lastClr="000000"/>
              </a:solidFill>
              <a:latin typeface="Arial"/>
            </a:defRPr>
          </a:pPr>
          <a:endParaRPr lang="en-US"/>
        </a:p>
      </c:txPr>
    </c:legend>
    <c:plotVisOnly val="1"/>
    <c:dispBlanksAs val="gap"/>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ysClr val="windowText" lastClr="000000"/>
                </a:solidFill>
                <a:latin typeface="Arial"/>
              </a:defRPr>
            </a:pPr>
            <a:r>
              <a:rPr lang="en-US" sz="1800" b="1" i="0" u="none" strike="noStrike" baseline="0">
                <a:latin typeface="Arial" charset="0"/>
              </a:rPr>
              <a:t>Monthly Indexes</a:t>
            </a:r>
          </a:p>
        </c:rich>
      </c:tx>
      <c:overlay val="0"/>
    </c:title>
    <c:autoTitleDeleted val="0"/>
    <c:plotArea>
      <c:layout/>
      <c:lineChart>
        <c:grouping val="standard"/>
        <c:varyColors val="1"/>
        <c:ser>
          <c:idx val="0"/>
          <c:order val="0"/>
          <c:tx>
            <c:v>Occupancy Index (MPI)</c:v>
          </c:tx>
          <c:spPr>
            <a:ln w="38100">
              <a:solidFill>
                <a:srgbClr val="009CDE"/>
              </a:solidFill>
              <a:prstDash val="solid"/>
            </a:ln>
          </c:spPr>
          <c:marker>
            <c:symbol val="circle"/>
            <c:size val="6"/>
            <c:spPr>
              <a:solidFill>
                <a:srgbClr val="009CDE"/>
              </a:solidFill>
              <a:ln w="9525">
                <a:solidFill>
                  <a:srgbClr val="009CDE"/>
                </a:solidFill>
                <a:prstDash val="solid"/>
              </a:ln>
            </c:spPr>
          </c:marker>
          <c:cat>
            <c:strRef>
              <c:f>Comp_2!$C$20:$T$20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Comp_2!$C$23:$T$23</c:f>
              <c:numCache>
                <c:formatCode>0.0</c:formatCode>
                <c:ptCount val="18"/>
                <c:pt idx="0">
                  <c:v>79.353476394796616</c:v>
                </c:pt>
                <c:pt idx="1">
                  <c:v>75.808808808842741</c:v>
                </c:pt>
                <c:pt idx="2">
                  <c:v>83.81226719640874</c:v>
                </c:pt>
                <c:pt idx="3">
                  <c:v>105.74585701454311</c:v>
                </c:pt>
                <c:pt idx="4">
                  <c:v>97.507692307767314</c:v>
                </c:pt>
                <c:pt idx="5">
                  <c:v>103.46677639392483</c:v>
                </c:pt>
                <c:pt idx="6">
                  <c:v>83.036206579632193</c:v>
                </c:pt>
                <c:pt idx="7">
                  <c:v>79.452768306496935</c:v>
                </c:pt>
                <c:pt idx="8">
                  <c:v>80.030018939437426</c:v>
                </c:pt>
                <c:pt idx="9">
                  <c:v>83.4588913525956</c:v>
                </c:pt>
                <c:pt idx="10">
                  <c:v>78.194454225315482</c:v>
                </c:pt>
                <c:pt idx="11">
                  <c:v>89.81516155751622</c:v>
                </c:pt>
                <c:pt idx="12">
                  <c:v>96.901973373637432</c:v>
                </c:pt>
                <c:pt idx="13">
                  <c:v>90.69428723547864</c:v>
                </c:pt>
                <c:pt idx="14">
                  <c:v>84.031263508426875</c:v>
                </c:pt>
                <c:pt idx="15">
                  <c:v>70.388545826409299</c:v>
                </c:pt>
                <c:pt idx="16">
                  <c:v>75.329798179678249</c:v>
                </c:pt>
                <c:pt idx="17">
                  <c:v>76.684473952974002</c:v>
                </c:pt>
              </c:numCache>
            </c:numRef>
          </c:val>
          <c:smooth val="0"/>
          <c:extLst>
            <c:ext xmlns:c16="http://schemas.microsoft.com/office/drawing/2014/chart" uri="{C3380CC4-5D6E-409C-BE32-E72D297353CC}">
              <c16:uniqueId val="{00000000-ACE9-4600-9EFE-B82CEB265680}"/>
            </c:ext>
          </c:extLst>
        </c:ser>
        <c:ser>
          <c:idx val="1"/>
          <c:order val="1"/>
          <c:tx>
            <c:v>ADR Index (ARI)</c:v>
          </c:tx>
          <c:spPr>
            <a:ln w="38100">
              <a:solidFill>
                <a:srgbClr val="D22630"/>
              </a:solidFill>
              <a:prstDash val="solid"/>
            </a:ln>
          </c:spPr>
          <c:marker>
            <c:symbol val="diamond"/>
            <c:size val="6"/>
            <c:spPr>
              <a:solidFill>
                <a:srgbClr val="D22630"/>
              </a:solidFill>
              <a:ln w="9525">
                <a:solidFill>
                  <a:srgbClr val="D22630"/>
                </a:solidFill>
                <a:prstDash val="solid"/>
              </a:ln>
            </c:spPr>
          </c:marker>
          <c:cat>
            <c:strRef>
              <c:f>Comp_2!$C$20:$T$20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Comp_2!$C$35:$T$35</c:f>
              <c:numCache>
                <c:formatCode>0.0</c:formatCode>
                <c:ptCount val="18"/>
                <c:pt idx="0">
                  <c:v>109.89920799149849</c:v>
                </c:pt>
                <c:pt idx="1">
                  <c:v>104.01641982131819</c:v>
                </c:pt>
                <c:pt idx="2">
                  <c:v>103.83858099507637</c:v>
                </c:pt>
                <c:pt idx="3">
                  <c:v>92.826109759610219</c:v>
                </c:pt>
                <c:pt idx="4">
                  <c:v>95.876929944002086</c:v>
                </c:pt>
                <c:pt idx="5">
                  <c:v>98.797446904545239</c:v>
                </c:pt>
                <c:pt idx="6">
                  <c:v>105.92343256117803</c:v>
                </c:pt>
                <c:pt idx="7">
                  <c:v>108.03729445578493</c:v>
                </c:pt>
                <c:pt idx="8">
                  <c:v>104.13887897507273</c:v>
                </c:pt>
                <c:pt idx="9">
                  <c:v>103.66883054129525</c:v>
                </c:pt>
                <c:pt idx="10">
                  <c:v>104.84843917146513</c:v>
                </c:pt>
                <c:pt idx="11">
                  <c:v>93.839020975072387</c:v>
                </c:pt>
                <c:pt idx="12">
                  <c:v>102.0885533196266</c:v>
                </c:pt>
                <c:pt idx="13">
                  <c:v>94.006960326975076</c:v>
                </c:pt>
                <c:pt idx="14">
                  <c:v>101.55351365683512</c:v>
                </c:pt>
                <c:pt idx="15">
                  <c:v>99.695408229278243</c:v>
                </c:pt>
                <c:pt idx="16">
                  <c:v>98.669777517086445</c:v>
                </c:pt>
                <c:pt idx="17">
                  <c:v>101.02815982942171</c:v>
                </c:pt>
              </c:numCache>
            </c:numRef>
          </c:val>
          <c:smooth val="0"/>
          <c:extLst>
            <c:ext xmlns:c16="http://schemas.microsoft.com/office/drawing/2014/chart" uri="{C3380CC4-5D6E-409C-BE32-E72D297353CC}">
              <c16:uniqueId val="{00000001-ACE9-4600-9EFE-B82CEB265680}"/>
            </c:ext>
          </c:extLst>
        </c:ser>
        <c:ser>
          <c:idx val="2"/>
          <c:order val="2"/>
          <c:tx>
            <c:v>RevPAR Index (RGI)</c:v>
          </c:tx>
          <c:spPr>
            <a:ln w="38100">
              <a:solidFill>
                <a:srgbClr val="84BD00"/>
              </a:solidFill>
              <a:prstDash val="lgDash"/>
            </a:ln>
          </c:spPr>
          <c:marker>
            <c:symbol val="square"/>
            <c:size val="6"/>
            <c:spPr>
              <a:solidFill>
                <a:srgbClr val="84BD00"/>
              </a:solidFill>
              <a:ln w="9525">
                <a:solidFill>
                  <a:srgbClr val="84BD00"/>
                </a:solidFill>
                <a:prstDash val="solid"/>
              </a:ln>
            </c:spPr>
          </c:marker>
          <c:cat>
            <c:strRef>
              <c:f>Comp_2!$C$20:$T$20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Comp_2!$C$47:$T$47</c:f>
              <c:numCache>
                <c:formatCode>0.0</c:formatCode>
                <c:ptCount val="18"/>
                <c:pt idx="0">
                  <c:v>87.20884207160934</c:v>
                </c:pt>
                <c:pt idx="1">
                  <c:v>78.853608832127648</c:v>
                </c:pt>
                <c:pt idx="2">
                  <c:v>87.029468956670868</c:v>
                </c:pt>
                <c:pt idx="3">
                  <c:v>98.15976529865469</c:v>
                </c:pt>
                <c:pt idx="4">
                  <c:v>93.487381843918541</c:v>
                </c:pt>
                <c:pt idx="5">
                  <c:v>102.22253347166578</c:v>
                </c:pt>
                <c:pt idx="6">
                  <c:v>87.954800277840917</c:v>
                </c:pt>
                <c:pt idx="7">
                  <c:v>85.838621248683566</c:v>
                </c:pt>
                <c:pt idx="8">
                  <c:v>83.342364567051462</c:v>
                </c:pt>
                <c:pt idx="9">
                  <c:v>86.520856647872094</c:v>
                </c:pt>
                <c:pt idx="10">
                  <c:v>81.985664773930964</c:v>
                </c:pt>
                <c:pt idx="11">
                  <c:v>84.281668292792901</c:v>
                </c:pt>
                <c:pt idx="12">
                  <c:v>98.925822755306598</c:v>
                </c:pt>
                <c:pt idx="13">
                  <c:v>85.258942620334651</c:v>
                </c:pt>
                <c:pt idx="14">
                  <c:v>85.336700663022654</c:v>
                </c:pt>
                <c:pt idx="15">
                  <c:v>70.174148108308003</c:v>
                </c:pt>
                <c:pt idx="16">
                  <c:v>74.327744267882991</c:v>
                </c:pt>
                <c:pt idx="17">
                  <c:v>77.472912909613513</c:v>
                </c:pt>
              </c:numCache>
            </c:numRef>
          </c:val>
          <c:smooth val="0"/>
          <c:extLst>
            <c:ext xmlns:c16="http://schemas.microsoft.com/office/drawing/2014/chart" uri="{C3380CC4-5D6E-409C-BE32-E72D297353CC}">
              <c16:uniqueId val="{00000002-ACE9-4600-9EFE-B82CEB265680}"/>
            </c:ext>
          </c:extLst>
        </c:ser>
        <c:ser>
          <c:idx val="3"/>
          <c:order val="3"/>
          <c:tx>
            <c:v>100 %</c:v>
          </c:tx>
          <c:spPr>
            <a:ln w="25400">
              <a:solidFill>
                <a:srgbClr val="000000"/>
              </a:solidFill>
              <a:prstDash val="lgDash"/>
            </a:ln>
          </c:spPr>
          <c:marker>
            <c:symbol val="none"/>
          </c:marker>
          <c:cat>
            <c:strRef>
              <c:f>Comp_2!$C$20:$T$20</c:f>
              <c:strCache>
                <c:ptCount val="18"/>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strCache>
            </c:strRef>
          </c:cat>
          <c:val>
            <c:numRef>
              <c:f>Comp_2!$C$60:$T$60</c:f>
              <c:numCache>
                <c:formatCode>General</c:formatCode>
                <c:ptCount val="1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numCache>
            </c:numRef>
          </c:val>
          <c:smooth val="0"/>
          <c:extLst>
            <c:ext xmlns:c16="http://schemas.microsoft.com/office/drawing/2014/chart" uri="{C3380CC4-5D6E-409C-BE32-E72D297353CC}">
              <c16:uniqueId val="{00000003-ACE9-4600-9EFE-B82CEB265680}"/>
            </c:ext>
          </c:extLst>
        </c:ser>
        <c:dLbls>
          <c:showLegendKey val="0"/>
          <c:showVal val="0"/>
          <c:showCatName val="0"/>
          <c:showSerName val="0"/>
          <c:showPercent val="0"/>
          <c:showBubbleSize val="0"/>
        </c:dLbls>
        <c:marker val="1"/>
        <c:smooth val="0"/>
        <c:axId val="1"/>
        <c:axId val="4"/>
      </c:lineChart>
      <c:catAx>
        <c:axId val="1"/>
        <c:scaling>
          <c:orientation val="minMax"/>
        </c:scaling>
        <c:delete val="0"/>
        <c:axPos val="b"/>
        <c:numFmt formatCode="General" sourceLinked="1"/>
        <c:majorTickMark val="none"/>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15"/>
          <c:min val="65"/>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200" b="0" i="0" u="none" strike="noStrike" baseline="0">
                <a:solidFill>
                  <a:sysClr val="windowText" lastClr="000000"/>
                </a:solidFill>
                <a:latin typeface="Arial"/>
              </a:defRPr>
            </a:pPr>
            <a:endParaRPr lang="en-US"/>
          </a:p>
        </c:txPr>
      </c:legendEntry>
      <c:legendEntry>
        <c:idx val="1"/>
        <c:txPr>
          <a:bodyPr/>
          <a:lstStyle/>
          <a:p>
            <a:pPr>
              <a:defRPr sz="1200" b="0" i="0" u="none" strike="noStrike" baseline="0">
                <a:solidFill>
                  <a:sysClr val="windowText" lastClr="000000"/>
                </a:solidFill>
                <a:latin typeface="Arial"/>
              </a:defRPr>
            </a:pPr>
            <a:endParaRPr lang="en-US"/>
          </a:p>
        </c:txPr>
      </c:legendEntry>
      <c:legendEntry>
        <c:idx val="2"/>
        <c:txPr>
          <a:bodyPr/>
          <a:lstStyle/>
          <a:p>
            <a:pPr>
              <a:defRPr sz="1200" b="0" i="0" u="none" strike="noStrike" baseline="0">
                <a:solidFill>
                  <a:sysClr val="windowText" lastClr="000000"/>
                </a:solidFill>
                <a:latin typeface="Arial"/>
              </a:defRPr>
            </a:pPr>
            <a:endParaRPr lang="en-US"/>
          </a:p>
        </c:txPr>
      </c:legendEntry>
      <c:legendEntry>
        <c:idx val="3"/>
        <c:txPr>
          <a:bodyPr/>
          <a:lstStyle/>
          <a:p>
            <a:pPr>
              <a:defRPr sz="1200" b="0" i="0" u="none" strike="noStrike" baseline="0">
                <a:solidFill>
                  <a:sysClr val="windowText" lastClr="000000"/>
                </a:solidFill>
                <a:latin typeface="Arial"/>
              </a:defRPr>
            </a:pPr>
            <a:endParaRPr lang="en-US"/>
          </a:p>
        </c:txPr>
      </c:legendEntry>
      <c:overlay val="0"/>
      <c:spPr>
        <a:ln w="9525">
          <a:noFill/>
        </a:ln>
      </c:spPr>
      <c:txPr>
        <a:bodyPr/>
        <a:lstStyle/>
        <a:p>
          <a:pPr>
            <a:defRPr sz="1200" b="0" i="0" u="none" strike="noStrike" baseline="0">
              <a:solidFill>
                <a:sysClr val="windowText" lastClr="000000"/>
              </a:solidFill>
              <a:latin typeface="Arial"/>
            </a:defRPr>
          </a:pPr>
          <a:endParaRPr lang="en-US"/>
        </a:p>
      </c:txPr>
    </c:legend>
    <c:plotVisOnly val="1"/>
    <c:dispBlanksAs val="gap"/>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800" b="1" i="0" u="none" strike="noStrike" baseline="0">
                <a:solidFill>
                  <a:sysClr val="windowText" lastClr="000000"/>
                </a:solidFill>
                <a:latin typeface="Arial"/>
              </a:defRPr>
            </a:pPr>
            <a:r>
              <a:rPr lang="en-US" sz="1800" b="1" i="0" u="none" strike="noStrike" baseline="0">
                <a:latin typeface="Arial" charset="0"/>
              </a:rPr>
              <a:t>RevPAR Percent Change</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Comp_2!$B$67:$B$69</c:f>
              <c:strCache>
                <c:ptCount val="3"/>
                <c:pt idx="0">
                  <c:v>Year to Date</c:v>
                </c:pt>
                <c:pt idx="1">
                  <c:v>Running 3 Month</c:v>
                </c:pt>
                <c:pt idx="2">
                  <c:v>Running 12 Month</c:v>
                </c:pt>
              </c:strCache>
            </c:strRef>
          </c:cat>
          <c:val>
            <c:numRef>
              <c:f>(Comp_2!$X$50,Comp_2!$AB$50,Comp_2!$AF$50)</c:f>
              <c:numCache>
                <c:formatCode>0.0</c:formatCode>
                <c:ptCount val="3"/>
                <c:pt idx="0">
                  <c:v>25.843777222444835</c:v>
                </c:pt>
                <c:pt idx="1">
                  <c:v>5.1683731547180898</c:v>
                </c:pt>
                <c:pt idx="2">
                  <c:v>25.843777222444835</c:v>
                </c:pt>
              </c:numCache>
            </c:numRef>
          </c:val>
          <c:extLst>
            <c:ext xmlns:c16="http://schemas.microsoft.com/office/drawing/2014/chart" uri="{C3380CC4-5D6E-409C-BE32-E72D297353CC}">
              <c16:uniqueId val="{00000000-650B-4A2F-BA0D-92D3B1AE10DC}"/>
            </c:ext>
          </c:extLst>
        </c:ser>
        <c:ser>
          <c:idx val="1"/>
          <c:order val="1"/>
          <c:tx>
            <c:v>Competitive Set</c:v>
          </c:tx>
          <c:spPr>
            <a:solidFill>
              <a:srgbClr val="FEDB00"/>
            </a:solidFill>
            <a:ln w="28575">
              <a:noFill/>
            </a:ln>
          </c:spPr>
          <c:invertIfNegative val="0"/>
          <c:cat>
            <c:strRef>
              <c:f>Comp_2!$B$67:$B$69</c:f>
              <c:strCache>
                <c:ptCount val="3"/>
                <c:pt idx="0">
                  <c:v>Year to Date</c:v>
                </c:pt>
                <c:pt idx="1">
                  <c:v>Running 3 Month</c:v>
                </c:pt>
                <c:pt idx="2">
                  <c:v>Running 12 Month</c:v>
                </c:pt>
              </c:strCache>
            </c:strRef>
          </c:cat>
          <c:val>
            <c:numRef>
              <c:f>(Comp_2!$X$51,Comp_2!$AB$51,Comp_2!$AF$51)</c:f>
              <c:numCache>
                <c:formatCode>0.0</c:formatCode>
                <c:ptCount val="3"/>
                <c:pt idx="0">
                  <c:v>35.460711544494437</c:v>
                </c:pt>
                <c:pt idx="1">
                  <c:v>40.069008885378231</c:v>
                </c:pt>
                <c:pt idx="2">
                  <c:v>35.460711544494437</c:v>
                </c:pt>
              </c:numCache>
            </c:numRef>
          </c:val>
          <c:extLst>
            <c:ext xmlns:c16="http://schemas.microsoft.com/office/drawing/2014/chart" uri="{C3380CC4-5D6E-409C-BE32-E72D297353CC}">
              <c16:uniqueId val="{00000001-650B-4A2F-BA0D-92D3B1AE10DC}"/>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45"/>
          <c:min val="0"/>
        </c:scaling>
        <c:delete val="0"/>
        <c:axPos val="l"/>
        <c:majorGridlines>
          <c:spPr>
            <a:ln w="9525">
              <a:solidFill>
                <a:srgbClr val="A0A0A0"/>
              </a:solidFill>
              <a:prstDash val="sysDash"/>
            </a:ln>
          </c:spPr>
        </c:majorGridlines>
        <c:numFmt formatCode="General" sourceLinked="0"/>
        <c:majorTickMark val="out"/>
        <c:minorTickMark val="none"/>
        <c:tickLblPos val="nextTo"/>
        <c:spPr>
          <a:ln w="9525">
            <a:solidFill>
              <a:srgbClr val="A0A0A0"/>
            </a:solidFill>
            <a:prstDash val="solid"/>
          </a:ln>
        </c:spPr>
        <c:txPr>
          <a:bodyPr/>
          <a:lstStyle/>
          <a:p>
            <a:pPr>
              <a:defRPr sz="12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b"/>
      <c:legendEntry>
        <c:idx val="0"/>
        <c:txPr>
          <a:bodyPr/>
          <a:lstStyle/>
          <a:p>
            <a:pPr>
              <a:defRPr sz="1000" b="0" i="0" u="none" strike="noStrike" baseline="0">
                <a:solidFill>
                  <a:sysClr val="windowText" lastClr="000000"/>
                </a:solidFill>
                <a:latin typeface="Arial"/>
              </a:defRPr>
            </a:pPr>
            <a:endParaRPr lang="en-US"/>
          </a:p>
        </c:txPr>
      </c:legendEntry>
      <c:legendEntry>
        <c:idx val="1"/>
        <c:txPr>
          <a:bodyPr/>
          <a:lstStyle/>
          <a:p>
            <a:pPr>
              <a:defRPr sz="1000" b="0" i="0" u="none" strike="noStrike" baseline="0">
                <a:solidFill>
                  <a:sysClr val="windowText" lastClr="000000"/>
                </a:solidFill>
                <a:latin typeface="Arial"/>
              </a:defRPr>
            </a:pPr>
            <a:endParaRPr lang="en-US"/>
          </a:p>
        </c:txPr>
      </c:legendEntry>
      <c:overlay val="0"/>
      <c:spPr>
        <a:ln w="9525">
          <a:noFill/>
        </a:ln>
      </c:spPr>
      <c:txPr>
        <a:bodyPr/>
        <a:lstStyle/>
        <a:p>
          <a:pPr>
            <a:defRPr sz="1000" b="0" i="0" u="none" strike="noStrike" baseline="0">
              <a:solidFill>
                <a:sysClr val="windowText" lastClr="000000"/>
              </a:solidFill>
              <a:latin typeface="Arial"/>
            </a:defRPr>
          </a:pPr>
          <a:endParaRPr lang="en-US"/>
        </a:p>
      </c:txPr>
    </c:legend>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400" b="1" i="0" u="none" strike="noStrike" baseline="0">
                <a:solidFill>
                  <a:sysClr val="windowText" lastClr="000000"/>
                </a:solidFill>
                <a:latin typeface="Arial"/>
              </a:defRPr>
            </a:pPr>
            <a:r>
              <a:rPr sz="1400" b="1" i="0" u="none" strike="noStrike" baseline="0">
                <a:latin typeface="Arial" charset="0"/>
              </a:rPr>
              <a:t>Current Month Occupancy</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'Day of Week_2'!$X$13:$AF$13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Week_2'!$X$14:$AF$14</c:f>
              <c:numCache>
                <c:formatCode>General</c:formatCode>
                <c:ptCount val="9"/>
                <c:pt idx="0">
                  <c:v>23</c:v>
                </c:pt>
                <c:pt idx="1">
                  <c:v>30.9</c:v>
                </c:pt>
                <c:pt idx="2">
                  <c:v>33.9</c:v>
                </c:pt>
                <c:pt idx="3">
                  <c:v>31.5</c:v>
                </c:pt>
                <c:pt idx="4">
                  <c:v>32.64</c:v>
                </c:pt>
                <c:pt idx="5">
                  <c:v>51.68</c:v>
                </c:pt>
                <c:pt idx="6">
                  <c:v>59.52</c:v>
                </c:pt>
                <c:pt idx="7">
                  <c:v>30.495238095238093</c:v>
                </c:pt>
                <c:pt idx="8">
                  <c:v>55.6</c:v>
                </c:pt>
              </c:numCache>
            </c:numRef>
          </c:val>
          <c:extLst>
            <c:ext xmlns:c16="http://schemas.microsoft.com/office/drawing/2014/chart" uri="{C3380CC4-5D6E-409C-BE32-E72D297353CC}">
              <c16:uniqueId val="{00000000-8CA4-421C-8042-6525C7BB23CD}"/>
            </c:ext>
          </c:extLst>
        </c:ser>
        <c:ser>
          <c:idx val="1"/>
          <c:order val="1"/>
          <c:tx>
            <c:v>Competitive Set</c:v>
          </c:tx>
          <c:spPr>
            <a:solidFill>
              <a:srgbClr val="FEDB00"/>
            </a:solidFill>
            <a:ln w="28575">
              <a:noFill/>
            </a:ln>
          </c:spPr>
          <c:invertIfNegative val="0"/>
          <c:cat>
            <c:strRef>
              <c:f>'Day of Week_2'!$X$13:$AF$13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Week_2'!$X$15:$AF$15</c:f>
              <c:numCache>
                <c:formatCode>General</c:formatCode>
                <c:ptCount val="9"/>
                <c:pt idx="0">
                  <c:v>42.13147410358566</c:v>
                </c:pt>
                <c:pt idx="1">
                  <c:v>45.044820717131472</c:v>
                </c:pt>
                <c:pt idx="2">
                  <c:v>49.825697211155379</c:v>
                </c:pt>
                <c:pt idx="3">
                  <c:v>47.360557768924302</c:v>
                </c:pt>
                <c:pt idx="4">
                  <c:v>46.593625498007967</c:v>
                </c:pt>
                <c:pt idx="5">
                  <c:v>54.960159362549803</c:v>
                </c:pt>
                <c:pt idx="6">
                  <c:v>63.007968127490038</c:v>
                </c:pt>
                <c:pt idx="7">
                  <c:v>46.210396509201288</c:v>
                </c:pt>
                <c:pt idx="8">
                  <c:v>58.984063745019917</c:v>
                </c:pt>
              </c:numCache>
            </c:numRef>
          </c:val>
          <c:extLst>
            <c:ext xmlns:c16="http://schemas.microsoft.com/office/drawing/2014/chart" uri="{C3380CC4-5D6E-409C-BE32-E72D297353CC}">
              <c16:uniqueId val="{00000001-8CA4-421C-8042-6525C7BB23CD}"/>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68"/>
          <c:min val="18"/>
        </c:scaling>
        <c:delete val="0"/>
        <c:axPos val="l"/>
        <c:majorGridlines>
          <c:spPr>
            <a:ln w="9525">
              <a:solidFill>
                <a:srgbClr val="A0A0A0"/>
              </a:solidFill>
              <a:prstDash val="sysDash"/>
            </a:ln>
          </c:spPr>
        </c:majorGridlines>
        <c:numFmt formatCode="General" sourceLinked="1"/>
        <c:majorTickMark val="out"/>
        <c:minorTickMark val="none"/>
        <c:tickLblPos val="nextTo"/>
        <c:spPr>
          <a:ln w="9525">
            <a:solidFill>
              <a:srgbClr val="A0A0A0"/>
            </a:solidFill>
            <a:prstDash val="solid"/>
          </a:ln>
        </c:spPr>
        <c:txPr>
          <a:bodyPr/>
          <a:lstStyle/>
          <a:p>
            <a:pPr>
              <a:defRPr sz="13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legend>
      <c:legendPos val="r"/>
      <c:legendEntry>
        <c:idx val="0"/>
        <c:txPr>
          <a:bodyPr/>
          <a:lstStyle/>
          <a:p>
            <a:pPr>
              <a:defRPr sz="1000" b="0" i="0" u="none" strike="noStrike" baseline="0">
                <a:solidFill>
                  <a:sysClr val="windowText" lastClr="000000"/>
                </a:solidFill>
                <a:latin typeface="Arial"/>
              </a:defRPr>
            </a:pPr>
            <a:endParaRPr lang="en-US"/>
          </a:p>
        </c:txPr>
      </c:legendEntry>
      <c:legendEntry>
        <c:idx val="1"/>
        <c:txPr>
          <a:bodyPr/>
          <a:lstStyle/>
          <a:p>
            <a:pPr>
              <a:defRPr sz="1000" b="0" i="0" u="none" strike="noStrike" baseline="0">
                <a:solidFill>
                  <a:sysClr val="windowText" lastClr="000000"/>
                </a:solidFill>
                <a:latin typeface="Arial"/>
              </a:defRPr>
            </a:pPr>
            <a:endParaRPr lang="en-US"/>
          </a:p>
        </c:txPr>
      </c:legendEntry>
      <c:overlay val="0"/>
      <c:spPr>
        <a:ln w="9525">
          <a:noFill/>
        </a:ln>
      </c:spPr>
      <c:txPr>
        <a:bodyPr/>
        <a:lstStyle/>
        <a:p>
          <a:pPr>
            <a:defRPr sz="1000" b="0" i="0" u="none" strike="noStrike" baseline="0">
              <a:solidFill>
                <a:sysClr val="windowText" lastClr="000000"/>
              </a:solidFill>
              <a:latin typeface="Arial"/>
            </a:defRPr>
          </a:pPr>
          <a:endParaRPr lang="en-US"/>
        </a:p>
      </c:txPr>
    </c:legend>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sz="1400" b="1" i="0" u="none" strike="noStrike" baseline="0">
                <a:solidFill>
                  <a:sysClr val="windowText" lastClr="000000"/>
                </a:solidFill>
                <a:latin typeface="Arial"/>
              </a:defRPr>
            </a:pPr>
            <a:r>
              <a:rPr sz="1400" b="1" i="0" u="none" strike="noStrike" baseline="0">
                <a:latin typeface="Arial" charset="0"/>
              </a:rPr>
              <a:t>Current Month ADR</a:t>
            </a:r>
          </a:p>
        </c:rich>
      </c:tx>
      <c:overlay val="0"/>
    </c:title>
    <c:autoTitleDeleted val="0"/>
    <c:plotArea>
      <c:layout/>
      <c:barChart>
        <c:barDir val="col"/>
        <c:grouping val="clustered"/>
        <c:varyColors val="1"/>
        <c:ser>
          <c:idx val="0"/>
          <c:order val="0"/>
          <c:tx>
            <c:v>My Property</c:v>
          </c:tx>
          <c:spPr>
            <a:solidFill>
              <a:srgbClr val="00BFB3"/>
            </a:solidFill>
            <a:ln w="28575">
              <a:noFill/>
            </a:ln>
          </c:spPr>
          <c:invertIfNegative val="0"/>
          <c:cat>
            <c:strRef>
              <c:f>'Day of Week_2'!$X$13:$AF$13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Week_2'!$X$16:$AF$16</c:f>
              <c:numCache>
                <c:formatCode>General</c:formatCode>
                <c:ptCount val="9"/>
                <c:pt idx="0">
                  <c:v>108.10865217391304</c:v>
                </c:pt>
                <c:pt idx="1">
                  <c:v>111.33427184466019</c:v>
                </c:pt>
                <c:pt idx="2">
                  <c:v>112.59410029498525</c:v>
                </c:pt>
                <c:pt idx="3">
                  <c:v>110.92019047619047</c:v>
                </c:pt>
                <c:pt idx="4">
                  <c:v>107.0233088235294</c:v>
                </c:pt>
                <c:pt idx="5">
                  <c:v>111.72376160990711</c:v>
                </c:pt>
                <c:pt idx="6">
                  <c:v>124.1216935483871</c:v>
                </c:pt>
                <c:pt idx="7">
                  <c:v>109.95755777638976</c:v>
                </c:pt>
                <c:pt idx="8">
                  <c:v>118.35977697841727</c:v>
                </c:pt>
              </c:numCache>
            </c:numRef>
          </c:val>
          <c:extLst>
            <c:ext xmlns:c16="http://schemas.microsoft.com/office/drawing/2014/chart" uri="{C3380CC4-5D6E-409C-BE32-E72D297353CC}">
              <c16:uniqueId val="{00000000-2E68-4F06-A2B3-F64121B1CE56}"/>
            </c:ext>
          </c:extLst>
        </c:ser>
        <c:ser>
          <c:idx val="1"/>
          <c:order val="1"/>
          <c:tx>
            <c:v>Competitive Set</c:v>
          </c:tx>
          <c:spPr>
            <a:solidFill>
              <a:srgbClr val="FEDB00"/>
            </a:solidFill>
            <a:ln w="28575">
              <a:noFill/>
            </a:ln>
          </c:spPr>
          <c:invertIfNegative val="0"/>
          <c:cat>
            <c:strRef>
              <c:f>'Day of Week_2'!$X$13:$AF$13</c:f>
              <c:strCache>
                <c:ptCount val="9"/>
                <c:pt idx="0">
                  <c:v>Sunday</c:v>
                </c:pt>
                <c:pt idx="1">
                  <c:v>Monday</c:v>
                </c:pt>
                <c:pt idx="2">
                  <c:v>Tuesday</c:v>
                </c:pt>
                <c:pt idx="3">
                  <c:v>Wednesday</c:v>
                </c:pt>
                <c:pt idx="4">
                  <c:v>Thursday</c:v>
                </c:pt>
                <c:pt idx="5">
                  <c:v>Friday</c:v>
                </c:pt>
                <c:pt idx="6">
                  <c:v>Saturday</c:v>
                </c:pt>
                <c:pt idx="7">
                  <c:v>Weekday</c:v>
                </c:pt>
                <c:pt idx="8">
                  <c:v>Weekend</c:v>
                </c:pt>
              </c:strCache>
            </c:strRef>
          </c:cat>
          <c:val>
            <c:numRef>
              <c:f>'Day of Week_2'!$X$17:$AF$17</c:f>
              <c:numCache>
                <c:formatCode>General</c:formatCode>
                <c:ptCount val="9"/>
                <c:pt idx="0">
                  <c:v>107.76981905795812</c:v>
                </c:pt>
                <c:pt idx="1">
                  <c:v>115.31160546960686</c:v>
                </c:pt>
                <c:pt idx="2">
                  <c:v>111.12192158961784</c:v>
                </c:pt>
                <c:pt idx="3">
                  <c:v>110.03687488131906</c:v>
                </c:pt>
                <c:pt idx="4">
                  <c:v>108.17543525770434</c:v>
                </c:pt>
                <c:pt idx="5">
                  <c:v>115.48197782804736</c:v>
                </c:pt>
                <c:pt idx="6">
                  <c:v>117.34448651247826</c:v>
                </c:pt>
                <c:pt idx="7">
                  <c:v>110.39850891239337</c:v>
                </c:pt>
                <c:pt idx="8">
                  <c:v>116.47676252390264</c:v>
                </c:pt>
              </c:numCache>
            </c:numRef>
          </c:val>
          <c:extLst>
            <c:ext xmlns:c16="http://schemas.microsoft.com/office/drawing/2014/chart" uri="{C3380CC4-5D6E-409C-BE32-E72D297353CC}">
              <c16:uniqueId val="{00000001-2E68-4F06-A2B3-F64121B1CE56}"/>
            </c:ext>
          </c:extLst>
        </c:ser>
        <c:dLbls>
          <c:showLegendKey val="0"/>
          <c:showVal val="0"/>
          <c:showCatName val="0"/>
          <c:showSerName val="0"/>
          <c:showPercent val="0"/>
          <c:showBubbleSize val="0"/>
        </c:dLbls>
        <c:gapWidth val="150"/>
        <c:axId val="1"/>
        <c:axId val="4"/>
      </c:barChart>
      <c:catAx>
        <c:axId val="1"/>
        <c:scaling>
          <c:orientation val="minMax"/>
        </c:scaling>
        <c:delete val="0"/>
        <c:axPos val="b"/>
        <c:numFmt formatCode="General" sourceLinked="1"/>
        <c:majorTickMark val="none"/>
        <c:minorTickMark val="none"/>
        <c:tickLblPos val="low"/>
        <c:spPr>
          <a:ln w="9525">
            <a:solidFill>
              <a:srgbClr val="A0A0A0"/>
            </a:solidFill>
            <a:prstDash val="solid"/>
          </a:ln>
        </c:spPr>
        <c:txPr>
          <a:bodyPr/>
          <a:lstStyle/>
          <a:p>
            <a:pPr>
              <a:defRPr sz="1000" b="0" i="0" u="none" strike="noStrike" baseline="0">
                <a:solidFill>
                  <a:sysClr val="windowText" lastClr="000000"/>
                </a:solidFill>
                <a:latin typeface="Arial"/>
              </a:defRPr>
            </a:pPr>
            <a:endParaRPr lang="en-US"/>
          </a:p>
        </c:txPr>
        <c:crossAx val="4"/>
        <c:crosses val="autoZero"/>
        <c:auto val="1"/>
        <c:lblAlgn val="ctr"/>
        <c:lblOffset val="100"/>
        <c:noMultiLvlLbl val="1"/>
      </c:catAx>
      <c:valAx>
        <c:axId val="4"/>
        <c:scaling>
          <c:orientation val="minMax"/>
          <c:max val="129"/>
          <c:min val="102"/>
        </c:scaling>
        <c:delete val="0"/>
        <c:axPos val="l"/>
        <c:majorGridlines>
          <c:spPr>
            <a:ln w="9525">
              <a:solidFill>
                <a:srgbClr val="A0A0A0"/>
              </a:solidFill>
              <a:prstDash val="sysDash"/>
            </a:ln>
          </c:spPr>
        </c:majorGridlines>
        <c:numFmt formatCode="General" sourceLinked="1"/>
        <c:majorTickMark val="out"/>
        <c:minorTickMark val="none"/>
        <c:tickLblPos val="nextTo"/>
        <c:spPr>
          <a:ln w="9525">
            <a:solidFill>
              <a:srgbClr val="A0A0A0"/>
            </a:solidFill>
            <a:prstDash val="solid"/>
          </a:ln>
        </c:spPr>
        <c:txPr>
          <a:bodyPr/>
          <a:lstStyle/>
          <a:p>
            <a:pPr>
              <a:defRPr sz="1300" b="0" i="0" u="none" strike="noStrike" baseline="0">
                <a:solidFill>
                  <a:sysClr val="windowText" lastClr="000000"/>
                </a:solidFill>
                <a:latin typeface="Arial"/>
              </a:defRPr>
            </a:pPr>
            <a:endParaRPr lang="en-US"/>
          </a:p>
        </c:txPr>
        <c:crossAx val="1"/>
        <c:crosses val="autoZero"/>
        <c:crossBetween val="between"/>
      </c:valAx>
      <c:spPr>
        <a:solidFill>
          <a:srgbClr val="FFFFFF"/>
        </a:solidFill>
        <a:ln w="9525">
          <a:noFill/>
        </a:ln>
      </c:spPr>
    </c:plotArea>
    <c:plotVisOnly val="1"/>
    <c:dispBlanksAs val="zero"/>
    <c:showDLblsOverMax val="1"/>
  </c:chart>
  <c:spPr>
    <a:ln w="9525">
      <a:solidFill>
        <a:srgbClr val="FFFFFF"/>
      </a:solidFill>
      <a:prstDash val="solid"/>
    </a:ln>
  </c:spPr>
  <c:txPr>
    <a:bodyPr/>
    <a:lstStyle/>
    <a:p>
      <a:pPr>
        <a:defRPr sz="1000" b="0" i="0" u="none" strike="noStrike" baseline="0">
          <a:solidFill>
            <a:sysClr val="windowText" lastClr="000000"/>
          </a:solidFill>
          <a:latin typeface="+mn-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0</xdr:colOff>
      <xdr:row>5</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58102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37109</xdr:colOff>
      <xdr:row>5</xdr:row>
      <xdr:rowOff>31686</xdr:rowOff>
    </xdr:from>
    <xdr:to>
      <xdr:col>19</xdr:col>
      <xdr:colOff>338988</xdr:colOff>
      <xdr:row>16</xdr:row>
      <xdr:rowOff>102171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0</xdr:colOff>
      <xdr:row>4</xdr:row>
      <xdr:rowOff>0</xdr:rowOff>
    </xdr:from>
    <xdr:ext cx="6604000" cy="381000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1</xdr:col>
      <xdr:colOff>52375</xdr:colOff>
      <xdr:row>4</xdr:row>
      <xdr:rowOff>76581</xdr:rowOff>
    </xdr:from>
    <xdr:to>
      <xdr:col>11</xdr:col>
      <xdr:colOff>19990</xdr:colOff>
      <xdr:row>13</xdr:row>
      <xdr:rowOff>128651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195199</xdr:colOff>
      <xdr:row>4</xdr:row>
      <xdr:rowOff>76581</xdr:rowOff>
    </xdr:from>
    <xdr:to>
      <xdr:col>20</xdr:col>
      <xdr:colOff>584834</xdr:colOff>
      <xdr:row>13</xdr:row>
      <xdr:rowOff>128651</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33</xdr:col>
      <xdr:colOff>130175</xdr:colOff>
      <xdr:row>20</xdr:row>
      <xdr:rowOff>377825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37109</xdr:colOff>
      <xdr:row>5</xdr:row>
      <xdr:rowOff>31686</xdr:rowOff>
    </xdr:from>
    <xdr:to>
      <xdr:col>19</xdr:col>
      <xdr:colOff>338988</xdr:colOff>
      <xdr:row>16</xdr:row>
      <xdr:rowOff>102171</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0</xdr:colOff>
      <xdr:row>4</xdr:row>
      <xdr:rowOff>0</xdr:rowOff>
    </xdr:from>
    <xdr:ext cx="6604000" cy="3810000"/>
    <xdr:graphicFrame macro="">
      <xdr:nvGraphicFramePr>
        <xdr:cNvPr id="3" name="Chart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xdr:from>
      <xdr:col>1</xdr:col>
      <xdr:colOff>52375</xdr:colOff>
      <xdr:row>4</xdr:row>
      <xdr:rowOff>76581</xdr:rowOff>
    </xdr:from>
    <xdr:to>
      <xdr:col>11</xdr:col>
      <xdr:colOff>19990</xdr:colOff>
      <xdr:row>13</xdr:row>
      <xdr:rowOff>128651</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195199</xdr:colOff>
      <xdr:row>4</xdr:row>
      <xdr:rowOff>76581</xdr:rowOff>
    </xdr:from>
    <xdr:to>
      <xdr:col>20</xdr:col>
      <xdr:colOff>584834</xdr:colOff>
      <xdr:row>13</xdr:row>
      <xdr:rowOff>128651</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33</xdr:col>
      <xdr:colOff>130175</xdr:colOff>
      <xdr:row>20</xdr:row>
      <xdr:rowOff>377825</xdr:rowOff>
    </xdr:to>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1895475</xdr:colOff>
      <xdr:row>1</xdr:row>
      <xdr:rowOff>838200</xdr:rowOff>
    </xdr:to>
    <xdr:pic>
      <xdr:nvPicPr>
        <xdr:cNvPr id="7185" name="Picture 1">
          <a:extLst>
            <a:ext uri="{FF2B5EF4-FFF2-40B4-BE49-F238E27FC236}">
              <a16:creationId xmlns:a16="http://schemas.microsoft.com/office/drawing/2014/main" id="{00000000-0008-0000-1900-000011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60579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hoteldataconference.com/" TargetMode="External"/><Relationship Id="rId7" Type="http://schemas.openxmlformats.org/officeDocument/2006/relationships/drawing" Target="../drawings/drawing8.xml"/><Relationship Id="rId2" Type="http://schemas.openxmlformats.org/officeDocument/2006/relationships/hyperlink" Target="http://www.hotelnewsnow.com/" TargetMode="External"/><Relationship Id="rId1" Type="http://schemas.openxmlformats.org/officeDocument/2006/relationships/hyperlink" Target="http://www.str.com/data-insights/resources/glossary" TargetMode="External"/><Relationship Id="rId6" Type="http://schemas.openxmlformats.org/officeDocument/2006/relationships/printerSettings" Target="../printerSettings/printerSettings40.bin"/><Relationship Id="rId5" Type="http://schemas.openxmlformats.org/officeDocument/2006/relationships/hyperlink" Target="https://str.com/contact" TargetMode="External"/><Relationship Id="rId4" Type="http://schemas.openxmlformats.org/officeDocument/2006/relationships/hyperlink" Target="http://www.str.com/data-insights/resources/FAQ"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A153"/>
  <sheetViews>
    <sheetView showGridLines="0" zoomScaleNormal="100" workbookViewId="0"/>
  </sheetViews>
  <sheetFormatPr defaultColWidth="9.1796875" defaultRowHeight="12.5" x14ac:dyDescent="0.25"/>
  <cols>
    <col min="1" max="1" width="13.453125" customWidth="1"/>
    <col min="2" max="2" width="57.54296875" customWidth="1"/>
    <col min="3" max="3" width="5.453125" customWidth="1"/>
    <col min="4" max="4" width="1.81640625" style="18" customWidth="1"/>
    <col min="5" max="5" width="57.54296875" customWidth="1"/>
    <col min="6" max="6" width="5.453125" customWidth="1"/>
    <col min="7" max="7" width="15.54296875" customWidth="1"/>
    <col min="8" max="8" width="4.1796875" customWidth="1"/>
    <col min="9" max="13" width="7.1796875" style="151" customWidth="1"/>
    <col min="14" max="14" width="1.453125" style="151" customWidth="1"/>
    <col min="15" max="15" width="7.453125" style="151" customWidth="1"/>
    <col min="16" max="27" width="9.1796875" style="151" customWidth="1"/>
    <col min="28" max="28" width="9.1796875" customWidth="1"/>
  </cols>
  <sheetData>
    <row r="1" spans="1:8" ht="45.75" customHeight="1" x14ac:dyDescent="0.35">
      <c r="A1" s="327"/>
      <c r="B1" s="328"/>
      <c r="C1" s="328"/>
      <c r="D1" s="329"/>
      <c r="E1" s="328"/>
      <c r="F1" s="328"/>
      <c r="G1" s="328"/>
      <c r="H1" s="330"/>
    </row>
    <row r="2" spans="1:8" ht="24.75" customHeight="1" x14ac:dyDescent="0.35">
      <c r="A2" s="328"/>
      <c r="B2" s="354" t="s">
        <v>147</v>
      </c>
      <c r="C2" s="338"/>
      <c r="D2" s="337"/>
      <c r="E2" s="337"/>
      <c r="F2" s="338"/>
      <c r="G2" s="331"/>
      <c r="H2" s="332"/>
    </row>
    <row r="3" spans="1:8" ht="25.5" customHeight="1" x14ac:dyDescent="0.55000000000000004">
      <c r="A3" s="328"/>
      <c r="B3" s="355" t="s">
        <v>146</v>
      </c>
      <c r="C3" s="340"/>
      <c r="D3" s="339"/>
      <c r="E3" s="339"/>
      <c r="F3" s="340"/>
      <c r="G3" s="331"/>
      <c r="H3" s="332"/>
    </row>
    <row r="4" spans="1:8" ht="15" customHeight="1" x14ac:dyDescent="0.35">
      <c r="A4" s="328"/>
      <c r="B4" s="418" t="s">
        <v>148</v>
      </c>
      <c r="C4" s="418"/>
      <c r="D4" s="418"/>
      <c r="E4" s="418"/>
      <c r="F4" s="341"/>
      <c r="G4" s="331"/>
      <c r="H4" s="332"/>
    </row>
    <row r="5" spans="1:8" ht="15" customHeight="1" x14ac:dyDescent="0.35">
      <c r="A5" s="328"/>
      <c r="B5" s="418" t="s">
        <v>149</v>
      </c>
      <c r="C5" s="418"/>
      <c r="D5" s="418"/>
      <c r="E5" s="418"/>
      <c r="F5" s="341"/>
      <c r="G5" s="331"/>
      <c r="H5" s="332"/>
    </row>
    <row r="6" spans="1:8" ht="15" customHeight="1" x14ac:dyDescent="0.35">
      <c r="A6" s="328"/>
      <c r="B6" s="335"/>
      <c r="C6" s="342"/>
      <c r="D6" s="335"/>
      <c r="E6" s="335"/>
      <c r="F6" s="342"/>
      <c r="G6" s="331"/>
      <c r="H6" s="332"/>
    </row>
    <row r="7" spans="1:8" ht="15.75" customHeight="1" x14ac:dyDescent="0.35">
      <c r="A7" s="328"/>
      <c r="B7" s="356" t="s">
        <v>90</v>
      </c>
      <c r="C7" s="338">
        <v>1</v>
      </c>
      <c r="D7" s="356"/>
      <c r="E7" s="356" t="str">
        <f>HYPERLINK("#'Glance_2'!A1", "Monthly Performance at a Glance - 2nd Comp")</f>
        <v>Monthly Performance at a Glance - 2nd Comp</v>
      </c>
      <c r="F7" s="338" t="str">
        <f>HYPERLINK("#'Glance_2'!A1", "21")</f>
        <v>21</v>
      </c>
      <c r="G7" s="331"/>
      <c r="H7" s="332"/>
    </row>
    <row r="8" spans="1:8" ht="15.75" customHeight="1" x14ac:dyDescent="0.35">
      <c r="A8" s="328"/>
      <c r="B8" s="356" t="str">
        <f>HYPERLINK("#'Glance'!A1", "Monthly Performance at a Glance")</f>
        <v>Monthly Performance at a Glance</v>
      </c>
      <c r="C8" s="338" t="str">
        <f>HYPERLINK("#'Glance'!A1", "2")</f>
        <v>2</v>
      </c>
      <c r="D8" s="356"/>
      <c r="E8" s="356" t="str">
        <f>HYPERLINK("#'Summary_2'!A1", "STAR Summary - 2nd Comp")</f>
        <v>STAR Summary - 2nd Comp</v>
      </c>
      <c r="F8" s="338" t="str">
        <f>HYPERLINK("#'Summary_2'!A1", "22")</f>
        <v>22</v>
      </c>
      <c r="G8" s="331"/>
      <c r="H8" s="332"/>
    </row>
    <row r="9" spans="1:8" ht="15.75" customHeight="1" x14ac:dyDescent="0.25">
      <c r="A9" s="328"/>
      <c r="B9" s="356" t="str">
        <f>HYPERLINK("#'Summary'!A1", "STAR Summary")</f>
        <v>STAR Summary</v>
      </c>
      <c r="C9" s="338" t="str">
        <f>HYPERLINK("#'Summary'!A1", "3")</f>
        <v>3</v>
      </c>
      <c r="D9" s="356"/>
      <c r="E9" s="356" t="str">
        <f>HYPERLINK("#'Comp_2'!A1", "Competitive Set Report - 2nd Comp")</f>
        <v>Competitive Set Report - 2nd Comp</v>
      </c>
      <c r="F9" s="338" t="str">
        <f>HYPERLINK("#'Comp_2'!A1", "23")</f>
        <v>23</v>
      </c>
      <c r="G9" s="328"/>
      <c r="H9" s="328"/>
    </row>
    <row r="10" spans="1:8" ht="15.75" customHeight="1" x14ac:dyDescent="0.25">
      <c r="A10" s="328"/>
      <c r="B10" s="356" t="str">
        <f>HYPERLINK("#'Comp'!A1", "Competitive Set Report")</f>
        <v>Competitive Set Report</v>
      </c>
      <c r="C10" s="338" t="str">
        <f>HYPERLINK("#'Comp'!A1", "4")</f>
        <v>4</v>
      </c>
      <c r="D10" s="356"/>
      <c r="E10" s="356" t="str">
        <f>HYPERLINK("#'Response_2'!A1", "Response Report - 2nd Comp")</f>
        <v>Response Report - 2nd Comp</v>
      </c>
      <c r="F10" s="338" t="str">
        <f>HYPERLINK("#'Response_2'!A1", "24")</f>
        <v>24</v>
      </c>
      <c r="G10" s="328"/>
      <c r="H10" s="328"/>
    </row>
    <row r="11" spans="1:8" ht="15.75" customHeight="1" x14ac:dyDescent="0.25">
      <c r="A11" s="333"/>
      <c r="B11" s="356" t="str">
        <f>HYPERLINK("#'Response'!A1", "Response Report")</f>
        <v>Response Report</v>
      </c>
      <c r="C11" s="338" t="str">
        <f>HYPERLINK("#'Response'!A1", "5")</f>
        <v>5</v>
      </c>
      <c r="D11" s="356"/>
      <c r="E11" s="356" t="str">
        <f>HYPERLINK("#'Day of Week_2'!A1", "Day of Week &amp; Weekday/Weekend - 2nd Comp")</f>
        <v>Day of Week &amp; Weekday/Weekend - 2nd Comp</v>
      </c>
      <c r="F11" s="338" t="str">
        <f>HYPERLINK("#'Day of Week_2'!A1", "25")</f>
        <v>25</v>
      </c>
      <c r="G11" s="328"/>
      <c r="H11" s="328"/>
    </row>
    <row r="12" spans="1:8" ht="15.75" customHeight="1" x14ac:dyDescent="0.25">
      <c r="A12" s="328"/>
      <c r="B12" s="356" t="str">
        <f>HYPERLINK("#'Day of Week'!A1", "Day of Week &amp; Weekday/Weekend")</f>
        <v>Day of Week &amp; Weekday/Weekend</v>
      </c>
      <c r="C12" s="338" t="str">
        <f>HYPERLINK("#'Day of Week'!A1", "6")</f>
        <v>6</v>
      </c>
      <c r="D12" s="356"/>
      <c r="E12" s="356" t="str">
        <f>HYPERLINK("#'Daily by Month_2'!A1", "Daily Data for the Month - 2nd Comp")</f>
        <v>Daily Data for the Month - 2nd Comp</v>
      </c>
      <c r="F12" s="338" t="str">
        <f>HYPERLINK("#'Daily by Month_2'!A1", "26")</f>
        <v>26</v>
      </c>
      <c r="G12" s="328"/>
      <c r="H12" s="328"/>
    </row>
    <row r="13" spans="1:8" ht="15.75" customHeight="1" x14ac:dyDescent="0.25">
      <c r="A13" s="328"/>
      <c r="B13" s="356" t="str">
        <f>HYPERLINK("#'Daily by Month'!A1", "Daily Data for the Month")</f>
        <v>Daily Data for the Month</v>
      </c>
      <c r="C13" s="338" t="str">
        <f>HYPERLINK("#'Daily by Month'!A1", "7")</f>
        <v>7</v>
      </c>
      <c r="D13" s="356"/>
      <c r="E13" s="356" t="str">
        <f>HYPERLINK("#'Segmentation Glance_2'!A1", "Segmentation at a Glance - 2nd Comp")</f>
        <v>Segmentation at a Glance - 2nd Comp</v>
      </c>
      <c r="F13" s="338" t="str">
        <f>HYPERLINK("#'Segmentation Glance_2'!A1", "27")</f>
        <v>27</v>
      </c>
      <c r="G13" s="328"/>
      <c r="H13" s="328"/>
    </row>
    <row r="14" spans="1:8" ht="15.75" customHeight="1" x14ac:dyDescent="0.25">
      <c r="A14" s="328"/>
      <c r="B14" s="356" t="str">
        <f>HYPERLINK("#'Segmentation Glance'!A1", "Segmentation at a Glance")</f>
        <v>Segmentation at a Glance</v>
      </c>
      <c r="C14" s="338" t="str">
        <f>HYPERLINK("#'Segmentation Glance'!A1", "8")</f>
        <v>8</v>
      </c>
      <c r="D14" s="356"/>
      <c r="E14" s="356" t="str">
        <f>HYPERLINK("#'Segmentation Occ_2'!A1", "Segmentation Occupancy Analysis - 2nd Comp")</f>
        <v>Segmentation Occupancy Analysis - 2nd Comp</v>
      </c>
      <c r="F14" s="338" t="str">
        <f>HYPERLINK("#'Segmentation Occ_2'!A1", "28")</f>
        <v>28</v>
      </c>
      <c r="G14" s="328"/>
      <c r="H14" s="328"/>
    </row>
    <row r="15" spans="1:8" ht="15.75" customHeight="1" x14ac:dyDescent="0.25">
      <c r="A15" s="328"/>
      <c r="B15" s="356" t="str">
        <f>HYPERLINK("#'Segmentation Occ'!A1", "Segmentation Occupancy Analysis")</f>
        <v>Segmentation Occupancy Analysis</v>
      </c>
      <c r="C15" s="338" t="str">
        <f>HYPERLINK("#'Segmentation Occ'!A1", "9")</f>
        <v>9</v>
      </c>
      <c r="D15" s="356"/>
      <c r="E15" s="356" t="str">
        <f>HYPERLINK("#'Segmentation ADR_2'!A1", "Segmentation ADR Analysis - 2nd Comp")</f>
        <v>Segmentation ADR Analysis - 2nd Comp</v>
      </c>
      <c r="F15" s="338" t="str">
        <f>HYPERLINK("#'Segmentation ADR_2'!A1", "29")</f>
        <v>29</v>
      </c>
      <c r="G15" s="328"/>
      <c r="H15" s="328"/>
    </row>
    <row r="16" spans="1:8" ht="15.75" customHeight="1" x14ac:dyDescent="0.25">
      <c r="A16" s="328"/>
      <c r="B16" s="356" t="str">
        <f>HYPERLINK("#'Segmentation ADR'!A1", "Segmentation ADR Analysis")</f>
        <v>Segmentation ADR Analysis</v>
      </c>
      <c r="C16" s="338" t="str">
        <f>HYPERLINK("#'Segmentation ADR'!A1", "10")</f>
        <v>10</v>
      </c>
      <c r="D16" s="356"/>
      <c r="E16" s="356" t="str">
        <f>HYPERLINK("#'Segmentation RevPAR_2'!A1", "Segmentation RevPAR Analysis - 2nd Comp")</f>
        <v>Segmentation RevPAR Analysis - 2nd Comp</v>
      </c>
      <c r="F16" s="338" t="str">
        <f>HYPERLINK("#'Segmentation RevPAR_2'!A1", "30")</f>
        <v>30</v>
      </c>
      <c r="G16" s="328"/>
      <c r="H16" s="328"/>
    </row>
    <row r="17" spans="1:8" ht="15.75" customHeight="1" x14ac:dyDescent="0.25">
      <c r="A17" s="328"/>
      <c r="B17" s="356" t="str">
        <f>HYPERLINK("#'Segmentation RevPAR'!A1", "Segmentation RevPAR Analysis")</f>
        <v>Segmentation RevPAR Analysis</v>
      </c>
      <c r="C17" s="338" t="str">
        <f>HYPERLINK("#'Segmentation RevPAR'!A1", "11")</f>
        <v>11</v>
      </c>
      <c r="D17" s="356"/>
      <c r="E17" s="356" t="str">
        <f>HYPERLINK("#'Segmentation Indexes_2'!A1", "Segmentation Index Analysis - 2nd Comp")</f>
        <v>Segmentation Index Analysis - 2nd Comp</v>
      </c>
      <c r="F17" s="338" t="str">
        <f>HYPERLINK("#'Segmentation Indexes_2'!A1", "31")</f>
        <v>31</v>
      </c>
      <c r="G17" s="328"/>
      <c r="H17" s="328"/>
    </row>
    <row r="18" spans="1:8" ht="15.75" customHeight="1" x14ac:dyDescent="0.25">
      <c r="A18" s="328"/>
      <c r="B18" s="356" t="str">
        <f>HYPERLINK("#'Segmentation Indexes'!A1", "Segmentation Index Analysis")</f>
        <v>Segmentation Index Analysis</v>
      </c>
      <c r="C18" s="338" t="str">
        <f>HYPERLINK("#'Segmentation Indexes'!A1", "12")</f>
        <v>12</v>
      </c>
      <c r="D18" s="356"/>
      <c r="E18" s="356" t="str">
        <f>HYPERLINK("#'Segmentation Ranking_2'!A1", "Segmentation Ranking Analysis - 2nd Comp")</f>
        <v>Segmentation Ranking Analysis - 2nd Comp</v>
      </c>
      <c r="F18" s="338" t="str">
        <f>HYPERLINK("#'Segmentation Ranking_2'!A1", "32")</f>
        <v>32</v>
      </c>
      <c r="G18" s="328"/>
      <c r="H18" s="328"/>
    </row>
    <row r="19" spans="1:8" ht="15.75" customHeight="1" x14ac:dyDescent="0.25">
      <c r="A19" s="328"/>
      <c r="B19" s="356" t="str">
        <f>HYPERLINK("#'Segmentation Ranking'!A1", "Segmentation Ranking Analysis")</f>
        <v>Segmentation Ranking Analysis</v>
      </c>
      <c r="C19" s="338" t="str">
        <f>HYPERLINK("#'Segmentation Ranking'!A1", "13")</f>
        <v>13</v>
      </c>
      <c r="D19" s="356"/>
      <c r="E19" s="356" t="str">
        <f>HYPERLINK("#'Segmentation DOW Month_2'!A1", "Segmentation Day Of Week - Current Month - 2nd Comp")</f>
        <v>Segmentation Day Of Week - Current Month - 2nd Comp</v>
      </c>
      <c r="F19" s="338" t="str">
        <f>HYPERLINK("#'Segmentation DOW Month_2'!A1", "33")</f>
        <v>33</v>
      </c>
      <c r="G19" s="328"/>
      <c r="H19" s="328"/>
    </row>
    <row r="20" spans="1:8" ht="15.75" customHeight="1" x14ac:dyDescent="0.25">
      <c r="A20" s="328"/>
      <c r="B20" s="356" t="str">
        <f>HYPERLINK("#'Segmentation DOW Month'!A1", "Segmentation Day Of Week - Current Month")</f>
        <v>Segmentation Day Of Week - Current Month</v>
      </c>
      <c r="C20" s="338" t="str">
        <f>HYPERLINK("#'Segmentation DOW Month'!A1", "14")</f>
        <v>14</v>
      </c>
      <c r="D20" s="356"/>
      <c r="E20" s="356" t="str">
        <f>HYPERLINK("#'Segmentation DOW YTD_2'!A1", "Segmentation Day Of Week - Year to Date - 2nd Comp")</f>
        <v>Segmentation Day Of Week - Year to Date - 2nd Comp</v>
      </c>
      <c r="F20" s="338" t="str">
        <f>HYPERLINK("#'Segmentation DOW YTD_2'!A1", "34")</f>
        <v>34</v>
      </c>
      <c r="G20" s="328"/>
      <c r="H20" s="328"/>
    </row>
    <row r="21" spans="1:8" ht="15.75" customHeight="1" x14ac:dyDescent="0.25">
      <c r="A21" s="328"/>
      <c r="B21" s="356" t="str">
        <f>HYPERLINK("#'Segmentation DOW YTD'!A1", "Segmentation Day Of Week - Year to Date")</f>
        <v>Segmentation Day Of Week - Year to Date</v>
      </c>
      <c r="C21" s="338" t="str">
        <f>HYPERLINK("#'Segmentation DOW YTD'!A1", "15")</f>
        <v>15</v>
      </c>
      <c r="D21" s="356"/>
      <c r="E21" s="356" t="str">
        <f>HYPERLINK("#'Segmentation DOW Run 3_2'!A1", "Segmentation Day Of Week - Running 3 Month - 2nd Comp")</f>
        <v>Segmentation Day Of Week - Running 3 Month - 2nd Comp</v>
      </c>
      <c r="F21" s="338" t="str">
        <f>HYPERLINK("#'Segmentation DOW Run 3_2'!A1", "35")</f>
        <v>35</v>
      </c>
      <c r="G21" s="328"/>
      <c r="H21" s="328"/>
    </row>
    <row r="22" spans="1:8" ht="15.75" customHeight="1" x14ac:dyDescent="0.25">
      <c r="A22" s="328"/>
      <c r="B22" s="356" t="str">
        <f>HYPERLINK("#'Segmentation DOW Run 3'!A1", "Segmentation Day Of Week - Running 3 Month")</f>
        <v>Segmentation Day Of Week - Running 3 Month</v>
      </c>
      <c r="C22" s="338" t="str">
        <f>HYPERLINK("#'Segmentation DOW Run 3'!A1", "16")</f>
        <v>16</v>
      </c>
      <c r="D22" s="356"/>
      <c r="E22" s="356" t="str">
        <f>HYPERLINK("#'Segmentation DOW Run 12_2'!A1", "Segmentation Day Of Week - Running 12 Month - 2nd Comp")</f>
        <v>Segmentation Day Of Week - Running 12 Month - 2nd Comp</v>
      </c>
      <c r="F22" s="338" t="str">
        <f>HYPERLINK("#'Segmentation DOW Run 12_2'!A1", "36")</f>
        <v>36</v>
      </c>
      <c r="G22" s="328"/>
      <c r="H22" s="328"/>
    </row>
    <row r="23" spans="1:8" ht="15.75" customHeight="1" x14ac:dyDescent="0.25">
      <c r="A23" s="328"/>
      <c r="B23" s="356" t="str">
        <f>HYPERLINK("#'Segmentation DOW Run 12'!A1", "Segmentation Day Of Week - Running 12 Month")</f>
        <v>Segmentation Day Of Week - Running 12 Month</v>
      </c>
      <c r="C23" s="338" t="str">
        <f>HYPERLINK("#'Segmentation DOW Run 12'!A1", "17")</f>
        <v>17</v>
      </c>
      <c r="D23" s="356"/>
      <c r="E23" s="356" t="str">
        <f>HYPERLINK("#'Add Rev ADR_2'!A1", "Additional Revenue ADR Analysis (TrevPOR) - 2nd Comp")</f>
        <v>Additional Revenue ADR Analysis (TrevPOR) - 2nd Comp</v>
      </c>
      <c r="F23" s="338" t="str">
        <f>HYPERLINK("#'Add Rev ADR_2'!A1", "37")</f>
        <v>37</v>
      </c>
      <c r="G23" s="328"/>
      <c r="H23" s="328"/>
    </row>
    <row r="24" spans="1:8" ht="15.75" customHeight="1" x14ac:dyDescent="0.25">
      <c r="A24" s="328"/>
      <c r="B24" s="356" t="str">
        <f>HYPERLINK("#'Add Rev ADR'!A1", "Additional Revenue ADR Analysis (TrevPOR)")</f>
        <v>Additional Revenue ADR Analysis (TrevPOR)</v>
      </c>
      <c r="C24" s="338" t="str">
        <f>HYPERLINK("#'Add Rev ADR'!A1", "18")</f>
        <v>18</v>
      </c>
      <c r="D24" s="356"/>
      <c r="E24" s="356" t="str">
        <f>HYPERLINK("#'Add Rev RevPAR_2'!A1", "Additional Revenue RevPAR Analysis (TrevPAR) - 2nd Comp")</f>
        <v>Additional Revenue RevPAR Analysis (TrevPAR) - 2nd Comp</v>
      </c>
      <c r="F24" s="338" t="str">
        <f>HYPERLINK("#'Add Rev RevPAR_2'!A1", "38")</f>
        <v>38</v>
      </c>
      <c r="G24" s="328"/>
      <c r="H24" s="328"/>
    </row>
    <row r="25" spans="1:8" ht="15.75" customHeight="1" x14ac:dyDescent="0.25">
      <c r="A25" s="328"/>
      <c r="B25" s="356" t="str">
        <f>HYPERLINK("#'Add Rev RevPAR'!A1", "Additional Revenue RevPAR Analysis (TrevPAR)")</f>
        <v>Additional Revenue RevPAR Analysis (TrevPAR)</v>
      </c>
      <c r="C25" s="338" t="str">
        <f>HYPERLINK("#'Add Rev RevPAR'!A1", "19")</f>
        <v>19</v>
      </c>
      <c r="D25" s="356"/>
      <c r="E25" s="356" t="str">
        <f>HYPERLINK("#'Segmentation Response_2'!A1", "Segmentation Response Report - 2nd Comp")</f>
        <v>Segmentation Response Report - 2nd Comp</v>
      </c>
      <c r="F25" s="338" t="str">
        <f>HYPERLINK("#'Segmentation Response_2'!A1", "39")</f>
        <v>39</v>
      </c>
      <c r="G25" s="328"/>
      <c r="H25" s="328"/>
    </row>
    <row r="26" spans="1:8" ht="15.75" customHeight="1" x14ac:dyDescent="0.25">
      <c r="A26" s="328"/>
      <c r="B26" s="356" t="str">
        <f>HYPERLINK("#'Segmentation Response'!A1", "Segmentation Response Report")</f>
        <v>Segmentation Response Report</v>
      </c>
      <c r="C26" s="338" t="str">
        <f>HYPERLINK("#'Segmentation Response'!A1", "20")</f>
        <v>20</v>
      </c>
      <c r="D26" s="356"/>
      <c r="E26" s="356" t="str">
        <f>HYPERLINK("#'Help'!A1", "Help")</f>
        <v>Help</v>
      </c>
      <c r="F26" s="338" t="str">
        <f>HYPERLINK("#'Help'!A1", "40")</f>
        <v>40</v>
      </c>
      <c r="G26" s="328"/>
      <c r="H26" s="328"/>
    </row>
    <row r="27" spans="1:8" ht="15.75" customHeight="1" x14ac:dyDescent="0.25">
      <c r="A27" s="328"/>
      <c r="B27" s="356"/>
      <c r="C27" s="338"/>
      <c r="D27" s="356"/>
      <c r="E27" s="356"/>
      <c r="F27" s="338"/>
      <c r="G27" s="328"/>
      <c r="H27" s="328"/>
    </row>
    <row r="28" spans="1:8" ht="15.75" customHeight="1" x14ac:dyDescent="0.25">
      <c r="A28" s="328"/>
      <c r="B28" s="356"/>
      <c r="C28" s="338"/>
      <c r="D28" s="356"/>
      <c r="E28" s="356"/>
      <c r="F28" s="338"/>
      <c r="G28" s="328"/>
      <c r="H28" s="328"/>
    </row>
    <row r="29" spans="1:8" ht="15.75" customHeight="1" x14ac:dyDescent="0.25">
      <c r="A29" s="328"/>
      <c r="B29" s="356"/>
      <c r="C29" s="338"/>
      <c r="D29" s="356"/>
      <c r="E29" s="356"/>
      <c r="F29" s="338"/>
      <c r="G29" s="328"/>
      <c r="H29" s="328"/>
    </row>
    <row r="30" spans="1:8" ht="0" hidden="1" customHeight="1" x14ac:dyDescent="0.25">
      <c r="A30" s="328"/>
      <c r="B30" s="356"/>
      <c r="C30" s="338"/>
      <c r="D30" s="356"/>
      <c r="E30" s="356"/>
      <c r="F30" s="338"/>
      <c r="G30" s="328"/>
      <c r="H30" s="328"/>
    </row>
    <row r="31" spans="1:8" ht="0" hidden="1" customHeight="1" x14ac:dyDescent="0.25">
      <c r="A31" s="328"/>
      <c r="B31" s="356"/>
      <c r="C31" s="338"/>
      <c r="D31" s="356"/>
      <c r="E31" s="356"/>
      <c r="F31" s="338"/>
      <c r="G31" s="328"/>
      <c r="H31" s="328"/>
    </row>
    <row r="32" spans="1:8" ht="0" hidden="1" customHeight="1" x14ac:dyDescent="0.25">
      <c r="A32" s="328"/>
      <c r="B32" s="356"/>
      <c r="C32" s="338"/>
      <c r="D32" s="356"/>
      <c r="E32" s="356"/>
      <c r="F32" s="338"/>
      <c r="G32" s="328"/>
      <c r="H32" s="328"/>
    </row>
    <row r="33" spans="1:8" ht="0" hidden="1" customHeight="1" x14ac:dyDescent="0.25">
      <c r="A33" s="328"/>
      <c r="B33" s="356"/>
      <c r="C33" s="338"/>
      <c r="D33" s="356"/>
      <c r="E33" s="356"/>
      <c r="F33" s="338"/>
      <c r="G33" s="328"/>
      <c r="H33" s="328"/>
    </row>
    <row r="34" spans="1:8" ht="0" hidden="1" customHeight="1" x14ac:dyDescent="0.25">
      <c r="A34" s="328"/>
      <c r="B34" s="356"/>
      <c r="C34" s="338"/>
      <c r="D34" s="356"/>
      <c r="E34" s="356"/>
      <c r="F34" s="338"/>
      <c r="G34" s="328"/>
      <c r="H34" s="328"/>
    </row>
    <row r="35" spans="1:8" ht="0" hidden="1" customHeight="1" x14ac:dyDescent="0.25">
      <c r="A35" s="328"/>
      <c r="B35" s="356"/>
      <c r="C35" s="338"/>
      <c r="D35" s="356"/>
      <c r="E35" s="356"/>
      <c r="F35" s="338"/>
      <c r="G35" s="328"/>
      <c r="H35" s="328"/>
    </row>
    <row r="36" spans="1:8" ht="0" hidden="1" customHeight="1" x14ac:dyDescent="0.25">
      <c r="A36" s="328"/>
      <c r="B36" s="356"/>
      <c r="C36" s="338"/>
      <c r="D36" s="356"/>
      <c r="E36" s="356"/>
      <c r="F36" s="338"/>
      <c r="G36" s="328"/>
      <c r="H36" s="328"/>
    </row>
    <row r="37" spans="1:8" ht="0" hidden="1" customHeight="1" x14ac:dyDescent="0.25">
      <c r="A37" s="328"/>
      <c r="B37" s="356"/>
      <c r="C37" s="338"/>
      <c r="D37" s="356"/>
      <c r="E37" s="356"/>
      <c r="F37" s="338"/>
      <c r="G37" s="328"/>
      <c r="H37" s="328"/>
    </row>
    <row r="38" spans="1:8" ht="0" hidden="1" customHeight="1" x14ac:dyDescent="0.25">
      <c r="A38" s="328"/>
      <c r="B38" s="356"/>
      <c r="C38" s="338"/>
      <c r="D38" s="356"/>
      <c r="E38" s="356"/>
      <c r="F38" s="338"/>
      <c r="G38" s="328"/>
      <c r="H38" s="328"/>
    </row>
    <row r="39" spans="1:8" ht="0" hidden="1" customHeight="1" x14ac:dyDescent="0.25">
      <c r="A39" s="328"/>
      <c r="B39" s="356"/>
      <c r="C39" s="338"/>
      <c r="D39" s="356"/>
      <c r="E39" s="356"/>
      <c r="F39" s="338"/>
      <c r="G39" s="328"/>
      <c r="H39" s="328"/>
    </row>
    <row r="40" spans="1:8" ht="0" hidden="1" customHeight="1" x14ac:dyDescent="0.25">
      <c r="A40" s="328"/>
      <c r="B40" s="356"/>
      <c r="C40" s="338"/>
      <c r="D40" s="356"/>
      <c r="E40" s="356"/>
      <c r="F40" s="338"/>
      <c r="G40" s="328"/>
      <c r="H40" s="328"/>
    </row>
    <row r="41" spans="1:8" ht="0" hidden="1" customHeight="1" x14ac:dyDescent="0.25">
      <c r="A41" s="328"/>
      <c r="B41" s="356"/>
      <c r="C41" s="338"/>
      <c r="D41" s="356"/>
      <c r="E41" s="356"/>
      <c r="F41" s="338"/>
      <c r="G41" s="328"/>
      <c r="H41" s="328"/>
    </row>
    <row r="42" spans="1:8" ht="0" hidden="1" customHeight="1" x14ac:dyDescent="0.25">
      <c r="A42" s="328"/>
      <c r="B42" s="356"/>
      <c r="C42" s="338"/>
      <c r="D42" s="356"/>
      <c r="E42" s="356"/>
      <c r="F42" s="338"/>
      <c r="G42" s="328"/>
      <c r="H42" s="328"/>
    </row>
    <row r="43" spans="1:8" ht="0" hidden="1" customHeight="1" x14ac:dyDescent="0.25">
      <c r="A43" s="328"/>
      <c r="B43" s="356"/>
      <c r="C43" s="338"/>
      <c r="D43" s="356"/>
      <c r="E43" s="356"/>
      <c r="F43" s="338"/>
      <c r="G43" s="328"/>
      <c r="H43" s="328"/>
    </row>
    <row r="44" spans="1:8" ht="0" hidden="1" customHeight="1" x14ac:dyDescent="0.25">
      <c r="A44" s="328"/>
      <c r="B44" s="356"/>
      <c r="C44" s="338"/>
      <c r="D44" s="356"/>
      <c r="E44" s="356"/>
      <c r="F44" s="338"/>
      <c r="G44" s="328"/>
      <c r="H44" s="328"/>
    </row>
    <row r="45" spans="1:8" ht="0" hidden="1" customHeight="1" x14ac:dyDescent="0.25">
      <c r="A45" s="328"/>
      <c r="B45" s="356"/>
      <c r="C45" s="338"/>
      <c r="D45" s="356"/>
      <c r="E45" s="356"/>
      <c r="F45" s="338"/>
      <c r="G45" s="328"/>
      <c r="H45" s="328"/>
    </row>
    <row r="46" spans="1:8" ht="0" hidden="1" customHeight="1" x14ac:dyDescent="0.25">
      <c r="A46" s="328"/>
      <c r="B46" s="356"/>
      <c r="C46" s="338"/>
      <c r="D46" s="356"/>
      <c r="E46" s="356"/>
      <c r="F46" s="338"/>
      <c r="G46" s="328"/>
      <c r="H46" s="328"/>
    </row>
    <row r="47" spans="1:8" ht="0" hidden="1" customHeight="1" x14ac:dyDescent="0.25">
      <c r="A47" s="328"/>
      <c r="B47" s="356"/>
      <c r="C47" s="338"/>
      <c r="D47" s="356"/>
      <c r="E47" s="356"/>
      <c r="F47" s="338"/>
      <c r="G47" s="328"/>
      <c r="H47" s="328"/>
    </row>
    <row r="48" spans="1:8" ht="0" hidden="1" customHeight="1" x14ac:dyDescent="0.25">
      <c r="A48" s="328"/>
      <c r="B48" s="356"/>
      <c r="C48" s="338"/>
      <c r="D48" s="356"/>
      <c r="E48" s="356"/>
      <c r="F48" s="338"/>
      <c r="G48" s="328"/>
      <c r="H48" s="328"/>
    </row>
    <row r="49" spans="1:8" ht="0" hidden="1" customHeight="1" x14ac:dyDescent="0.25">
      <c r="A49" s="328"/>
      <c r="B49" s="356"/>
      <c r="C49" s="338"/>
      <c r="D49" s="356"/>
      <c r="E49" s="356"/>
      <c r="F49" s="338"/>
      <c r="G49" s="328"/>
      <c r="H49" s="328"/>
    </row>
    <row r="50" spans="1:8" ht="15.75" customHeight="1" x14ac:dyDescent="0.25">
      <c r="A50" s="328"/>
      <c r="B50" s="356"/>
      <c r="C50" s="338"/>
      <c r="D50" s="356"/>
      <c r="E50" s="356"/>
      <c r="F50" s="338"/>
      <c r="G50" s="328"/>
      <c r="H50" s="328"/>
    </row>
    <row r="51" spans="1:8" ht="15.75" customHeight="1" x14ac:dyDescent="0.25">
      <c r="A51" s="328"/>
      <c r="B51" s="356"/>
      <c r="C51" s="338"/>
      <c r="D51" s="356"/>
      <c r="E51" s="356"/>
      <c r="F51" s="338"/>
      <c r="G51" s="328"/>
      <c r="H51" s="328"/>
    </row>
    <row r="52" spans="1:8" ht="15.75" customHeight="1" x14ac:dyDescent="0.25">
      <c r="A52" s="328"/>
      <c r="B52" s="356"/>
      <c r="C52" s="338"/>
      <c r="D52" s="356"/>
      <c r="E52" s="356"/>
      <c r="F52" s="338"/>
      <c r="G52" s="328"/>
      <c r="H52" s="328"/>
    </row>
    <row r="53" spans="1:8" ht="15.75" customHeight="1" x14ac:dyDescent="0.25">
      <c r="A53" s="328"/>
      <c r="B53" s="356"/>
      <c r="C53" s="338"/>
      <c r="D53" s="356"/>
      <c r="E53" s="356"/>
      <c r="F53" s="338"/>
      <c r="G53" s="328"/>
      <c r="H53" s="328"/>
    </row>
    <row r="54" spans="1:8" ht="15.75" customHeight="1" x14ac:dyDescent="0.25">
      <c r="A54" s="328"/>
      <c r="B54" s="356"/>
      <c r="C54" s="338"/>
      <c r="D54" s="356"/>
      <c r="E54" s="356"/>
      <c r="F54" s="338"/>
      <c r="G54" s="328"/>
      <c r="H54" s="328"/>
    </row>
    <row r="55" spans="1:8" ht="15.75" customHeight="1" x14ac:dyDescent="0.25">
      <c r="A55" s="328"/>
      <c r="B55" s="356"/>
      <c r="C55" s="338"/>
      <c r="D55" s="356"/>
      <c r="E55" s="356"/>
      <c r="F55" s="338"/>
      <c r="G55" s="328"/>
      <c r="H55" s="328"/>
    </row>
    <row r="56" spans="1:8" ht="15.75" customHeight="1" x14ac:dyDescent="0.25">
      <c r="A56" s="328"/>
      <c r="B56" s="356"/>
      <c r="C56" s="338"/>
      <c r="D56" s="356"/>
      <c r="E56" s="356"/>
      <c r="F56" s="338"/>
      <c r="G56" s="328"/>
      <c r="H56" s="328"/>
    </row>
    <row r="57" spans="1:8" ht="10.5" customHeight="1" x14ac:dyDescent="0.25">
      <c r="A57" s="328"/>
      <c r="B57" s="356"/>
      <c r="C57" s="356"/>
      <c r="D57" s="356"/>
      <c r="E57" s="356"/>
      <c r="F57" s="356"/>
      <c r="G57" s="328"/>
      <c r="H57" s="328"/>
    </row>
    <row r="58" spans="1:8" ht="10.5" customHeight="1" x14ac:dyDescent="0.25">
      <c r="A58" s="328"/>
      <c r="B58" s="335" t="s">
        <v>99</v>
      </c>
      <c r="C58" s="335"/>
      <c r="D58" s="336"/>
      <c r="E58" s="335" t="s">
        <v>100</v>
      </c>
      <c r="F58" s="335"/>
      <c r="G58" s="328"/>
      <c r="H58" s="328"/>
    </row>
    <row r="59" spans="1:8" ht="10.5" customHeight="1" x14ac:dyDescent="0.25">
      <c r="A59" s="328"/>
      <c r="B59" s="335" t="s">
        <v>105</v>
      </c>
      <c r="C59" s="335"/>
      <c r="D59" s="336"/>
      <c r="E59" s="335" t="s">
        <v>101</v>
      </c>
      <c r="F59" s="335"/>
      <c r="G59" s="328"/>
      <c r="H59" s="328"/>
    </row>
    <row r="60" spans="1:8" ht="10.5" customHeight="1" x14ac:dyDescent="0.25">
      <c r="A60" s="328"/>
      <c r="B60" s="335" t="s">
        <v>94</v>
      </c>
      <c r="C60" s="335"/>
      <c r="D60" s="336"/>
      <c r="E60" s="335" t="s">
        <v>106</v>
      </c>
      <c r="F60" s="335"/>
      <c r="G60" s="328"/>
      <c r="H60" s="328"/>
    </row>
    <row r="61" spans="1:8" ht="20.149999999999999" customHeight="1" x14ac:dyDescent="0.25">
      <c r="A61" s="328"/>
      <c r="B61" s="335"/>
      <c r="C61" s="335"/>
      <c r="D61" s="336"/>
      <c r="E61" s="335"/>
      <c r="F61" s="335"/>
      <c r="G61" s="328"/>
      <c r="H61" s="328"/>
    </row>
    <row r="62" spans="1:8" ht="48" customHeight="1" x14ac:dyDescent="0.25">
      <c r="A62" s="328"/>
      <c r="B62" s="417" t="s">
        <v>107</v>
      </c>
      <c r="C62" s="417"/>
      <c r="D62" s="417"/>
      <c r="E62" s="417"/>
      <c r="F62" s="417"/>
      <c r="G62" s="328"/>
      <c r="H62" s="328"/>
    </row>
    <row r="63" spans="1:8" ht="8.15" customHeight="1" x14ac:dyDescent="0.25">
      <c r="A63" s="328"/>
      <c r="B63" s="327"/>
      <c r="C63" s="328"/>
      <c r="D63" s="334"/>
      <c r="E63" s="328"/>
      <c r="F63" s="328"/>
      <c r="G63" s="328"/>
      <c r="H63" s="328"/>
    </row>
    <row r="64" spans="1:8" ht="15.75" customHeight="1" x14ac:dyDescent="0.25">
      <c r="A64" s="151"/>
      <c r="B64" s="151"/>
      <c r="C64" s="151"/>
      <c r="D64" s="151"/>
      <c r="E64" s="151"/>
      <c r="F64" s="151"/>
      <c r="G64" s="151"/>
      <c r="H64" s="151"/>
    </row>
    <row r="65" spans="1:8" ht="15.75" customHeight="1" x14ac:dyDescent="0.25">
      <c r="A65" s="151"/>
      <c r="B65" s="151"/>
      <c r="C65" s="151"/>
      <c r="D65" s="151"/>
      <c r="E65" s="151"/>
      <c r="F65" s="151"/>
      <c r="G65" s="151"/>
      <c r="H65" s="151"/>
    </row>
    <row r="66" spans="1:8" ht="15.75" customHeight="1" x14ac:dyDescent="0.25">
      <c r="A66" s="151"/>
      <c r="B66" s="151"/>
      <c r="C66" s="151"/>
      <c r="D66" s="151"/>
      <c r="E66" s="151"/>
      <c r="F66" s="151"/>
      <c r="G66" s="151"/>
      <c r="H66" s="151"/>
    </row>
    <row r="67" spans="1:8" ht="15.75" customHeight="1" x14ac:dyDescent="0.25">
      <c r="A67" s="151"/>
      <c r="B67" s="151"/>
      <c r="C67" s="151"/>
      <c r="D67" s="151"/>
      <c r="E67" s="151"/>
      <c r="F67" s="151"/>
      <c r="G67" s="151"/>
      <c r="H67" s="151"/>
    </row>
    <row r="68" spans="1:8" ht="15.75" customHeight="1" x14ac:dyDescent="0.25">
      <c r="A68" s="151"/>
      <c r="B68" s="151"/>
      <c r="C68" s="151"/>
      <c r="D68" s="151"/>
      <c r="E68" s="151"/>
      <c r="F68" s="151"/>
      <c r="G68" s="151"/>
      <c r="H68" s="151"/>
    </row>
    <row r="69" spans="1:8" ht="15.75" customHeight="1" x14ac:dyDescent="0.25">
      <c r="A69" s="151"/>
      <c r="B69" s="151"/>
      <c r="C69" s="151"/>
      <c r="D69" s="151"/>
      <c r="E69" s="151"/>
      <c r="F69" s="151"/>
      <c r="G69" s="151"/>
      <c r="H69" s="151"/>
    </row>
    <row r="70" spans="1:8" ht="15.75" customHeight="1" x14ac:dyDescent="0.25">
      <c r="A70" s="151"/>
      <c r="B70" s="151"/>
      <c r="C70" s="151"/>
      <c r="D70" s="151"/>
      <c r="E70" s="151"/>
      <c r="F70" s="151"/>
      <c r="G70" s="151"/>
      <c r="H70" s="151"/>
    </row>
    <row r="71" spans="1:8" ht="15.75" customHeight="1" x14ac:dyDescent="0.25">
      <c r="A71" s="151"/>
      <c r="B71" s="151"/>
      <c r="C71" s="151"/>
      <c r="D71" s="151"/>
      <c r="E71" s="151"/>
      <c r="F71" s="151"/>
      <c r="G71" s="151"/>
      <c r="H71" s="151"/>
    </row>
    <row r="72" spans="1:8" ht="15.75" customHeight="1" x14ac:dyDescent="0.25">
      <c r="A72" s="151"/>
      <c r="B72" s="151"/>
      <c r="C72" s="151"/>
      <c r="D72" s="151"/>
      <c r="E72" s="151"/>
      <c r="F72" s="151"/>
      <c r="G72" s="151"/>
      <c r="H72" s="151"/>
    </row>
    <row r="73" spans="1:8" ht="15.75" customHeight="1" x14ac:dyDescent="0.25">
      <c r="A73" s="151"/>
      <c r="B73" s="151"/>
      <c r="C73" s="151"/>
      <c r="D73" s="151"/>
      <c r="E73" s="151"/>
      <c r="F73" s="151"/>
      <c r="G73" s="151"/>
      <c r="H73" s="151"/>
    </row>
    <row r="74" spans="1:8" ht="15.75" customHeight="1" x14ac:dyDescent="0.25">
      <c r="A74" s="151"/>
      <c r="B74" s="151"/>
      <c r="C74" s="151"/>
      <c r="D74" s="151"/>
      <c r="E74" s="151"/>
      <c r="F74" s="151"/>
      <c r="G74" s="151"/>
      <c r="H74" s="151"/>
    </row>
    <row r="75" spans="1:8" ht="15.75" customHeight="1" x14ac:dyDescent="0.25">
      <c r="A75" s="151"/>
      <c r="B75" s="151"/>
      <c r="C75" s="151"/>
      <c r="D75" s="151"/>
      <c r="E75" s="151"/>
      <c r="F75" s="151"/>
      <c r="G75" s="151"/>
      <c r="H75" s="151"/>
    </row>
    <row r="76" spans="1:8" ht="15.75" customHeight="1" x14ac:dyDescent="0.25">
      <c r="A76" s="151"/>
      <c r="B76" s="151"/>
      <c r="C76" s="151"/>
      <c r="D76" s="151"/>
      <c r="E76" s="151"/>
      <c r="F76" s="151"/>
      <c r="G76" s="151"/>
      <c r="H76" s="151"/>
    </row>
    <row r="77" spans="1:8" ht="15.75" customHeight="1" x14ac:dyDescent="0.25">
      <c r="A77" s="151"/>
      <c r="B77" s="151"/>
      <c r="C77" s="151"/>
      <c r="D77" s="151"/>
      <c r="E77" s="151"/>
      <c r="F77" s="151"/>
      <c r="G77" s="151"/>
      <c r="H77" s="151"/>
    </row>
    <row r="78" spans="1:8" ht="15.75" customHeight="1" x14ac:dyDescent="0.25">
      <c r="A78" s="151"/>
      <c r="B78" s="151"/>
      <c r="C78" s="151"/>
      <c r="D78" s="151"/>
      <c r="E78" s="151"/>
      <c r="F78" s="151"/>
      <c r="G78" s="151"/>
      <c r="H78" s="151"/>
    </row>
    <row r="79" spans="1:8" ht="15.75" customHeight="1" x14ac:dyDescent="0.25">
      <c r="A79" s="151"/>
      <c r="B79" s="151"/>
      <c r="C79" s="151"/>
      <c r="D79" s="151"/>
      <c r="E79" s="151"/>
      <c r="F79" s="151"/>
      <c r="G79" s="151"/>
      <c r="H79" s="151"/>
    </row>
    <row r="80" spans="1:8" ht="15.75" customHeight="1" x14ac:dyDescent="0.25">
      <c r="A80" s="151"/>
      <c r="B80" s="151"/>
      <c r="C80" s="151"/>
      <c r="D80" s="151"/>
      <c r="E80" s="151"/>
      <c r="F80" s="151"/>
      <c r="G80" s="151"/>
      <c r="H80" s="151"/>
    </row>
    <row r="81" spans="1:8" ht="15.75" customHeight="1" x14ac:dyDescent="0.25">
      <c r="A81" s="151"/>
      <c r="B81" s="151"/>
      <c r="C81" s="151"/>
      <c r="D81" s="151"/>
      <c r="E81" s="151"/>
      <c r="F81" s="151"/>
      <c r="G81" s="151"/>
      <c r="H81" s="151"/>
    </row>
    <row r="82" spans="1:8" ht="15.75" customHeight="1" x14ac:dyDescent="0.25">
      <c r="A82" s="151"/>
      <c r="B82" s="151"/>
      <c r="C82" s="151"/>
      <c r="D82" s="151"/>
      <c r="E82" s="151"/>
      <c r="F82" s="151"/>
      <c r="G82" s="151"/>
      <c r="H82" s="151"/>
    </row>
    <row r="83" spans="1:8" ht="15.75" customHeight="1" x14ac:dyDescent="0.25">
      <c r="A83" s="151"/>
      <c r="B83" s="151"/>
      <c r="C83" s="151"/>
      <c r="D83" s="151"/>
      <c r="E83" s="151"/>
      <c r="F83" s="151"/>
      <c r="G83" s="151"/>
      <c r="H83" s="151"/>
    </row>
    <row r="84" spans="1:8" ht="15.75" customHeight="1" x14ac:dyDescent="0.25">
      <c r="A84" s="151"/>
      <c r="B84" s="151"/>
      <c r="C84" s="151"/>
      <c r="D84" s="151"/>
      <c r="E84" s="151"/>
      <c r="F84" s="151"/>
      <c r="G84" s="151"/>
      <c r="H84" s="151"/>
    </row>
    <row r="85" spans="1:8" ht="15.75" customHeight="1" x14ac:dyDescent="0.25">
      <c r="A85" s="151"/>
      <c r="B85" s="151"/>
      <c r="C85" s="151"/>
      <c r="D85" s="151"/>
      <c r="E85" s="151"/>
      <c r="F85" s="151"/>
      <c r="G85" s="151"/>
      <c r="H85" s="151"/>
    </row>
    <row r="86" spans="1:8" ht="15.75" customHeight="1" x14ac:dyDescent="0.25">
      <c r="A86" s="151"/>
      <c r="B86" s="151"/>
      <c r="C86" s="151"/>
      <c r="D86" s="151"/>
      <c r="E86" s="151"/>
      <c r="F86" s="151"/>
      <c r="G86" s="151"/>
      <c r="H86" s="151"/>
    </row>
    <row r="87" spans="1:8" s="151" customFormat="1" ht="15.75" customHeight="1" x14ac:dyDescent="0.25"/>
    <row r="88" spans="1:8" s="151" customFormat="1" ht="15.75" customHeight="1" x14ac:dyDescent="0.25"/>
    <row r="89" spans="1:8" s="151" customFormat="1" ht="15.75" customHeight="1" x14ac:dyDescent="0.25"/>
    <row r="90" spans="1:8" s="151" customFormat="1" ht="15.75" customHeight="1" x14ac:dyDescent="0.25"/>
    <row r="91" spans="1:8" ht="15.75" customHeight="1" x14ac:dyDescent="0.25">
      <c r="B91" s="304"/>
      <c r="D91" s="303"/>
    </row>
    <row r="92" spans="1:8" ht="15.75" customHeight="1" x14ac:dyDescent="0.25">
      <c r="B92" s="304"/>
      <c r="D92" s="303"/>
    </row>
    <row r="93" spans="1:8" ht="15.75" customHeight="1" x14ac:dyDescent="0.25">
      <c r="B93" s="304"/>
      <c r="D93" s="303"/>
    </row>
    <row r="94" spans="1:8" ht="15.75" customHeight="1" x14ac:dyDescent="0.25">
      <c r="B94" s="304"/>
      <c r="D94" s="303"/>
    </row>
    <row r="95" spans="1:8" ht="15.75" customHeight="1" x14ac:dyDescent="0.25">
      <c r="B95" s="304"/>
      <c r="D95" s="303"/>
    </row>
    <row r="96" spans="1:8" ht="15.75" customHeight="1" x14ac:dyDescent="0.25">
      <c r="B96" s="304"/>
      <c r="D96" s="303"/>
    </row>
    <row r="97" spans="2:4" ht="15.75" customHeight="1" x14ac:dyDescent="0.25">
      <c r="B97" s="304"/>
      <c r="D97" s="303"/>
    </row>
    <row r="98" spans="2:4" ht="15.75" customHeight="1" x14ac:dyDescent="0.25">
      <c r="B98" s="304"/>
      <c r="D98" s="303"/>
    </row>
    <row r="99" spans="2:4" ht="15.75" customHeight="1" x14ac:dyDescent="0.25">
      <c r="B99" s="304"/>
      <c r="D99" s="303"/>
    </row>
    <row r="100" spans="2:4" ht="15.75" customHeight="1" x14ac:dyDescent="0.25">
      <c r="B100" s="304"/>
      <c r="D100" s="303"/>
    </row>
    <row r="101" spans="2:4" ht="15.75" customHeight="1" x14ac:dyDescent="0.25">
      <c r="B101" s="304"/>
      <c r="D101" s="303"/>
    </row>
    <row r="102" spans="2:4" x14ac:dyDescent="0.25">
      <c r="B102" s="304"/>
      <c r="D102" s="303"/>
    </row>
    <row r="103" spans="2:4" x14ac:dyDescent="0.25">
      <c r="B103" s="304"/>
      <c r="D103" s="303"/>
    </row>
    <row r="104" spans="2:4" x14ac:dyDescent="0.25">
      <c r="B104" s="304"/>
      <c r="D104" s="303"/>
    </row>
    <row r="105" spans="2:4" x14ac:dyDescent="0.25">
      <c r="B105" s="304"/>
      <c r="D105" s="303"/>
    </row>
    <row r="106" spans="2:4" x14ac:dyDescent="0.25">
      <c r="B106" s="304"/>
      <c r="D106" s="303"/>
    </row>
    <row r="107" spans="2:4" x14ac:dyDescent="0.25">
      <c r="B107" s="304"/>
      <c r="D107" s="303"/>
    </row>
    <row r="108" spans="2:4" x14ac:dyDescent="0.25">
      <c r="B108" s="304"/>
      <c r="D108" s="303"/>
    </row>
    <row r="109" spans="2:4" x14ac:dyDescent="0.25">
      <c r="B109" s="304"/>
      <c r="D109" s="303"/>
    </row>
    <row r="110" spans="2:4" x14ac:dyDescent="0.25">
      <c r="B110" s="304"/>
      <c r="D110" s="303"/>
    </row>
    <row r="111" spans="2:4" x14ac:dyDescent="0.25">
      <c r="B111" s="304"/>
      <c r="D111" s="303"/>
    </row>
    <row r="112" spans="2:4" x14ac:dyDescent="0.25">
      <c r="B112" s="3"/>
      <c r="D112" s="303"/>
    </row>
    <row r="113" spans="2:4" x14ac:dyDescent="0.25">
      <c r="B113" s="3"/>
      <c r="D113" s="303"/>
    </row>
    <row r="114" spans="2:4" x14ac:dyDescent="0.25">
      <c r="B114" s="3"/>
      <c r="D114" s="303"/>
    </row>
    <row r="115" spans="2:4" x14ac:dyDescent="0.25">
      <c r="B115" s="3"/>
      <c r="D115" s="303"/>
    </row>
    <row r="116" spans="2:4" x14ac:dyDescent="0.25">
      <c r="B116" s="3"/>
      <c r="D116" s="303"/>
    </row>
    <row r="117" spans="2:4" x14ac:dyDescent="0.25">
      <c r="B117" s="3"/>
      <c r="D117" s="59"/>
    </row>
    <row r="118" spans="2:4" x14ac:dyDescent="0.25">
      <c r="B118" s="3"/>
      <c r="D118" s="59"/>
    </row>
    <row r="119" spans="2:4" x14ac:dyDescent="0.25">
      <c r="B119" s="3"/>
      <c r="D119" s="59"/>
    </row>
    <row r="120" spans="2:4" x14ac:dyDescent="0.25">
      <c r="B120" s="3"/>
      <c r="D120" s="59"/>
    </row>
    <row r="121" spans="2:4" x14ac:dyDescent="0.25">
      <c r="B121" s="3"/>
      <c r="D121" s="59"/>
    </row>
    <row r="122" spans="2:4" x14ac:dyDescent="0.25">
      <c r="B122" s="3"/>
      <c r="D122" s="59"/>
    </row>
    <row r="123" spans="2:4" x14ac:dyDescent="0.25">
      <c r="B123" s="3"/>
      <c r="D123" s="59"/>
    </row>
    <row r="124" spans="2:4" x14ac:dyDescent="0.25">
      <c r="B124" s="3"/>
      <c r="D124" s="59"/>
    </row>
    <row r="125" spans="2:4" x14ac:dyDescent="0.25">
      <c r="B125" s="3"/>
      <c r="D125" s="59"/>
    </row>
    <row r="126" spans="2:4" x14ac:dyDescent="0.25">
      <c r="B126" s="3"/>
      <c r="D126" s="59"/>
    </row>
    <row r="127" spans="2:4" x14ac:dyDescent="0.25">
      <c r="B127" s="3"/>
      <c r="D127" s="59"/>
    </row>
    <row r="128" spans="2:4" x14ac:dyDescent="0.25">
      <c r="B128" s="3"/>
      <c r="D128" s="59"/>
    </row>
    <row r="129" spans="2:4" x14ac:dyDescent="0.25">
      <c r="B129" s="3"/>
      <c r="D129" s="59"/>
    </row>
    <row r="130" spans="2:4" x14ac:dyDescent="0.25">
      <c r="B130" s="3"/>
      <c r="D130" s="59"/>
    </row>
    <row r="131" spans="2:4" x14ac:dyDescent="0.25">
      <c r="B131" s="3"/>
      <c r="D131" s="59"/>
    </row>
    <row r="132" spans="2:4" x14ac:dyDescent="0.25">
      <c r="B132" s="3"/>
    </row>
    <row r="133" spans="2:4" x14ac:dyDescent="0.25">
      <c r="B133" s="3"/>
    </row>
    <row r="134" spans="2:4" x14ac:dyDescent="0.25">
      <c r="B134" s="3"/>
    </row>
    <row r="135" spans="2:4" x14ac:dyDescent="0.25">
      <c r="B135" s="3"/>
    </row>
    <row r="136" spans="2:4" x14ac:dyDescent="0.25">
      <c r="B136" s="3"/>
    </row>
    <row r="137" spans="2:4" x14ac:dyDescent="0.25">
      <c r="B137" s="3"/>
    </row>
    <row r="138" spans="2:4" x14ac:dyDescent="0.25">
      <c r="B138" s="3"/>
    </row>
    <row r="139" spans="2:4" x14ac:dyDescent="0.25">
      <c r="B139" s="3"/>
    </row>
    <row r="140" spans="2:4" x14ac:dyDescent="0.25">
      <c r="B140" s="3"/>
    </row>
    <row r="141" spans="2:4" x14ac:dyDescent="0.25">
      <c r="B141" s="3"/>
    </row>
    <row r="142" spans="2:4" x14ac:dyDescent="0.25">
      <c r="B142" s="3"/>
    </row>
    <row r="143" spans="2:4" x14ac:dyDescent="0.25">
      <c r="B143" s="3"/>
    </row>
    <row r="144" spans="2:4"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sheetData>
  <sheetProtection sheet="1" objects="1" scenarios="1"/>
  <mergeCells count="3">
    <mergeCell ref="B62:F62"/>
    <mergeCell ref="B5:E5"/>
    <mergeCell ref="B4:E4"/>
  </mergeCells>
  <phoneticPr fontId="0" type="noConversion"/>
  <printOptions horizontalCentered="1" verticalCentered="1"/>
  <pageMargins left="0.25" right="0.25" top="0.25" bottom="0.25" header="0" footer="0"/>
  <pageSetup scale="57" orientation="landscape" r:id="rId1"/>
  <headerFooter alignWithMargins="0"/>
  <rowBreaks count="1" manualBreakCount="1">
    <brk id="38" max="16383" man="1"/>
  </rowBreaks>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P82"/>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5" t="s">
        <v>116</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542" t="s">
        <v>236</v>
      </c>
      <c r="S3" s="542"/>
      <c r="T3" s="542"/>
      <c r="U3" s="542"/>
      <c r="V3" s="542"/>
      <c r="W3" s="542"/>
      <c r="X3" s="542"/>
      <c r="Y3" s="542"/>
      <c r="Z3" s="542"/>
      <c r="AA3" s="542"/>
      <c r="AB3" s="542"/>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2.75" customHeight="1" x14ac:dyDescent="0.25"/>
    <row r="6" spans="1:28" ht="15.75" customHeight="1" x14ac:dyDescent="0.35">
      <c r="D6" s="541" t="s">
        <v>78</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8" ht="18" customHeight="1" x14ac:dyDescent="0.4">
      <c r="A9" s="42"/>
      <c r="B9" s="183">
        <v>2021</v>
      </c>
      <c r="C9" s="184" t="s">
        <v>160</v>
      </c>
      <c r="D9" s="266">
        <v>140.20504926108376</v>
      </c>
      <c r="E9" s="267">
        <v>137.39392726534004</v>
      </c>
      <c r="F9" s="268">
        <v>134.1820062551574</v>
      </c>
      <c r="G9" s="266">
        <v>139.57415254237287</v>
      </c>
      <c r="H9" s="267">
        <v>116.90797190549814</v>
      </c>
      <c r="I9" s="268">
        <v>126.81858767973699</v>
      </c>
      <c r="J9" s="266">
        <v>100.86842105263158</v>
      </c>
      <c r="K9" s="267">
        <v>0</v>
      </c>
      <c r="L9" s="268">
        <v>74.310678390139131</v>
      </c>
      <c r="M9" s="266">
        <v>139.72813996806812</v>
      </c>
      <c r="N9" s="267">
        <v>134.39060917227502</v>
      </c>
      <c r="O9" s="268">
        <v>130.91330892824806</v>
      </c>
      <c r="P9" s="3"/>
      <c r="Q9" s="253">
        <v>51.76802462400034</v>
      </c>
      <c r="R9" s="254">
        <v>38.92632573342037</v>
      </c>
      <c r="S9" s="255">
        <v>35.937547996431768</v>
      </c>
      <c r="T9" s="253">
        <v>0</v>
      </c>
      <c r="U9" s="254">
        <v>8.7463507584573303</v>
      </c>
      <c r="V9" s="255">
        <v>16.742954607715372</v>
      </c>
      <c r="W9" s="253">
        <v>0.74249293646100267</v>
      </c>
      <c r="X9" s="254">
        <v>0</v>
      </c>
      <c r="Y9" s="255">
        <v>-0.35827779522410269</v>
      </c>
      <c r="Z9" s="253">
        <v>51.199311689025926</v>
      </c>
      <c r="AA9" s="254">
        <v>35.217281502818985</v>
      </c>
      <c r="AB9" s="255">
        <v>31.829910958075992</v>
      </c>
    </row>
    <row r="10" spans="1:28" ht="18" customHeight="1" x14ac:dyDescent="0.35">
      <c r="A10" s="43"/>
      <c r="B10" s="185"/>
      <c r="C10" s="186" t="s">
        <v>164</v>
      </c>
      <c r="D10" s="179">
        <v>121.78714695047073</v>
      </c>
      <c r="E10" s="65">
        <v>117.88354490187923</v>
      </c>
      <c r="F10" s="180">
        <v>123.41379431316996</v>
      </c>
      <c r="G10" s="179">
        <v>0</v>
      </c>
      <c r="H10" s="65">
        <v>116.55262158012408</v>
      </c>
      <c r="I10" s="180">
        <v>114.43266649022661</v>
      </c>
      <c r="J10" s="179">
        <v>0</v>
      </c>
      <c r="K10" s="65">
        <v>0</v>
      </c>
      <c r="L10" s="180">
        <v>74.305781345037119</v>
      </c>
      <c r="M10" s="179">
        <v>121.78733933688089</v>
      </c>
      <c r="N10" s="65">
        <v>117.78268668419354</v>
      </c>
      <c r="O10" s="180">
        <v>120.17483311859715</v>
      </c>
      <c r="P10" s="3"/>
      <c r="Q10" s="174">
        <v>42.804051985610357</v>
      </c>
      <c r="R10" s="64">
        <v>23.539842386598657</v>
      </c>
      <c r="S10" s="175">
        <v>29.786021471419243</v>
      </c>
      <c r="T10" s="174">
        <v>0</v>
      </c>
      <c r="U10" s="64">
        <v>20.303244901178537</v>
      </c>
      <c r="V10" s="175">
        <v>4.9953471464103822</v>
      </c>
      <c r="W10" s="174">
        <v>-100</v>
      </c>
      <c r="X10" s="64">
        <v>0</v>
      </c>
      <c r="Y10" s="175">
        <v>-3.2153107954055704</v>
      </c>
      <c r="Z10" s="174">
        <v>42.547925112212624</v>
      </c>
      <c r="AA10" s="64">
        <v>23.402341155867063</v>
      </c>
      <c r="AB10" s="175">
        <v>25.080696047723375</v>
      </c>
    </row>
    <row r="11" spans="1:28" ht="18" customHeight="1" x14ac:dyDescent="0.35">
      <c r="A11" s="43"/>
      <c r="B11" s="187"/>
      <c r="C11" s="188" t="s">
        <v>165</v>
      </c>
      <c r="D11" s="269">
        <v>123.19148936170212</v>
      </c>
      <c r="E11" s="66">
        <v>123.45446202686301</v>
      </c>
      <c r="F11" s="270">
        <v>127.56955302693812</v>
      </c>
      <c r="G11" s="269">
        <v>118.99166666666666</v>
      </c>
      <c r="H11" s="66">
        <v>122.15249182848697</v>
      </c>
      <c r="I11" s="270">
        <v>125.26447425931086</v>
      </c>
      <c r="J11" s="269">
        <v>0</v>
      </c>
      <c r="K11" s="66">
        <v>0</v>
      </c>
      <c r="L11" s="270">
        <v>73.798834505416352</v>
      </c>
      <c r="M11" s="269">
        <v>123.01990136054422</v>
      </c>
      <c r="N11" s="66">
        <v>123.31395082270291</v>
      </c>
      <c r="O11" s="270">
        <v>124.08509685761327</v>
      </c>
      <c r="P11" s="3"/>
      <c r="Q11" s="256">
        <v>43.70993612517664</v>
      </c>
      <c r="R11" s="63">
        <v>30.627121557630954</v>
      </c>
      <c r="S11" s="257">
        <v>38.009750118653038</v>
      </c>
      <c r="T11" s="256">
        <v>81.422272047881393</v>
      </c>
      <c r="U11" s="63">
        <v>30.05707571674164</v>
      </c>
      <c r="V11" s="257">
        <v>19.98983170863912</v>
      </c>
      <c r="W11" s="256">
        <v>-100</v>
      </c>
      <c r="X11" s="63">
        <v>0</v>
      </c>
      <c r="Y11" s="257">
        <v>-2.9032756490004781</v>
      </c>
      <c r="Z11" s="256">
        <v>43.326033719927594</v>
      </c>
      <c r="AA11" s="63">
        <v>30.516018755570379</v>
      </c>
      <c r="AB11" s="257">
        <v>32.791227855285442</v>
      </c>
    </row>
    <row r="12" spans="1:28" ht="18" customHeight="1" x14ac:dyDescent="0.35">
      <c r="A12" s="43"/>
      <c r="B12" s="185"/>
      <c r="C12" s="186" t="s">
        <v>167</v>
      </c>
      <c r="D12" s="179">
        <v>110.32265788686023</v>
      </c>
      <c r="E12" s="65">
        <v>123.46438484063893</v>
      </c>
      <c r="F12" s="180">
        <v>126.83217020888124</v>
      </c>
      <c r="G12" s="179">
        <v>130.39444444444445</v>
      </c>
      <c r="H12" s="65">
        <v>122.96347132271602</v>
      </c>
      <c r="I12" s="180">
        <v>123.8777409722871</v>
      </c>
      <c r="J12" s="179">
        <v>0</v>
      </c>
      <c r="K12" s="65">
        <v>0</v>
      </c>
      <c r="L12" s="180">
        <v>75.689565926417799</v>
      </c>
      <c r="M12" s="179">
        <v>111.34875887531952</v>
      </c>
      <c r="N12" s="65">
        <v>123.39104776511832</v>
      </c>
      <c r="O12" s="180">
        <v>123.63933791113368</v>
      </c>
      <c r="P12" s="3"/>
      <c r="Q12" s="174">
        <v>30.623590079007219</v>
      </c>
      <c r="R12" s="64">
        <v>35.825262639793188</v>
      </c>
      <c r="S12" s="175">
        <v>39.449341770822208</v>
      </c>
      <c r="T12" s="174">
        <v>33.014269214458139</v>
      </c>
      <c r="U12" s="64">
        <v>21.572143558870906</v>
      </c>
      <c r="V12" s="175">
        <v>20.234914676668676</v>
      </c>
      <c r="W12" s="174">
        <v>-100</v>
      </c>
      <c r="X12" s="64">
        <v>0</v>
      </c>
      <c r="Y12" s="175">
        <v>-1.1829992109627496</v>
      </c>
      <c r="Z12" s="174">
        <v>29.660420184010512</v>
      </c>
      <c r="AA12" s="64">
        <v>35.2408668483585</v>
      </c>
      <c r="AB12" s="175">
        <v>34.659850617864983</v>
      </c>
    </row>
    <row r="13" spans="1:28" ht="18" customHeight="1" x14ac:dyDescent="0.35">
      <c r="A13" s="43"/>
      <c r="B13" s="187"/>
      <c r="C13" s="188" t="s">
        <v>168</v>
      </c>
      <c r="D13" s="269">
        <v>104.64936305732483</v>
      </c>
      <c r="E13" s="66">
        <v>115.297501638797</v>
      </c>
      <c r="F13" s="270">
        <v>119.29980336139504</v>
      </c>
      <c r="G13" s="269">
        <v>107.41379310344827</v>
      </c>
      <c r="H13" s="66">
        <v>109.03586157060992</v>
      </c>
      <c r="I13" s="270">
        <v>129.85622697376311</v>
      </c>
      <c r="J13" s="269">
        <v>0</v>
      </c>
      <c r="K13" s="66">
        <v>0</v>
      </c>
      <c r="L13" s="270">
        <v>76.56147696418526</v>
      </c>
      <c r="M13" s="269">
        <v>104.67471442095298</v>
      </c>
      <c r="N13" s="66">
        <v>114.51773563382289</v>
      </c>
      <c r="O13" s="270">
        <v>117.79116353338154</v>
      </c>
      <c r="P13" s="3"/>
      <c r="Q13" s="256">
        <v>27.445774491574664</v>
      </c>
      <c r="R13" s="63">
        <v>31.584132932619955</v>
      </c>
      <c r="S13" s="257">
        <v>35.879122903108325</v>
      </c>
      <c r="T13" s="256">
        <v>0</v>
      </c>
      <c r="U13" s="63">
        <v>9.9720851973990978</v>
      </c>
      <c r="V13" s="257">
        <v>33.846437989769179</v>
      </c>
      <c r="W13" s="256">
        <v>-100</v>
      </c>
      <c r="X13" s="63">
        <v>0</v>
      </c>
      <c r="Y13" s="257">
        <v>2.7734037654627435</v>
      </c>
      <c r="Z13" s="256">
        <v>27.084227320654286</v>
      </c>
      <c r="AA13" s="63">
        <v>29.913616882550286</v>
      </c>
      <c r="AB13" s="257">
        <v>33.52256388516156</v>
      </c>
    </row>
    <row r="14" spans="1:28" ht="18" customHeight="1" x14ac:dyDescent="0.35">
      <c r="A14" s="43"/>
      <c r="B14" s="185"/>
      <c r="C14" s="186" t="s">
        <v>169</v>
      </c>
      <c r="D14" s="179">
        <v>106.29277912621359</v>
      </c>
      <c r="E14" s="65">
        <v>112.03055403428431</v>
      </c>
      <c r="F14" s="180">
        <v>117.14360564929517</v>
      </c>
      <c r="G14" s="179">
        <v>109.66666666666667</v>
      </c>
      <c r="H14" s="65">
        <v>111.05897778785608</v>
      </c>
      <c r="I14" s="180">
        <v>137.02896750548121</v>
      </c>
      <c r="J14" s="179">
        <v>0</v>
      </c>
      <c r="K14" s="65">
        <v>0</v>
      </c>
      <c r="L14" s="180">
        <v>74.657178245423196</v>
      </c>
      <c r="M14" s="179">
        <v>106.4055513196481</v>
      </c>
      <c r="N14" s="65">
        <v>111.94842147258301</v>
      </c>
      <c r="O14" s="180">
        <v>116.36590038902382</v>
      </c>
      <c r="P14" s="3"/>
      <c r="Q14" s="174">
        <v>35.780374166647007</v>
      </c>
      <c r="R14" s="64">
        <v>29.280133093808537</v>
      </c>
      <c r="S14" s="175">
        <v>36.133544038297472</v>
      </c>
      <c r="T14" s="174">
        <v>46.934632561844772</v>
      </c>
      <c r="U14" s="64">
        <v>40.912174182645622</v>
      </c>
      <c r="V14" s="175">
        <v>64.361050021135455</v>
      </c>
      <c r="W14" s="174">
        <v>-100</v>
      </c>
      <c r="X14" s="64">
        <v>0</v>
      </c>
      <c r="Y14" s="175">
        <v>-0.72604762824692359</v>
      </c>
      <c r="Z14" s="174">
        <v>35.854803074173653</v>
      </c>
      <c r="AA14" s="64">
        <v>29.331789149329111</v>
      </c>
      <c r="AB14" s="175">
        <v>36.350618416382112</v>
      </c>
    </row>
    <row r="15" spans="1:28" ht="18" customHeight="1" x14ac:dyDescent="0.35">
      <c r="A15" s="43"/>
      <c r="B15" s="187">
        <v>2022</v>
      </c>
      <c r="C15" s="188" t="s">
        <v>171</v>
      </c>
      <c r="D15" s="269">
        <v>114.97582304526749</v>
      </c>
      <c r="E15" s="66">
        <v>114.96840724343973</v>
      </c>
      <c r="F15" s="270">
        <v>120.90955093699871</v>
      </c>
      <c r="G15" s="269">
        <v>119.93464052287581</v>
      </c>
      <c r="H15" s="66">
        <v>148.84490401749269</v>
      </c>
      <c r="I15" s="270">
        <v>144.43912809559217</v>
      </c>
      <c r="J15" s="269">
        <v>0</v>
      </c>
      <c r="K15" s="66">
        <v>0</v>
      </c>
      <c r="L15" s="270">
        <v>75.733668322963268</v>
      </c>
      <c r="M15" s="269">
        <v>115.65041777777778</v>
      </c>
      <c r="N15" s="66">
        <v>118.93689744398864</v>
      </c>
      <c r="O15" s="270">
        <v>120.57082158378684</v>
      </c>
      <c r="P15" s="3"/>
      <c r="Q15" s="256">
        <v>36.024365803912431</v>
      </c>
      <c r="R15" s="63">
        <v>27.03003396887879</v>
      </c>
      <c r="S15" s="257">
        <v>38.351460694398568</v>
      </c>
      <c r="T15" s="256">
        <v>0</v>
      </c>
      <c r="U15" s="63">
        <v>64.052277530898905</v>
      </c>
      <c r="V15" s="257">
        <v>36.746686527464263</v>
      </c>
      <c r="W15" s="256">
        <v>-100</v>
      </c>
      <c r="X15" s="63">
        <v>0</v>
      </c>
      <c r="Y15" s="257">
        <v>-0.19788919636855712</v>
      </c>
      <c r="Z15" s="256">
        <v>36.622680586960378</v>
      </c>
      <c r="AA15" s="63">
        <v>31.405003584756773</v>
      </c>
      <c r="AB15" s="257">
        <v>34.808048433339692</v>
      </c>
    </row>
    <row r="16" spans="1:28" ht="18" customHeight="1" x14ac:dyDescent="0.35">
      <c r="A16" s="43"/>
      <c r="B16" s="185"/>
      <c r="C16" s="186" t="s">
        <v>172</v>
      </c>
      <c r="D16" s="179">
        <v>113.16320618058909</v>
      </c>
      <c r="E16" s="65">
        <v>119.05199878364613</v>
      </c>
      <c r="F16" s="180">
        <v>118.49165198836066</v>
      </c>
      <c r="G16" s="179">
        <v>136.95901639344262</v>
      </c>
      <c r="H16" s="65">
        <v>137.95835935321389</v>
      </c>
      <c r="I16" s="180">
        <v>130.59546164115378</v>
      </c>
      <c r="J16" s="179">
        <v>0</v>
      </c>
      <c r="K16" s="65">
        <v>0</v>
      </c>
      <c r="L16" s="180">
        <v>74.687812910672776</v>
      </c>
      <c r="M16" s="179">
        <v>116.73686910135413</v>
      </c>
      <c r="N16" s="65">
        <v>121.88069043576684</v>
      </c>
      <c r="O16" s="180">
        <v>117.82647238967151</v>
      </c>
      <c r="P16" s="3"/>
      <c r="Q16" s="174">
        <v>27.562136699885638</v>
      </c>
      <c r="R16" s="64">
        <v>27.509497368306807</v>
      </c>
      <c r="S16" s="175">
        <v>33.014342797381268</v>
      </c>
      <c r="T16" s="174">
        <v>22.284836065573771</v>
      </c>
      <c r="U16" s="64">
        <v>28.409808770211807</v>
      </c>
      <c r="V16" s="175">
        <v>17.139406232209716</v>
      </c>
      <c r="W16" s="174">
        <v>-100</v>
      </c>
      <c r="X16" s="64">
        <v>0</v>
      </c>
      <c r="Y16" s="175">
        <v>1.4856546802725203</v>
      </c>
      <c r="Z16" s="174">
        <v>31.199586969861578</v>
      </c>
      <c r="AA16" s="64">
        <v>29.849041448429123</v>
      </c>
      <c r="AB16" s="175">
        <v>28.844792364375024</v>
      </c>
    </row>
    <row r="17" spans="1:29" ht="18" customHeight="1" x14ac:dyDescent="0.35">
      <c r="A17" s="43"/>
      <c r="B17" s="187"/>
      <c r="C17" s="188" t="s">
        <v>173</v>
      </c>
      <c r="D17" s="269">
        <v>114.09917858229389</v>
      </c>
      <c r="E17" s="66">
        <v>123.59302252824352</v>
      </c>
      <c r="F17" s="270">
        <v>127.61414998877788</v>
      </c>
      <c r="G17" s="269">
        <v>119.325</v>
      </c>
      <c r="H17" s="66">
        <v>136.62618954211095</v>
      </c>
      <c r="I17" s="270">
        <v>132.98664038563976</v>
      </c>
      <c r="J17" s="269">
        <v>0</v>
      </c>
      <c r="K17" s="66">
        <v>0</v>
      </c>
      <c r="L17" s="270">
        <v>75.383728872656974</v>
      </c>
      <c r="M17" s="269">
        <v>114.22346896346896</v>
      </c>
      <c r="N17" s="66">
        <v>125.34847304422684</v>
      </c>
      <c r="O17" s="270">
        <v>125.86427347348128</v>
      </c>
      <c r="P17" s="3"/>
      <c r="Q17" s="256">
        <v>9.5485498261619881</v>
      </c>
      <c r="R17" s="63">
        <v>24.899623977135612</v>
      </c>
      <c r="S17" s="257">
        <v>31.793685779901914</v>
      </c>
      <c r="T17" s="256">
        <v>0</v>
      </c>
      <c r="U17" s="63">
        <v>56.922552982347909</v>
      </c>
      <c r="V17" s="257">
        <v>36.051206537772416</v>
      </c>
      <c r="W17" s="256">
        <v>-100</v>
      </c>
      <c r="X17" s="63">
        <v>0</v>
      </c>
      <c r="Y17" s="257">
        <v>1.4628024158441846</v>
      </c>
      <c r="Z17" s="256">
        <v>9.7120321630836237</v>
      </c>
      <c r="AA17" s="63">
        <v>26.86931557113537</v>
      </c>
      <c r="AB17" s="257">
        <v>30.733847697740096</v>
      </c>
    </row>
    <row r="18" spans="1:29" ht="18" customHeight="1" x14ac:dyDescent="0.35">
      <c r="A18" s="43"/>
      <c r="B18" s="185"/>
      <c r="C18" s="186" t="s">
        <v>174</v>
      </c>
      <c r="D18" s="179">
        <v>119.10992616899098</v>
      </c>
      <c r="E18" s="65">
        <v>131.57171189599543</v>
      </c>
      <c r="F18" s="180">
        <v>134.3586363455216</v>
      </c>
      <c r="G18" s="179">
        <v>121.77173913043478</v>
      </c>
      <c r="H18" s="65">
        <v>124.55357333788838</v>
      </c>
      <c r="I18" s="180">
        <v>133.70450829114725</v>
      </c>
      <c r="J18" s="179">
        <v>0</v>
      </c>
      <c r="K18" s="65">
        <v>0</v>
      </c>
      <c r="L18" s="180">
        <v>75.128899300288609</v>
      </c>
      <c r="M18" s="179">
        <v>119.1753027473993</v>
      </c>
      <c r="N18" s="65">
        <v>129.85550077239958</v>
      </c>
      <c r="O18" s="180">
        <v>131.70607629334904</v>
      </c>
      <c r="P18" s="3"/>
      <c r="Q18" s="174">
        <v>20.853991851932602</v>
      </c>
      <c r="R18" s="64">
        <v>23.385713936824224</v>
      </c>
      <c r="S18" s="175">
        <v>29.513855524732094</v>
      </c>
      <c r="T18" s="174">
        <v>0</v>
      </c>
      <c r="U18" s="64">
        <v>4.2131421949846848</v>
      </c>
      <c r="V18" s="175">
        <v>13.641578074774687</v>
      </c>
      <c r="W18" s="174">
        <v>-100</v>
      </c>
      <c r="X18" s="64">
        <v>0</v>
      </c>
      <c r="Y18" s="175">
        <v>0.69692689932979324</v>
      </c>
      <c r="Z18" s="174">
        <v>20.868098234453527</v>
      </c>
      <c r="AA18" s="64">
        <v>19.457615922846198</v>
      </c>
      <c r="AB18" s="175">
        <v>26.254005207314957</v>
      </c>
    </row>
    <row r="19" spans="1:29" ht="18" customHeight="1" x14ac:dyDescent="0.35">
      <c r="A19" s="43"/>
      <c r="B19" s="187"/>
      <c r="C19" s="188" t="s">
        <v>175</v>
      </c>
      <c r="D19" s="269">
        <v>125.61897307451471</v>
      </c>
      <c r="E19" s="66">
        <v>135.8043027707914</v>
      </c>
      <c r="F19" s="270">
        <v>136.74757729881497</v>
      </c>
      <c r="G19" s="269">
        <v>118.75942028985507</v>
      </c>
      <c r="H19" s="66">
        <v>135.54158523258479</v>
      </c>
      <c r="I19" s="270">
        <v>132.03999273204016</v>
      </c>
      <c r="J19" s="269">
        <v>0</v>
      </c>
      <c r="K19" s="66">
        <v>0</v>
      </c>
      <c r="L19" s="270">
        <v>75.035055781901846</v>
      </c>
      <c r="M19" s="269">
        <v>124.95040406894603</v>
      </c>
      <c r="N19" s="66">
        <v>135.76355117225887</v>
      </c>
      <c r="O19" s="270">
        <v>133.1477304021372</v>
      </c>
      <c r="P19" s="3"/>
      <c r="Q19" s="256">
        <v>20.5144600795706</v>
      </c>
      <c r="R19" s="63">
        <v>26.628972210790078</v>
      </c>
      <c r="S19" s="257">
        <v>23.58142329272296</v>
      </c>
      <c r="T19" s="256">
        <v>19.833792220058417</v>
      </c>
      <c r="U19" s="63">
        <v>37.153962838745208</v>
      </c>
      <c r="V19" s="257">
        <v>32.061590805392626</v>
      </c>
      <c r="W19" s="256">
        <v>-100</v>
      </c>
      <c r="X19" s="63">
        <v>-100</v>
      </c>
      <c r="Y19" s="257">
        <v>3.1349405772064731</v>
      </c>
      <c r="Z19" s="256">
        <v>19.942385637872075</v>
      </c>
      <c r="AA19" s="63">
        <v>27.234413576536237</v>
      </c>
      <c r="AB19" s="257">
        <v>22.622195581464194</v>
      </c>
    </row>
    <row r="20" spans="1:29" ht="18" customHeight="1" x14ac:dyDescent="0.35">
      <c r="A20" s="43"/>
      <c r="B20" s="185"/>
      <c r="C20" s="186" t="s">
        <v>176</v>
      </c>
      <c r="D20" s="179">
        <v>115.0309405940594</v>
      </c>
      <c r="E20" s="65">
        <v>134.15650895090295</v>
      </c>
      <c r="F20" s="180">
        <v>141.4224624739081</v>
      </c>
      <c r="G20" s="179">
        <v>142.8100358422939</v>
      </c>
      <c r="H20" s="65">
        <v>133.87717535916116</v>
      </c>
      <c r="I20" s="180">
        <v>139.13604347211302</v>
      </c>
      <c r="J20" s="179">
        <v>0</v>
      </c>
      <c r="K20" s="65">
        <v>0</v>
      </c>
      <c r="L20" s="180">
        <v>76.957358263725908</v>
      </c>
      <c r="M20" s="179">
        <v>116.82539013660569</v>
      </c>
      <c r="N20" s="65">
        <v>134.11928338299987</v>
      </c>
      <c r="O20" s="180">
        <v>138.30910921821132</v>
      </c>
      <c r="P20" s="3"/>
      <c r="Q20" s="174">
        <v>5.1975163316244304</v>
      </c>
      <c r="R20" s="64">
        <v>18.407126903945773</v>
      </c>
      <c r="S20" s="175">
        <v>19.172068278014535</v>
      </c>
      <c r="T20" s="174">
        <v>17.875989689823172</v>
      </c>
      <c r="U20" s="64">
        <v>27.019750553574127</v>
      </c>
      <c r="V20" s="175">
        <v>22.905523716922488</v>
      </c>
      <c r="W20" s="174">
        <v>-100</v>
      </c>
      <c r="X20" s="64">
        <v>0</v>
      </c>
      <c r="Y20" s="175">
        <v>5.7704157715609696</v>
      </c>
      <c r="Z20" s="174">
        <v>6.6704669914636341</v>
      </c>
      <c r="AA20" s="64">
        <v>18.848197481330871</v>
      </c>
      <c r="AB20" s="175">
        <v>18.575277514583043</v>
      </c>
    </row>
    <row r="21" spans="1:29" ht="18" customHeight="1" x14ac:dyDescent="0.35">
      <c r="A21" s="43"/>
      <c r="B21" s="187"/>
      <c r="C21" s="188" t="s">
        <v>160</v>
      </c>
      <c r="D21" s="271">
        <v>128.91715976331361</v>
      </c>
      <c r="E21" s="104">
        <v>143.50755851358289</v>
      </c>
      <c r="F21" s="272">
        <v>146.38928033282315</v>
      </c>
      <c r="G21" s="271">
        <v>146.76429567642955</v>
      </c>
      <c r="H21" s="104">
        <v>131.43285668983668</v>
      </c>
      <c r="I21" s="272">
        <v>139.19714549589088</v>
      </c>
      <c r="J21" s="271">
        <v>0</v>
      </c>
      <c r="K21" s="104">
        <v>0</v>
      </c>
      <c r="L21" s="272">
        <v>77.259883990160958</v>
      </c>
      <c r="M21" s="271">
        <v>131.42085893171591</v>
      </c>
      <c r="N21" s="104">
        <v>140.67522104875354</v>
      </c>
      <c r="O21" s="272">
        <v>142.26784735629676</v>
      </c>
      <c r="P21" s="3"/>
      <c r="Q21" s="256">
        <v>-8.0509864354209277</v>
      </c>
      <c r="R21" s="63">
        <v>4.4497099471345711</v>
      </c>
      <c r="S21" s="257">
        <v>9.0975492305624162</v>
      </c>
      <c r="T21" s="256">
        <v>5.1514861477273435</v>
      </c>
      <c r="U21" s="63">
        <v>12.424203882415771</v>
      </c>
      <c r="V21" s="257">
        <v>9.7608387245683961</v>
      </c>
      <c r="W21" s="256">
        <v>-100</v>
      </c>
      <c r="X21" s="63">
        <v>0</v>
      </c>
      <c r="Y21" s="257">
        <v>3.9687507420923591</v>
      </c>
      <c r="Z21" s="256">
        <v>-5.9453171267295541</v>
      </c>
      <c r="AA21" s="63">
        <v>4.6763772522201554</v>
      </c>
      <c r="AB21" s="257">
        <v>8.6733262806184168</v>
      </c>
    </row>
    <row r="22" spans="1:29" ht="18" customHeight="1" x14ac:dyDescent="0.35">
      <c r="A22" s="43"/>
      <c r="B22" s="185"/>
      <c r="C22" s="186" t="s">
        <v>164</v>
      </c>
      <c r="D22" s="179">
        <v>109.3365840066871</v>
      </c>
      <c r="E22" s="65">
        <v>133.0353019721112</v>
      </c>
      <c r="F22" s="180">
        <v>132.06004970863364</v>
      </c>
      <c r="G22" s="179">
        <v>121.14754098360656</v>
      </c>
      <c r="H22" s="65">
        <v>143.18712089334602</v>
      </c>
      <c r="I22" s="180">
        <v>133.11293314907934</v>
      </c>
      <c r="J22" s="179">
        <v>0</v>
      </c>
      <c r="K22" s="65">
        <v>0</v>
      </c>
      <c r="L22" s="180">
        <v>76.279976125176333</v>
      </c>
      <c r="M22" s="179">
        <v>109.90953870625663</v>
      </c>
      <c r="N22" s="65">
        <v>135.53334437086093</v>
      </c>
      <c r="O22" s="180">
        <v>129.69440066089231</v>
      </c>
      <c r="P22" s="3"/>
      <c r="Q22" s="174">
        <v>-10.223215877512422</v>
      </c>
      <c r="R22" s="64">
        <v>12.853156971840422</v>
      </c>
      <c r="S22" s="175">
        <v>7.0059067898772573</v>
      </c>
      <c r="T22" s="174">
        <v>0</v>
      </c>
      <c r="U22" s="64">
        <v>22.8519092510859</v>
      </c>
      <c r="V22" s="175">
        <v>16.324243095811394</v>
      </c>
      <c r="W22" s="174">
        <v>0</v>
      </c>
      <c r="X22" s="64">
        <v>0</v>
      </c>
      <c r="Y22" s="175">
        <v>2.6568521916352577</v>
      </c>
      <c r="Z22" s="174">
        <v>-9.7529026377576429</v>
      </c>
      <c r="AA22" s="64">
        <v>15.070684993163852</v>
      </c>
      <c r="AB22" s="175">
        <v>7.9214318799157288</v>
      </c>
    </row>
    <row r="23" spans="1:29" ht="18" customHeight="1" x14ac:dyDescent="0.35">
      <c r="A23" s="43"/>
      <c r="B23" s="187"/>
      <c r="C23" s="188" t="s">
        <v>165</v>
      </c>
      <c r="D23" s="269">
        <v>123.565828845003</v>
      </c>
      <c r="E23" s="66">
        <v>136.20703198194363</v>
      </c>
      <c r="F23" s="270">
        <v>137.61542329576889</v>
      </c>
      <c r="G23" s="269">
        <v>121.71666666666667</v>
      </c>
      <c r="H23" s="66">
        <v>134.88814068005536</v>
      </c>
      <c r="I23" s="270">
        <v>141.23536962753136</v>
      </c>
      <c r="J23" s="269">
        <v>0</v>
      </c>
      <c r="K23" s="66">
        <v>0</v>
      </c>
      <c r="L23" s="270">
        <v>75.521422551838313</v>
      </c>
      <c r="M23" s="269">
        <v>123.44179229480737</v>
      </c>
      <c r="N23" s="66">
        <v>135.90573353797777</v>
      </c>
      <c r="O23" s="270">
        <v>135.35620134258036</v>
      </c>
      <c r="P23" s="3"/>
      <c r="Q23" s="256">
        <v>0.30386797435649288</v>
      </c>
      <c r="R23" s="63">
        <v>10.32977645819307</v>
      </c>
      <c r="S23" s="257">
        <v>7.8748181133397575</v>
      </c>
      <c r="T23" s="256">
        <v>2.290076335849208</v>
      </c>
      <c r="U23" s="63">
        <v>10.426024603277009</v>
      </c>
      <c r="V23" s="257">
        <v>12.749740469250105</v>
      </c>
      <c r="W23" s="256">
        <v>0</v>
      </c>
      <c r="X23" s="63">
        <v>0</v>
      </c>
      <c r="Y23" s="257">
        <v>2.3341670068139977</v>
      </c>
      <c r="Z23" s="256">
        <v>0.34294527116474632</v>
      </c>
      <c r="AA23" s="63">
        <v>10.211158292529404</v>
      </c>
      <c r="AB23" s="257">
        <v>9.0833667945757153</v>
      </c>
    </row>
    <row r="24" spans="1:29" ht="18" customHeight="1" x14ac:dyDescent="0.35">
      <c r="A24" s="43"/>
      <c r="B24" s="185"/>
      <c r="C24" s="186" t="s">
        <v>167</v>
      </c>
      <c r="D24" s="179">
        <v>121.21652421652422</v>
      </c>
      <c r="E24" s="65">
        <v>138.20585623369854</v>
      </c>
      <c r="F24" s="180">
        <v>136.73103489595542</v>
      </c>
      <c r="G24" s="179">
        <v>121.92134831460675</v>
      </c>
      <c r="H24" s="65">
        <v>137.17554459716303</v>
      </c>
      <c r="I24" s="180">
        <v>129.77798194483739</v>
      </c>
      <c r="J24" s="179">
        <v>0</v>
      </c>
      <c r="K24" s="65">
        <v>0</v>
      </c>
      <c r="L24" s="180">
        <v>74.747754078402153</v>
      </c>
      <c r="M24" s="179">
        <v>121.23398166157266</v>
      </c>
      <c r="N24" s="65">
        <v>137.86576196473553</v>
      </c>
      <c r="O24" s="180">
        <v>132.96398992796142</v>
      </c>
      <c r="P24" s="3"/>
      <c r="Q24" s="174">
        <v>9.8745502857557454</v>
      </c>
      <c r="R24" s="64">
        <v>11.939857321713209</v>
      </c>
      <c r="S24" s="175">
        <v>7.8046955048954816</v>
      </c>
      <c r="T24" s="174">
        <v>-6.4980499482906833</v>
      </c>
      <c r="U24" s="64">
        <v>11.557963614385519</v>
      </c>
      <c r="V24" s="175">
        <v>4.7629549313921755</v>
      </c>
      <c r="W24" s="174">
        <v>0</v>
      </c>
      <c r="X24" s="64">
        <v>0</v>
      </c>
      <c r="Y24" s="175">
        <v>-1.244308692315208</v>
      </c>
      <c r="Z24" s="174">
        <v>8.8777125907107468</v>
      </c>
      <c r="AA24" s="64">
        <v>11.73076528792517</v>
      </c>
      <c r="AB24" s="175">
        <v>7.5418165240953492</v>
      </c>
    </row>
    <row r="25" spans="1:29" ht="18" customHeight="1" x14ac:dyDescent="0.3">
      <c r="A25" s="44"/>
      <c r="B25" s="187"/>
      <c r="C25" s="188" t="s">
        <v>168</v>
      </c>
      <c r="D25" s="269">
        <v>108.88396897220427</v>
      </c>
      <c r="E25" s="66">
        <v>135.58074665206934</v>
      </c>
      <c r="F25" s="270">
        <v>130.75220944849576</v>
      </c>
      <c r="G25" s="269">
        <v>129.27232142857142</v>
      </c>
      <c r="H25" s="66">
        <v>125.63026352928507</v>
      </c>
      <c r="I25" s="270">
        <v>131.30114096838986</v>
      </c>
      <c r="J25" s="269">
        <v>0</v>
      </c>
      <c r="K25" s="66">
        <v>0</v>
      </c>
      <c r="L25" s="270">
        <v>75.811720288259238</v>
      </c>
      <c r="M25" s="269">
        <v>110.26025617842073</v>
      </c>
      <c r="N25" s="66">
        <v>133.52776276994183</v>
      </c>
      <c r="O25" s="270">
        <v>128.67305990044363</v>
      </c>
      <c r="P25" s="3"/>
      <c r="Q25" s="256">
        <v>4.0464707965643694</v>
      </c>
      <c r="R25" s="63">
        <v>17.592094126039253</v>
      </c>
      <c r="S25" s="257">
        <v>9.5996856360295002</v>
      </c>
      <c r="T25" s="256">
        <v>20.349833753780299</v>
      </c>
      <c r="U25" s="63">
        <v>15.2192147791122</v>
      </c>
      <c r="V25" s="257">
        <v>1.1127028932400749</v>
      </c>
      <c r="W25" s="256">
        <v>0</v>
      </c>
      <c r="X25" s="63">
        <v>0</v>
      </c>
      <c r="Y25" s="257">
        <v>-0.97928711105108845</v>
      </c>
      <c r="Z25" s="256">
        <v>5.3360945748137194</v>
      </c>
      <c r="AA25" s="63">
        <v>16.600072496133954</v>
      </c>
      <c r="AB25" s="257">
        <v>9.2382960152677658</v>
      </c>
    </row>
    <row r="26" spans="1:29" ht="18" customHeight="1" x14ac:dyDescent="0.3">
      <c r="A26" s="44"/>
      <c r="B26" s="189"/>
      <c r="C26" s="190" t="s">
        <v>169</v>
      </c>
      <c r="D26" s="273">
        <v>112.97826086956522</v>
      </c>
      <c r="E26" s="274">
        <v>129.00561620309747</v>
      </c>
      <c r="F26" s="275">
        <v>123.5622540509104</v>
      </c>
      <c r="G26" s="273">
        <v>124.42424242424242</v>
      </c>
      <c r="H26" s="274">
        <v>136.21486122324714</v>
      </c>
      <c r="I26" s="275">
        <v>131.44105616744068</v>
      </c>
      <c r="J26" s="273">
        <v>0</v>
      </c>
      <c r="K26" s="274">
        <v>0</v>
      </c>
      <c r="L26" s="275">
        <v>75.707491435993646</v>
      </c>
      <c r="M26" s="273">
        <v>113.86230023403544</v>
      </c>
      <c r="N26" s="274">
        <v>130.08902555474717</v>
      </c>
      <c r="O26" s="275">
        <v>122.41469503464036</v>
      </c>
      <c r="P26" s="126"/>
      <c r="Q26" s="176">
        <v>6.2896857136717008</v>
      </c>
      <c r="R26" s="177">
        <v>15.152171936595321</v>
      </c>
      <c r="S26" s="178">
        <v>5.4792989903574387</v>
      </c>
      <c r="T26" s="176">
        <v>13.456756009913015</v>
      </c>
      <c r="U26" s="177">
        <v>22.650922902774905</v>
      </c>
      <c r="V26" s="178">
        <v>-4.0779051610638648</v>
      </c>
      <c r="W26" s="176">
        <v>0</v>
      </c>
      <c r="X26" s="177">
        <v>0</v>
      </c>
      <c r="Y26" s="178">
        <v>1.4068482298396519</v>
      </c>
      <c r="Z26" s="176">
        <v>7.0078570356149266</v>
      </c>
      <c r="AA26" s="177">
        <v>16.204430436374839</v>
      </c>
      <c r="AB26" s="178">
        <v>5.198081762285879</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49" t="s">
        <v>59</v>
      </c>
      <c r="C28" s="549"/>
      <c r="D28" s="549"/>
      <c r="E28" s="549"/>
      <c r="F28" s="549"/>
      <c r="G28" s="549"/>
      <c r="H28" s="549"/>
      <c r="I28" s="549"/>
      <c r="J28" s="549"/>
      <c r="K28" s="549"/>
      <c r="L28" s="549"/>
      <c r="M28" s="549"/>
      <c r="N28" s="549"/>
      <c r="O28" s="549"/>
      <c r="P28" s="249"/>
      <c r="Q28" s="548"/>
      <c r="R28" s="548"/>
      <c r="S28" s="548"/>
      <c r="T28" s="548"/>
      <c r="U28" s="548"/>
      <c r="V28" s="548"/>
      <c r="W28" s="548"/>
      <c r="X28" s="548"/>
      <c r="Y28" s="548"/>
      <c r="Z28" s="548"/>
      <c r="AA28" s="548"/>
      <c r="AB28" s="548"/>
      <c r="AC28" s="1"/>
    </row>
    <row r="29" spans="1:29" ht="18" customHeight="1" x14ac:dyDescent="0.35">
      <c r="A29" s="43"/>
      <c r="B29" s="183">
        <v>2020</v>
      </c>
      <c r="C29" s="184"/>
      <c r="D29" s="277">
        <v>100.02485930604477</v>
      </c>
      <c r="E29" s="278">
        <v>110.41816681442694</v>
      </c>
      <c r="F29" s="279">
        <v>103.90321882163201</v>
      </c>
      <c r="G29" s="277">
        <v>110.98251748251748</v>
      </c>
      <c r="H29" s="278">
        <v>142.95551065928575</v>
      </c>
      <c r="I29" s="279">
        <v>117.29076998814433</v>
      </c>
      <c r="J29" s="277">
        <v>112.74688796680498</v>
      </c>
      <c r="K29" s="278">
        <v>0</v>
      </c>
      <c r="L29" s="279">
        <v>81.176504469492016</v>
      </c>
      <c r="M29" s="277">
        <v>100.50627693860909</v>
      </c>
      <c r="N29" s="278">
        <v>114.17139411293631</v>
      </c>
      <c r="O29" s="279">
        <v>105.0538378418004</v>
      </c>
      <c r="P29" s="3"/>
      <c r="Q29" s="260">
        <v>-15.712815397689726</v>
      </c>
      <c r="R29" s="261">
        <v>-26.209396681863311</v>
      </c>
      <c r="S29" s="262">
        <v>-21.385192382533894</v>
      </c>
      <c r="T29" s="260">
        <v>-18.700443519032671</v>
      </c>
      <c r="U29" s="261">
        <v>-4.9915577369699191</v>
      </c>
      <c r="V29" s="262">
        <v>-19.136655786489321</v>
      </c>
      <c r="W29" s="260">
        <v>-4.1781644993754412</v>
      </c>
      <c r="X29" s="261">
        <v>0</v>
      </c>
      <c r="Y29" s="262">
        <v>-4.0099997703008299</v>
      </c>
      <c r="Z29" s="260">
        <v>-17.803949670143091</v>
      </c>
      <c r="AA29" s="261">
        <v>-23.790507528777056</v>
      </c>
      <c r="AB29" s="262">
        <v>-21.14811214827586</v>
      </c>
    </row>
    <row r="30" spans="1:29" ht="18" customHeight="1" x14ac:dyDescent="0.35">
      <c r="A30" s="43"/>
      <c r="B30" s="185">
        <v>2021</v>
      </c>
      <c r="C30" s="186"/>
      <c r="D30" s="179">
        <v>109.36681310477503</v>
      </c>
      <c r="E30" s="65">
        <v>112.70320470129735</v>
      </c>
      <c r="F30" s="180">
        <v>114.31904014245409</v>
      </c>
      <c r="G30" s="179">
        <v>128.74950884086445</v>
      </c>
      <c r="H30" s="65">
        <v>114.29142669376728</v>
      </c>
      <c r="I30" s="180">
        <v>118.77811381606254</v>
      </c>
      <c r="J30" s="179">
        <v>102.16465863453816</v>
      </c>
      <c r="K30" s="65">
        <v>59.000018169864241</v>
      </c>
      <c r="L30" s="180">
        <v>74.566457659654446</v>
      </c>
      <c r="M30" s="179">
        <v>109.86384163572893</v>
      </c>
      <c r="N30" s="65">
        <v>112.8470499417117</v>
      </c>
      <c r="O30" s="180">
        <v>113.09629601318971</v>
      </c>
      <c r="P30" s="3"/>
      <c r="Q30" s="174">
        <v>9.3396320310691525</v>
      </c>
      <c r="R30" s="64">
        <v>2.069440159007736</v>
      </c>
      <c r="S30" s="175">
        <v>10.02454152911073</v>
      </c>
      <c r="T30" s="174">
        <v>16.00881991270921</v>
      </c>
      <c r="U30" s="64">
        <v>-20.051052130369886</v>
      </c>
      <c r="V30" s="175">
        <v>1.2680825849412116</v>
      </c>
      <c r="W30" s="174">
        <v>-9.3858283125100019</v>
      </c>
      <c r="X30" s="64">
        <v>0</v>
      </c>
      <c r="Y30" s="175">
        <v>-8.1428078888628619</v>
      </c>
      <c r="Z30" s="174">
        <v>9.3104281465380847</v>
      </c>
      <c r="AA30" s="64">
        <v>-1.159961460993199</v>
      </c>
      <c r="AB30" s="175">
        <v>7.6555586512706046</v>
      </c>
    </row>
    <row r="31" spans="1:29" ht="18" customHeight="1" x14ac:dyDescent="0.35">
      <c r="A31" s="43"/>
      <c r="B31" s="258">
        <v>2022</v>
      </c>
      <c r="C31" s="259"/>
      <c r="D31" s="280">
        <v>117.80412530219638</v>
      </c>
      <c r="E31" s="281">
        <v>132.08118275693198</v>
      </c>
      <c r="F31" s="282">
        <v>132.98728630773351</v>
      </c>
      <c r="G31" s="280">
        <v>131.20368020304568</v>
      </c>
      <c r="H31" s="281">
        <v>134.39897924764952</v>
      </c>
      <c r="I31" s="282">
        <v>134.81080124308747</v>
      </c>
      <c r="J31" s="280">
        <v>0</v>
      </c>
      <c r="K31" s="281">
        <v>0</v>
      </c>
      <c r="L31" s="282">
        <v>75.68974800827003</v>
      </c>
      <c r="M31" s="280">
        <v>118.80892182518913</v>
      </c>
      <c r="N31" s="281">
        <v>132.54761348485812</v>
      </c>
      <c r="O31" s="282">
        <v>130.63120463344109</v>
      </c>
      <c r="P31" s="3"/>
      <c r="Q31" s="263">
        <v>7.7146914661501498</v>
      </c>
      <c r="R31" s="264">
        <v>17.19381281747037</v>
      </c>
      <c r="S31" s="265">
        <v>16.329953559759886</v>
      </c>
      <c r="T31" s="263">
        <v>1.9061597859595609</v>
      </c>
      <c r="U31" s="264">
        <v>17.593229112206281</v>
      </c>
      <c r="V31" s="265">
        <v>13.498014837826355</v>
      </c>
      <c r="W31" s="263">
        <v>-100</v>
      </c>
      <c r="X31" s="264">
        <v>-100</v>
      </c>
      <c r="Y31" s="265">
        <v>1.5064284717619429</v>
      </c>
      <c r="Z31" s="263">
        <v>8.141969237841078</v>
      </c>
      <c r="AA31" s="264">
        <v>17.457756807409655</v>
      </c>
      <c r="AB31" s="265">
        <v>15.504405748349631</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50" t="s">
        <v>44</v>
      </c>
      <c r="C33" s="550"/>
      <c r="D33" s="550"/>
      <c r="E33" s="550"/>
      <c r="F33" s="550"/>
      <c r="G33" s="550"/>
      <c r="H33" s="550"/>
      <c r="I33" s="550"/>
      <c r="J33" s="550"/>
      <c r="K33" s="550"/>
      <c r="L33" s="550"/>
      <c r="M33" s="550"/>
      <c r="N33" s="550"/>
      <c r="O33" s="550"/>
      <c r="P33" s="249"/>
      <c r="Q33" s="548"/>
      <c r="R33" s="548"/>
      <c r="S33" s="548"/>
      <c r="T33" s="548"/>
      <c r="U33" s="548"/>
      <c r="V33" s="548"/>
      <c r="W33" s="548"/>
      <c r="X33" s="548"/>
      <c r="Y33" s="548"/>
      <c r="Z33" s="548"/>
      <c r="AA33" s="548"/>
      <c r="AB33" s="548"/>
      <c r="AC33" s="1"/>
    </row>
    <row r="34" spans="1:29" ht="18" customHeight="1" x14ac:dyDescent="0.35">
      <c r="A34" s="43"/>
      <c r="B34" s="183">
        <v>2020</v>
      </c>
      <c r="C34" s="184"/>
      <c r="D34" s="277">
        <v>81.872403560830861</v>
      </c>
      <c r="E34" s="278">
        <v>88.66029289770988</v>
      </c>
      <c r="F34" s="279">
        <v>88.449997815357889</v>
      </c>
      <c r="G34" s="277">
        <v>97.091240875912405</v>
      </c>
      <c r="H34" s="278">
        <v>97.70666347675423</v>
      </c>
      <c r="I34" s="279">
        <v>93.546211315449725</v>
      </c>
      <c r="J34" s="277">
        <v>100.45263157894736</v>
      </c>
      <c r="K34" s="278">
        <v>0</v>
      </c>
      <c r="L34" s="279">
        <v>75.445547856373807</v>
      </c>
      <c r="M34" s="277">
        <v>82.669442653773842</v>
      </c>
      <c r="N34" s="278">
        <v>88.943140983744811</v>
      </c>
      <c r="O34" s="279">
        <v>88.640593711829666</v>
      </c>
      <c r="P34" s="3"/>
      <c r="Q34" s="260">
        <v>-24.912198146850432</v>
      </c>
      <c r="R34" s="261">
        <v>-37.104641013085178</v>
      </c>
      <c r="S34" s="262">
        <v>-29.252736940690237</v>
      </c>
      <c r="T34" s="260">
        <v>-13.944222703013363</v>
      </c>
      <c r="U34" s="261">
        <v>-32.710121642931135</v>
      </c>
      <c r="V34" s="262">
        <v>-29.551064671297382</v>
      </c>
      <c r="W34" s="260">
        <v>-14.626862768959958</v>
      </c>
      <c r="X34" s="261">
        <v>0</v>
      </c>
      <c r="Y34" s="262">
        <v>-9.4258884547630224</v>
      </c>
      <c r="Z34" s="260">
        <v>-24.519597500639062</v>
      </c>
      <c r="AA34" s="261">
        <v>-37.217324195147086</v>
      </c>
      <c r="AB34" s="262">
        <v>-29.100156020662784</v>
      </c>
    </row>
    <row r="35" spans="1:29" ht="18" customHeight="1" x14ac:dyDescent="0.35">
      <c r="A35" s="43"/>
      <c r="B35" s="185">
        <v>2021</v>
      </c>
      <c r="C35" s="186"/>
      <c r="D35" s="179">
        <v>107.14206811905493</v>
      </c>
      <c r="E35" s="65">
        <v>116.86221347259711</v>
      </c>
      <c r="F35" s="180">
        <v>121.24759743035561</v>
      </c>
      <c r="G35" s="179">
        <v>121.015479876161</v>
      </c>
      <c r="H35" s="65">
        <v>115.44029471630398</v>
      </c>
      <c r="I35" s="180">
        <v>128.89069741414465</v>
      </c>
      <c r="J35" s="179">
        <v>0</v>
      </c>
      <c r="K35" s="65">
        <v>0</v>
      </c>
      <c r="L35" s="180">
        <v>75.647639556495633</v>
      </c>
      <c r="M35" s="179">
        <v>107.58575049504951</v>
      </c>
      <c r="N35" s="65">
        <v>116.69376961064772</v>
      </c>
      <c r="O35" s="180">
        <v>119.46249310722111</v>
      </c>
      <c r="P35" s="3"/>
      <c r="Q35" s="174">
        <v>30.86469122588931</v>
      </c>
      <c r="R35" s="64">
        <v>31.808963915151594</v>
      </c>
      <c r="S35" s="175">
        <v>37.080384878477894</v>
      </c>
      <c r="T35" s="174">
        <v>24.640985926671238</v>
      </c>
      <c r="U35" s="64">
        <v>18.149868809832764</v>
      </c>
      <c r="V35" s="175">
        <v>37.782915632550157</v>
      </c>
      <c r="W35" s="174">
        <v>-100</v>
      </c>
      <c r="X35" s="64">
        <v>0</v>
      </c>
      <c r="Y35" s="175">
        <v>0.26786431517508635</v>
      </c>
      <c r="Z35" s="174">
        <v>30.139682863949002</v>
      </c>
      <c r="AA35" s="64">
        <v>31.200414467073276</v>
      </c>
      <c r="AB35" s="175">
        <v>34.771765513702832</v>
      </c>
    </row>
    <row r="36" spans="1:29" ht="18" customHeight="1" x14ac:dyDescent="0.35">
      <c r="A36" s="43"/>
      <c r="B36" s="258">
        <v>2022</v>
      </c>
      <c r="C36" s="259"/>
      <c r="D36" s="280">
        <v>114.71347714651858</v>
      </c>
      <c r="E36" s="281">
        <v>134.46162082247449</v>
      </c>
      <c r="F36" s="282">
        <v>130.63062574951829</v>
      </c>
      <c r="G36" s="280">
        <v>126.01102941176471</v>
      </c>
      <c r="H36" s="281">
        <v>133.85611241440162</v>
      </c>
      <c r="I36" s="282">
        <v>130.63303351183495</v>
      </c>
      <c r="J36" s="280">
        <v>0</v>
      </c>
      <c r="K36" s="281">
        <v>0</v>
      </c>
      <c r="L36" s="282">
        <v>75.386314419115621</v>
      </c>
      <c r="M36" s="280">
        <v>115.33374747678644</v>
      </c>
      <c r="N36" s="281">
        <v>134.31597006975269</v>
      </c>
      <c r="O36" s="282">
        <v>128.41451895053751</v>
      </c>
      <c r="P36" s="3"/>
      <c r="Q36" s="263">
        <v>7.0667004663398334</v>
      </c>
      <c r="R36" s="264">
        <v>15.059964061010128</v>
      </c>
      <c r="S36" s="265">
        <v>7.7387334000613466</v>
      </c>
      <c r="T36" s="263">
        <v>4.1280252250994671</v>
      </c>
      <c r="U36" s="264">
        <v>15.952677306792539</v>
      </c>
      <c r="V36" s="265">
        <v>1.3517935217133448</v>
      </c>
      <c r="W36" s="263">
        <v>0</v>
      </c>
      <c r="X36" s="264">
        <v>0</v>
      </c>
      <c r="Y36" s="265">
        <v>-0.34545048453123717</v>
      </c>
      <c r="Z36" s="263">
        <v>7.2016944122600322</v>
      </c>
      <c r="AA36" s="264">
        <v>15.101235068467583</v>
      </c>
      <c r="AB36" s="265">
        <v>7.4935869916128324</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0" t="s">
        <v>45</v>
      </c>
      <c r="C38" s="550"/>
      <c r="D38" s="550"/>
      <c r="E38" s="550"/>
      <c r="F38" s="550"/>
      <c r="G38" s="550"/>
      <c r="H38" s="550"/>
      <c r="I38" s="550"/>
      <c r="J38" s="550"/>
      <c r="K38" s="550"/>
      <c r="L38" s="550"/>
      <c r="M38" s="550"/>
      <c r="N38" s="550"/>
      <c r="O38" s="550"/>
      <c r="P38" s="249"/>
      <c r="Q38" s="548"/>
      <c r="R38" s="548"/>
      <c r="S38" s="548"/>
      <c r="T38" s="548"/>
      <c r="U38" s="548"/>
      <c r="V38" s="548"/>
      <c r="W38" s="548"/>
      <c r="X38" s="548"/>
      <c r="Y38" s="548"/>
      <c r="Z38" s="548"/>
      <c r="AA38" s="548"/>
      <c r="AB38" s="548"/>
      <c r="AC38" s="1"/>
    </row>
    <row r="39" spans="1:29" ht="18" customHeight="1" x14ac:dyDescent="0.35">
      <c r="A39" s="43"/>
      <c r="B39" s="183">
        <v>2020</v>
      </c>
      <c r="C39" s="184"/>
      <c r="D39" s="277">
        <v>100.02485930604477</v>
      </c>
      <c r="E39" s="278">
        <v>110.41816681442694</v>
      </c>
      <c r="F39" s="279">
        <v>103.90321882163201</v>
      </c>
      <c r="G39" s="277">
        <v>110.98251748251748</v>
      </c>
      <c r="H39" s="278">
        <v>142.95551065928575</v>
      </c>
      <c r="I39" s="279">
        <v>117.29076998814433</v>
      </c>
      <c r="J39" s="277">
        <v>112.74688796680498</v>
      </c>
      <c r="K39" s="278">
        <v>0</v>
      </c>
      <c r="L39" s="279">
        <v>81.176504469492016</v>
      </c>
      <c r="M39" s="277">
        <v>100.50627693860909</v>
      </c>
      <c r="N39" s="278">
        <v>114.17139411293631</v>
      </c>
      <c r="O39" s="279">
        <v>105.0538378418004</v>
      </c>
      <c r="P39" s="3"/>
      <c r="Q39" s="260">
        <v>-15.712815397689726</v>
      </c>
      <c r="R39" s="261">
        <v>-26.209396681863311</v>
      </c>
      <c r="S39" s="262">
        <v>-21.385192382533894</v>
      </c>
      <c r="T39" s="260">
        <v>-18.700443519032671</v>
      </c>
      <c r="U39" s="261">
        <v>-4.9915577369699191</v>
      </c>
      <c r="V39" s="262">
        <v>-19.136655786489321</v>
      </c>
      <c r="W39" s="260">
        <v>-4.1781644993754412</v>
      </c>
      <c r="X39" s="261">
        <v>0</v>
      </c>
      <c r="Y39" s="262">
        <v>-4.0099997703008299</v>
      </c>
      <c r="Z39" s="260">
        <v>-17.803949670143091</v>
      </c>
      <c r="AA39" s="261">
        <v>-23.790507528777056</v>
      </c>
      <c r="AB39" s="262">
        <v>-21.14811214827586</v>
      </c>
    </row>
    <row r="40" spans="1:29" ht="18" customHeight="1" x14ac:dyDescent="0.35">
      <c r="A40" s="43"/>
      <c r="B40" s="185">
        <v>2021</v>
      </c>
      <c r="C40" s="186"/>
      <c r="D40" s="179">
        <v>109.36681310477503</v>
      </c>
      <c r="E40" s="65">
        <v>112.70320470129735</v>
      </c>
      <c r="F40" s="180">
        <v>114.31904014245409</v>
      </c>
      <c r="G40" s="179">
        <v>128.74950884086445</v>
      </c>
      <c r="H40" s="65">
        <v>114.29142669376728</v>
      </c>
      <c r="I40" s="180">
        <v>118.77811381606254</v>
      </c>
      <c r="J40" s="179">
        <v>102.16465863453816</v>
      </c>
      <c r="K40" s="65">
        <v>59.000018169864241</v>
      </c>
      <c r="L40" s="180">
        <v>74.566457659654446</v>
      </c>
      <c r="M40" s="179">
        <v>109.86384163572893</v>
      </c>
      <c r="N40" s="65">
        <v>112.8470499417117</v>
      </c>
      <c r="O40" s="180">
        <v>113.09629601318971</v>
      </c>
      <c r="P40" s="3"/>
      <c r="Q40" s="174">
        <v>9.3396320310691525</v>
      </c>
      <c r="R40" s="64">
        <v>2.069440159007736</v>
      </c>
      <c r="S40" s="175">
        <v>10.02454152911073</v>
      </c>
      <c r="T40" s="174">
        <v>16.00881991270921</v>
      </c>
      <c r="U40" s="64">
        <v>-20.051052130369886</v>
      </c>
      <c r="V40" s="175">
        <v>1.2680825849412116</v>
      </c>
      <c r="W40" s="174">
        <v>-9.3858283125100019</v>
      </c>
      <c r="X40" s="64">
        <v>0</v>
      </c>
      <c r="Y40" s="175">
        <v>-8.1428078888628619</v>
      </c>
      <c r="Z40" s="174">
        <v>9.3104281465380847</v>
      </c>
      <c r="AA40" s="64">
        <v>-1.159961460993199</v>
      </c>
      <c r="AB40" s="175">
        <v>7.6555586512706046</v>
      </c>
    </row>
    <row r="41" spans="1:29" ht="18" customHeight="1" x14ac:dyDescent="0.35">
      <c r="A41" s="43"/>
      <c r="B41" s="258">
        <v>2022</v>
      </c>
      <c r="C41" s="259"/>
      <c r="D41" s="280">
        <v>117.80412530219638</v>
      </c>
      <c r="E41" s="281">
        <v>132.08118275693198</v>
      </c>
      <c r="F41" s="282">
        <v>132.98728630773351</v>
      </c>
      <c r="G41" s="280">
        <v>131.20368020304568</v>
      </c>
      <c r="H41" s="281">
        <v>134.39897924764952</v>
      </c>
      <c r="I41" s="282">
        <v>134.81080124308747</v>
      </c>
      <c r="J41" s="280">
        <v>0</v>
      </c>
      <c r="K41" s="281">
        <v>0</v>
      </c>
      <c r="L41" s="282">
        <v>75.68974800827003</v>
      </c>
      <c r="M41" s="280">
        <v>118.80892182518913</v>
      </c>
      <c r="N41" s="281">
        <v>132.54761348485812</v>
      </c>
      <c r="O41" s="282">
        <v>130.63120463344109</v>
      </c>
      <c r="P41" s="3"/>
      <c r="Q41" s="263">
        <v>7.7146914661501498</v>
      </c>
      <c r="R41" s="264">
        <v>17.19381281747037</v>
      </c>
      <c r="S41" s="265">
        <v>16.329953559759886</v>
      </c>
      <c r="T41" s="263">
        <v>1.9061597859595609</v>
      </c>
      <c r="U41" s="264">
        <v>17.593229112206281</v>
      </c>
      <c r="V41" s="265">
        <v>13.498014837826355</v>
      </c>
      <c r="W41" s="263">
        <v>-100</v>
      </c>
      <c r="X41" s="264">
        <v>-100</v>
      </c>
      <c r="Y41" s="265">
        <v>1.5064284717619429</v>
      </c>
      <c r="Z41" s="263">
        <v>8.141969237841078</v>
      </c>
      <c r="AA41" s="264">
        <v>17.457756807409655</v>
      </c>
      <c r="AB41" s="265">
        <v>15.504405748349631</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sheetData>
  <mergeCells count="22">
    <mergeCell ref="B43:AB43"/>
    <mergeCell ref="Q38:AB38"/>
    <mergeCell ref="B28:O28"/>
    <mergeCell ref="B33:O33"/>
    <mergeCell ref="B38:O38"/>
    <mergeCell ref="Q33:AB33"/>
    <mergeCell ref="Q28:AB28"/>
    <mergeCell ref="D7:F7"/>
    <mergeCell ref="Z7:AB7"/>
    <mergeCell ref="T7:V7"/>
    <mergeCell ref="B8:C8"/>
    <mergeCell ref="Q7:S7"/>
    <mergeCell ref="J7:L7"/>
    <mergeCell ref="M7:O7"/>
    <mergeCell ref="W7:Y7"/>
    <mergeCell ref="G7:I7"/>
    <mergeCell ref="B2:AB2"/>
    <mergeCell ref="Q6:AB6"/>
    <mergeCell ref="D6:O6"/>
    <mergeCell ref="B3:Q3"/>
    <mergeCell ref="R3:AB3"/>
    <mergeCell ref="B4:AB4"/>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P8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5" t="s">
        <v>117</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542" t="s">
        <v>236</v>
      </c>
      <c r="S3" s="542"/>
      <c r="T3" s="542"/>
      <c r="U3" s="542"/>
      <c r="V3" s="542"/>
      <c r="W3" s="542"/>
      <c r="X3" s="542"/>
      <c r="Y3" s="542"/>
      <c r="Z3" s="542"/>
      <c r="AA3" s="542"/>
      <c r="AB3" s="542"/>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2.75" customHeight="1" x14ac:dyDescent="0.25"/>
    <row r="6" spans="1:28" ht="15.75" customHeight="1" x14ac:dyDescent="0.35">
      <c r="D6" s="541" t="s">
        <v>10</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8" ht="18" customHeight="1" x14ac:dyDescent="0.4">
      <c r="A9" s="42"/>
      <c r="B9" s="183">
        <v>2021</v>
      </c>
      <c r="C9" s="184" t="s">
        <v>160</v>
      </c>
      <c r="D9" s="266">
        <v>58.759483870967742</v>
      </c>
      <c r="E9" s="267">
        <v>68.057883507054996</v>
      </c>
      <c r="F9" s="268">
        <v>76.477625016452834</v>
      </c>
      <c r="G9" s="266">
        <v>8.500516129032258</v>
      </c>
      <c r="H9" s="267">
        <v>9.9483123771220487</v>
      </c>
      <c r="I9" s="268">
        <v>11.518763639909297</v>
      </c>
      <c r="J9" s="266">
        <v>0.4945806451612903</v>
      </c>
      <c r="K9" s="267">
        <v>0</v>
      </c>
      <c r="L9" s="268">
        <v>1.9575757143239674</v>
      </c>
      <c r="M9" s="266">
        <v>67.754625806451614</v>
      </c>
      <c r="N9" s="267">
        <v>78.006195884177032</v>
      </c>
      <c r="O9" s="268">
        <v>89.953964370686109</v>
      </c>
      <c r="P9" s="3"/>
      <c r="Q9" s="253">
        <v>158.08510155930063</v>
      </c>
      <c r="R9" s="254">
        <v>116.09785728985983</v>
      </c>
      <c r="S9" s="255">
        <v>105.76978848580772</v>
      </c>
      <c r="T9" s="253">
        <v>0</v>
      </c>
      <c r="U9" s="254">
        <v>379.70989384426338</v>
      </c>
      <c r="V9" s="255">
        <v>117.05565279876427</v>
      </c>
      <c r="W9" s="253">
        <v>378.52684149299563</v>
      </c>
      <c r="X9" s="254">
        <v>0</v>
      </c>
      <c r="Y9" s="255">
        <v>180.82122720238749</v>
      </c>
      <c r="Z9" s="253">
        <v>196.24974626075269</v>
      </c>
      <c r="AA9" s="254">
        <v>132.38379279785769</v>
      </c>
      <c r="AB9" s="255">
        <v>108.36900928771632</v>
      </c>
    </row>
    <row r="10" spans="1:28" ht="18" customHeight="1" x14ac:dyDescent="0.35">
      <c r="A10" s="43"/>
      <c r="B10" s="185"/>
      <c r="C10" s="186" t="s">
        <v>164</v>
      </c>
      <c r="D10" s="179">
        <v>38.395405858820496</v>
      </c>
      <c r="E10" s="65">
        <v>47.564545784379526</v>
      </c>
      <c r="F10" s="180">
        <v>58.660776862962202</v>
      </c>
      <c r="G10" s="179">
        <v>0</v>
      </c>
      <c r="H10" s="65">
        <v>3.8559856078318204</v>
      </c>
      <c r="I10" s="180">
        <v>7.0094475342505014</v>
      </c>
      <c r="J10" s="179">
        <v>0</v>
      </c>
      <c r="K10" s="65">
        <v>0</v>
      </c>
      <c r="L10" s="180">
        <v>1.924191603190841</v>
      </c>
      <c r="M10" s="179">
        <v>38.395466511807975</v>
      </c>
      <c r="N10" s="65">
        <v>51.420531392211352</v>
      </c>
      <c r="O10" s="180">
        <v>67.594416000403541</v>
      </c>
      <c r="P10" s="3"/>
      <c r="Q10" s="174">
        <v>41.720276333108878</v>
      </c>
      <c r="R10" s="64">
        <v>66.218449052668319</v>
      </c>
      <c r="S10" s="175">
        <v>73.989250570644131</v>
      </c>
      <c r="T10" s="174">
        <v>0</v>
      </c>
      <c r="U10" s="64">
        <v>675.13031914704493</v>
      </c>
      <c r="V10" s="175">
        <v>44.85842797638896</v>
      </c>
      <c r="W10" s="174">
        <v>-100</v>
      </c>
      <c r="X10" s="64">
        <v>0</v>
      </c>
      <c r="Y10" s="175">
        <v>116.93395005452912</v>
      </c>
      <c r="Z10" s="174">
        <v>40.100370729015083</v>
      </c>
      <c r="AA10" s="64">
        <v>76.623063018292427</v>
      </c>
      <c r="AB10" s="175">
        <v>71.381119341571335</v>
      </c>
    </row>
    <row r="11" spans="1:28" ht="18" customHeight="1" x14ac:dyDescent="0.35">
      <c r="A11" s="43"/>
      <c r="B11" s="187"/>
      <c r="C11" s="188" t="s">
        <v>165</v>
      </c>
      <c r="D11" s="269">
        <v>46.32</v>
      </c>
      <c r="E11" s="66">
        <v>49.579579100717496</v>
      </c>
      <c r="F11" s="270">
        <v>59.013849324603093</v>
      </c>
      <c r="G11" s="269">
        <v>1.9038666666666666</v>
      </c>
      <c r="H11" s="66">
        <v>5.9347912696528731</v>
      </c>
      <c r="I11" s="270">
        <v>11.544984115803674</v>
      </c>
      <c r="J11" s="269">
        <v>0</v>
      </c>
      <c r="K11" s="66">
        <v>0</v>
      </c>
      <c r="L11" s="270">
        <v>2.5251252724044044</v>
      </c>
      <c r="M11" s="269">
        <v>48.223801333333334</v>
      </c>
      <c r="N11" s="66">
        <v>55.514370370370372</v>
      </c>
      <c r="O11" s="270">
        <v>73.083958712811167</v>
      </c>
      <c r="P11" s="3"/>
      <c r="Q11" s="256">
        <v>40.667136366949293</v>
      </c>
      <c r="R11" s="63">
        <v>64.303295743249649</v>
      </c>
      <c r="S11" s="257">
        <v>70.550466051961379</v>
      </c>
      <c r="T11" s="256">
        <v>1180.6278024034466</v>
      </c>
      <c r="U11" s="63">
        <v>307.08213378536823</v>
      </c>
      <c r="V11" s="257">
        <v>106.29249888347644</v>
      </c>
      <c r="W11" s="256">
        <v>-100</v>
      </c>
      <c r="X11" s="63">
        <v>0</v>
      </c>
      <c r="Y11" s="257">
        <v>176.44335600388817</v>
      </c>
      <c r="Z11" s="256">
        <v>43.228599298538896</v>
      </c>
      <c r="AA11" s="63">
        <v>75.492174619087734</v>
      </c>
      <c r="AB11" s="257">
        <v>77.768663056694038</v>
      </c>
    </row>
    <row r="12" spans="1:28" ht="18" customHeight="1" x14ac:dyDescent="0.35">
      <c r="A12" s="43"/>
      <c r="B12" s="185"/>
      <c r="C12" s="186" t="s">
        <v>167</v>
      </c>
      <c r="D12" s="179">
        <v>47.559741935483871</v>
      </c>
      <c r="E12" s="65">
        <v>48.426618990592523</v>
      </c>
      <c r="F12" s="180">
        <v>62.144394110866003</v>
      </c>
      <c r="G12" s="179">
        <v>3.028516129032258</v>
      </c>
      <c r="H12" s="65">
        <v>8.2723401733557687</v>
      </c>
      <c r="I12" s="180">
        <v>11.252003498845172</v>
      </c>
      <c r="J12" s="179">
        <v>0</v>
      </c>
      <c r="K12" s="65">
        <v>0</v>
      </c>
      <c r="L12" s="180">
        <v>2.5036199405654478</v>
      </c>
      <c r="M12" s="179">
        <v>50.588255483870967</v>
      </c>
      <c r="N12" s="65">
        <v>56.698959163948288</v>
      </c>
      <c r="O12" s="180">
        <v>75.900017550276615</v>
      </c>
      <c r="P12" s="3"/>
      <c r="Q12" s="174">
        <v>51.112678134925318</v>
      </c>
      <c r="R12" s="64">
        <v>43.525023920945365</v>
      </c>
      <c r="S12" s="175">
        <v>61.12045222844948</v>
      </c>
      <c r="T12" s="174">
        <v>-8.9636180275519557</v>
      </c>
      <c r="U12" s="64">
        <v>544.71830419212972</v>
      </c>
      <c r="V12" s="175">
        <v>121.98233577878331</v>
      </c>
      <c r="W12" s="174">
        <v>-100</v>
      </c>
      <c r="X12" s="64">
        <v>0</v>
      </c>
      <c r="Y12" s="175">
        <v>168.41714690916271</v>
      </c>
      <c r="Z12" s="174">
        <v>42.178243372177185</v>
      </c>
      <c r="AA12" s="64">
        <v>61.886098482999522</v>
      </c>
      <c r="AB12" s="175">
        <v>70.287256172584762</v>
      </c>
    </row>
    <row r="13" spans="1:28" ht="18" customHeight="1" x14ac:dyDescent="0.35">
      <c r="A13" s="43"/>
      <c r="B13" s="187"/>
      <c r="C13" s="188" t="s">
        <v>168</v>
      </c>
      <c r="D13" s="269">
        <v>43.813200000000002</v>
      </c>
      <c r="E13" s="66">
        <v>44.187779498231421</v>
      </c>
      <c r="F13" s="270">
        <v>55.614395678873521</v>
      </c>
      <c r="G13" s="269">
        <v>0.41533333333333333</v>
      </c>
      <c r="H13" s="66">
        <v>5.9441106390969205</v>
      </c>
      <c r="I13" s="270">
        <v>7.9699594016089259</v>
      </c>
      <c r="J13" s="269">
        <v>0</v>
      </c>
      <c r="K13" s="66">
        <v>0</v>
      </c>
      <c r="L13" s="270">
        <v>2.6810353366291273</v>
      </c>
      <c r="M13" s="269">
        <v>44.228555999999998</v>
      </c>
      <c r="N13" s="66">
        <v>50.131890137328341</v>
      </c>
      <c r="O13" s="270">
        <v>66.265390417111576</v>
      </c>
      <c r="P13" s="3"/>
      <c r="Q13" s="256">
        <v>102.5201072386059</v>
      </c>
      <c r="R13" s="63">
        <v>69.10746193768054</v>
      </c>
      <c r="S13" s="257">
        <v>70.083434074784904</v>
      </c>
      <c r="T13" s="256">
        <v>0</v>
      </c>
      <c r="U13" s="63">
        <v>320.01000469211908</v>
      </c>
      <c r="V13" s="257">
        <v>125.79849466891123</v>
      </c>
      <c r="W13" s="256">
        <v>-100</v>
      </c>
      <c r="X13" s="63">
        <v>0</v>
      </c>
      <c r="Y13" s="257">
        <v>201.36913209532241</v>
      </c>
      <c r="Z13" s="256">
        <v>100.86280118641315</v>
      </c>
      <c r="AA13" s="63">
        <v>81.998440909997271</v>
      </c>
      <c r="AB13" s="257">
        <v>78.528225801081746</v>
      </c>
    </row>
    <row r="14" spans="1:28" ht="18" customHeight="1" x14ac:dyDescent="0.35">
      <c r="A14" s="43"/>
      <c r="B14" s="185"/>
      <c r="C14" s="186" t="s">
        <v>169</v>
      </c>
      <c r="D14" s="179">
        <v>45.199458134434266</v>
      </c>
      <c r="E14" s="65">
        <v>46.587959562173914</v>
      </c>
      <c r="F14" s="180">
        <v>53.02223499155037</v>
      </c>
      <c r="G14" s="179">
        <v>1.6129531673332473</v>
      </c>
      <c r="H14" s="65">
        <v>4.264693170297595</v>
      </c>
      <c r="I14" s="180">
        <v>6.7011378006317992</v>
      </c>
      <c r="J14" s="179">
        <v>0</v>
      </c>
      <c r="K14" s="65">
        <v>0</v>
      </c>
      <c r="L14" s="180">
        <v>2.438822927846636</v>
      </c>
      <c r="M14" s="179">
        <v>46.812402270674752</v>
      </c>
      <c r="N14" s="65">
        <v>50.852652732471505</v>
      </c>
      <c r="O14" s="180">
        <v>62.162195720028805</v>
      </c>
      <c r="P14" s="3"/>
      <c r="Q14" s="174">
        <v>102.20260940996017</v>
      </c>
      <c r="R14" s="64">
        <v>102.5405080015276</v>
      </c>
      <c r="S14" s="175">
        <v>76.469448256794095</v>
      </c>
      <c r="T14" s="174">
        <v>1422.5806386610061</v>
      </c>
      <c r="U14" s="64">
        <v>1509.1271746823734</v>
      </c>
      <c r="V14" s="175">
        <v>37.510807909093813</v>
      </c>
      <c r="W14" s="174">
        <v>-100</v>
      </c>
      <c r="X14" s="64">
        <v>0</v>
      </c>
      <c r="Y14" s="175">
        <v>149.69031871378263</v>
      </c>
      <c r="Z14" s="174">
        <v>107.71529600056621</v>
      </c>
      <c r="AA14" s="64">
        <v>118.56287597721303</v>
      </c>
      <c r="AB14" s="175">
        <v>73.172859972717447</v>
      </c>
    </row>
    <row r="15" spans="1:28" ht="18" customHeight="1" x14ac:dyDescent="0.35">
      <c r="A15" s="43"/>
      <c r="B15" s="187">
        <v>2022</v>
      </c>
      <c r="C15" s="188" t="s">
        <v>171</v>
      </c>
      <c r="D15" s="269">
        <v>28.840387096774194</v>
      </c>
      <c r="E15" s="66">
        <v>32.384375554181283</v>
      </c>
      <c r="F15" s="270">
        <v>46.065885739250461</v>
      </c>
      <c r="G15" s="269">
        <v>4.7354838709677418</v>
      </c>
      <c r="H15" s="66">
        <v>5.5632532163072215</v>
      </c>
      <c r="I15" s="270">
        <v>8.6001521452299503</v>
      </c>
      <c r="J15" s="269">
        <v>0</v>
      </c>
      <c r="K15" s="66">
        <v>0</v>
      </c>
      <c r="L15" s="270">
        <v>2.6184395183952138</v>
      </c>
      <c r="M15" s="269">
        <v>33.575927741935487</v>
      </c>
      <c r="N15" s="66">
        <v>37.9476287704885</v>
      </c>
      <c r="O15" s="270">
        <v>57.284477402875623</v>
      </c>
      <c r="P15" s="3"/>
      <c r="Q15" s="256">
        <v>38.373295197787762</v>
      </c>
      <c r="R15" s="63">
        <v>18.340492596695967</v>
      </c>
      <c r="S15" s="257">
        <v>43.224971247099809</v>
      </c>
      <c r="T15" s="256">
        <v>0</v>
      </c>
      <c r="U15" s="63">
        <v>552.05532572322841</v>
      </c>
      <c r="V15" s="257">
        <v>37.457631453447682</v>
      </c>
      <c r="W15" s="256">
        <v>-100</v>
      </c>
      <c r="X15" s="63">
        <v>0</v>
      </c>
      <c r="Y15" s="257">
        <v>127.21962661648323</v>
      </c>
      <c r="Z15" s="256">
        <v>59.688847439056893</v>
      </c>
      <c r="AA15" s="63">
        <v>34.477315881921434</v>
      </c>
      <c r="AB15" s="257">
        <v>44.759129699138313</v>
      </c>
    </row>
    <row r="16" spans="1:28" ht="18" customHeight="1" x14ac:dyDescent="0.35">
      <c r="A16" s="43"/>
      <c r="B16" s="185"/>
      <c r="C16" s="186" t="s">
        <v>172</v>
      </c>
      <c r="D16" s="179">
        <v>33.480142857142859</v>
      </c>
      <c r="E16" s="65">
        <v>43.869282129257286</v>
      </c>
      <c r="F16" s="180">
        <v>54.342277975541926</v>
      </c>
      <c r="G16" s="179">
        <v>7.1609999999999996</v>
      </c>
      <c r="H16" s="65">
        <v>8.9440534334322113</v>
      </c>
      <c r="I16" s="180">
        <v>10.134664238171165</v>
      </c>
      <c r="J16" s="179">
        <v>0</v>
      </c>
      <c r="K16" s="65">
        <v>0</v>
      </c>
      <c r="L16" s="180">
        <v>2.2437872229631908</v>
      </c>
      <c r="M16" s="179">
        <v>40.641107142857145</v>
      </c>
      <c r="N16" s="65">
        <v>52.813335562689495</v>
      </c>
      <c r="O16" s="180">
        <v>66.72072943667628</v>
      </c>
      <c r="P16" s="3"/>
      <c r="Q16" s="174">
        <v>46.976992665498727</v>
      </c>
      <c r="R16" s="64">
        <v>42.955558917090215</v>
      </c>
      <c r="S16" s="175">
        <v>57.487253721156797</v>
      </c>
      <c r="T16" s="174">
        <v>22310.093769108607</v>
      </c>
      <c r="U16" s="64">
        <v>592.81349937503524</v>
      </c>
      <c r="V16" s="175">
        <v>50.081232663755863</v>
      </c>
      <c r="W16" s="174">
        <v>-100</v>
      </c>
      <c r="X16" s="64">
        <v>0</v>
      </c>
      <c r="Y16" s="175">
        <v>83.227686521552471</v>
      </c>
      <c r="Z16" s="174">
        <v>74.395509496858125</v>
      </c>
      <c r="AA16" s="64">
        <v>65.153502069772699</v>
      </c>
      <c r="AB16" s="175">
        <v>57.052027402523244</v>
      </c>
    </row>
    <row r="17" spans="1:29" ht="18" customHeight="1" x14ac:dyDescent="0.35">
      <c r="A17" s="43"/>
      <c r="B17" s="187"/>
      <c r="C17" s="188" t="s">
        <v>173</v>
      </c>
      <c r="D17" s="269">
        <v>48.392774193548384</v>
      </c>
      <c r="E17" s="66">
        <v>60.036885147257493</v>
      </c>
      <c r="F17" s="270">
        <v>68.600559964532593</v>
      </c>
      <c r="G17" s="269">
        <v>1.231741935483871</v>
      </c>
      <c r="H17" s="66">
        <v>10.330600656777783</v>
      </c>
      <c r="I17" s="270">
        <v>13.206695895596246</v>
      </c>
      <c r="J17" s="269">
        <v>0</v>
      </c>
      <c r="K17" s="66">
        <v>0</v>
      </c>
      <c r="L17" s="270">
        <v>2.4609637613404618</v>
      </c>
      <c r="M17" s="269">
        <v>49.624570322580645</v>
      </c>
      <c r="N17" s="66">
        <v>70.367485804035283</v>
      </c>
      <c r="O17" s="270">
        <v>84.268219621469299</v>
      </c>
      <c r="P17" s="3"/>
      <c r="Q17" s="256">
        <v>28.648118356015978</v>
      </c>
      <c r="R17" s="63">
        <v>36.067204528943073</v>
      </c>
      <c r="S17" s="257">
        <v>39.102481261114598</v>
      </c>
      <c r="T17" s="256">
        <v>0</v>
      </c>
      <c r="U17" s="63">
        <v>1946.0144676876705</v>
      </c>
      <c r="V17" s="257">
        <v>232.60981525747019</v>
      </c>
      <c r="W17" s="256">
        <v>-100</v>
      </c>
      <c r="X17" s="63">
        <v>0</v>
      </c>
      <c r="Y17" s="257">
        <v>113.03348554867492</v>
      </c>
      <c r="Z17" s="256">
        <v>28.800701636380467</v>
      </c>
      <c r="AA17" s="63">
        <v>57.676072075952533</v>
      </c>
      <c r="AB17" s="257">
        <v>54.784207206705197</v>
      </c>
    </row>
    <row r="18" spans="1:29" ht="18" customHeight="1" x14ac:dyDescent="0.35">
      <c r="A18" s="43"/>
      <c r="B18" s="185"/>
      <c r="C18" s="186" t="s">
        <v>174</v>
      </c>
      <c r="D18" s="179">
        <v>58.078000000000003</v>
      </c>
      <c r="E18" s="65">
        <v>64.262824277717513</v>
      </c>
      <c r="F18" s="180">
        <v>73.127769756330139</v>
      </c>
      <c r="G18" s="179">
        <v>1.4937333333333334</v>
      </c>
      <c r="H18" s="65">
        <v>19.69202632569489</v>
      </c>
      <c r="I18" s="180">
        <v>15.733611479083738</v>
      </c>
      <c r="J18" s="179">
        <v>0</v>
      </c>
      <c r="K18" s="65">
        <v>0</v>
      </c>
      <c r="L18" s="180">
        <v>2.22938822853803</v>
      </c>
      <c r="M18" s="179">
        <v>59.571761333333335</v>
      </c>
      <c r="N18" s="65">
        <v>83.954850603412396</v>
      </c>
      <c r="O18" s="180">
        <v>91.090769463951901</v>
      </c>
      <c r="P18" s="3"/>
      <c r="Q18" s="174">
        <v>55.183654565673145</v>
      </c>
      <c r="R18" s="64">
        <v>45.499643118135509</v>
      </c>
      <c r="S18" s="175">
        <v>37.355969508351613</v>
      </c>
      <c r="T18" s="174">
        <v>0</v>
      </c>
      <c r="U18" s="64">
        <v>107.83347430290135</v>
      </c>
      <c r="V18" s="175">
        <v>113.83811858542084</v>
      </c>
      <c r="W18" s="174">
        <v>-100</v>
      </c>
      <c r="X18" s="64">
        <v>0</v>
      </c>
      <c r="Y18" s="175">
        <v>65.136347498747014</v>
      </c>
      <c r="Z18" s="174">
        <v>57.338368153113286</v>
      </c>
      <c r="AA18" s="64">
        <v>56.509826359933378</v>
      </c>
      <c r="AB18" s="175">
        <v>47.045465477363315</v>
      </c>
    </row>
    <row r="19" spans="1:29" ht="18" customHeight="1" x14ac:dyDescent="0.35">
      <c r="A19" s="43"/>
      <c r="B19" s="187"/>
      <c r="C19" s="188" t="s">
        <v>175</v>
      </c>
      <c r="D19" s="269">
        <v>51.771225806451611</v>
      </c>
      <c r="E19" s="66">
        <v>65.827828971638127</v>
      </c>
      <c r="F19" s="270">
        <v>76.909040050657239</v>
      </c>
      <c r="G19" s="269">
        <v>5.2867096774193545</v>
      </c>
      <c r="H19" s="66">
        <v>12.062209689712606</v>
      </c>
      <c r="I19" s="270">
        <v>12.809223709369782</v>
      </c>
      <c r="J19" s="269">
        <v>0</v>
      </c>
      <c r="K19" s="66">
        <v>0</v>
      </c>
      <c r="L19" s="270">
        <v>2.4754231576353001</v>
      </c>
      <c r="M19" s="269">
        <v>57.057997419354841</v>
      </c>
      <c r="N19" s="66">
        <v>77.890038661350729</v>
      </c>
      <c r="O19" s="270">
        <v>92.193686917662319</v>
      </c>
      <c r="P19" s="3"/>
      <c r="Q19" s="256">
        <v>11.97581530005502</v>
      </c>
      <c r="R19" s="63">
        <v>24.444539697244338</v>
      </c>
      <c r="S19" s="257">
        <v>31.524860821026262</v>
      </c>
      <c r="T19" s="256">
        <v>1325.7928569623216</v>
      </c>
      <c r="U19" s="63">
        <v>262.10241859828625</v>
      </c>
      <c r="V19" s="257">
        <v>205.73296589200859</v>
      </c>
      <c r="W19" s="256">
        <v>-100</v>
      </c>
      <c r="X19" s="63">
        <v>-100</v>
      </c>
      <c r="Y19" s="257">
        <v>66.182354784648879</v>
      </c>
      <c r="Z19" s="256">
        <v>21.468061196628447</v>
      </c>
      <c r="AA19" s="63">
        <v>38.5183184296923</v>
      </c>
      <c r="AB19" s="257">
        <v>43.706468442371609</v>
      </c>
    </row>
    <row r="20" spans="1:29" ht="18" customHeight="1" x14ac:dyDescent="0.35">
      <c r="A20" s="43"/>
      <c r="B20" s="185"/>
      <c r="C20" s="186" t="s">
        <v>176</v>
      </c>
      <c r="D20" s="179">
        <v>61.963333333333331</v>
      </c>
      <c r="E20" s="65">
        <v>68.19904009877672</v>
      </c>
      <c r="F20" s="180">
        <v>80.515899685972229</v>
      </c>
      <c r="G20" s="179">
        <v>5.3125333333333336</v>
      </c>
      <c r="H20" s="65">
        <v>10.464180042713085</v>
      </c>
      <c r="I20" s="180">
        <v>15.450766364731447</v>
      </c>
      <c r="J20" s="179">
        <v>0</v>
      </c>
      <c r="K20" s="65">
        <v>0</v>
      </c>
      <c r="L20" s="180">
        <v>2.3385731752853096</v>
      </c>
      <c r="M20" s="179">
        <v>67.275847999999996</v>
      </c>
      <c r="N20" s="65">
        <v>78.663220141489802</v>
      </c>
      <c r="O20" s="180">
        <v>98.305239225988984</v>
      </c>
      <c r="P20" s="3"/>
      <c r="Q20" s="174">
        <v>13.5447411114628</v>
      </c>
      <c r="R20" s="64">
        <v>14.28375571193847</v>
      </c>
      <c r="S20" s="175">
        <v>23.024785850171995</v>
      </c>
      <c r="T20" s="174">
        <v>356.76946003505765</v>
      </c>
      <c r="U20" s="64">
        <v>210.84601547765632</v>
      </c>
      <c r="V20" s="175">
        <v>150.20310349284932</v>
      </c>
      <c r="W20" s="174">
        <v>-100</v>
      </c>
      <c r="X20" s="64">
        <v>0</v>
      </c>
      <c r="Y20" s="175">
        <v>51.47431690938668</v>
      </c>
      <c r="Z20" s="174">
        <v>19.695959193707875</v>
      </c>
      <c r="AA20" s="64">
        <v>24.77998326138491</v>
      </c>
      <c r="AB20" s="175">
        <v>34.359077836167337</v>
      </c>
    </row>
    <row r="21" spans="1:29" ht="18" customHeight="1" x14ac:dyDescent="0.35">
      <c r="A21" s="43"/>
      <c r="B21" s="187"/>
      <c r="C21" s="188" t="s">
        <v>160</v>
      </c>
      <c r="D21" s="269">
        <v>73.09187096774194</v>
      </c>
      <c r="E21" s="66">
        <v>72.044638583012315</v>
      </c>
      <c r="F21" s="270">
        <v>82.376981295351598</v>
      </c>
      <c r="G21" s="269">
        <v>13.578064516129032</v>
      </c>
      <c r="H21" s="66">
        <v>20.220540024373616</v>
      </c>
      <c r="I21" s="270">
        <v>17.280331022049168</v>
      </c>
      <c r="J21" s="269">
        <v>0</v>
      </c>
      <c r="K21" s="66">
        <v>0</v>
      </c>
      <c r="L21" s="270">
        <v>2.3032863302149611</v>
      </c>
      <c r="M21" s="269">
        <v>86.669936774193545</v>
      </c>
      <c r="N21" s="66">
        <v>92.265178607385934</v>
      </c>
      <c r="O21" s="270">
        <v>101.96059864761573</v>
      </c>
      <c r="P21" s="3"/>
      <c r="Q21" s="256">
        <v>24.391615025426567</v>
      </c>
      <c r="R21" s="63">
        <v>5.8578887124757619</v>
      </c>
      <c r="S21" s="257">
        <v>7.713833003546875</v>
      </c>
      <c r="T21" s="256">
        <v>59.732236373350126</v>
      </c>
      <c r="U21" s="63">
        <v>103.25598209922755</v>
      </c>
      <c r="V21" s="257">
        <v>50.018973930427705</v>
      </c>
      <c r="W21" s="256">
        <v>-100</v>
      </c>
      <c r="X21" s="63">
        <v>0</v>
      </c>
      <c r="Y21" s="257">
        <v>17.660140212690678</v>
      </c>
      <c r="Z21" s="256">
        <v>27.917372050306444</v>
      </c>
      <c r="AA21" s="63">
        <v>18.279295075936471</v>
      </c>
      <c r="AB21" s="257">
        <v>13.347532108130803</v>
      </c>
    </row>
    <row r="22" spans="1:29" ht="18" customHeight="1" x14ac:dyDescent="0.35">
      <c r="A22" s="43"/>
      <c r="B22" s="185"/>
      <c r="C22" s="186" t="s">
        <v>164</v>
      </c>
      <c r="D22" s="179">
        <v>50.116091954022991</v>
      </c>
      <c r="E22" s="65">
        <v>52.454168033408763</v>
      </c>
      <c r="F22" s="180">
        <v>68.572211758374721</v>
      </c>
      <c r="G22" s="179">
        <v>2.8314176245210727</v>
      </c>
      <c r="H22" s="65">
        <v>18.42642517669152</v>
      </c>
      <c r="I22" s="180">
        <v>12.028796078454432</v>
      </c>
      <c r="J22" s="179">
        <v>0</v>
      </c>
      <c r="K22" s="65">
        <v>0</v>
      </c>
      <c r="L22" s="180">
        <v>2.1953570643259286</v>
      </c>
      <c r="M22" s="179">
        <v>52.947481481481482</v>
      </c>
      <c r="N22" s="65">
        <v>70.880593210100272</v>
      </c>
      <c r="O22" s="180">
        <v>82.796364901155073</v>
      </c>
      <c r="P22" s="3"/>
      <c r="Q22" s="174">
        <v>30.526272175181806</v>
      </c>
      <c r="R22" s="64">
        <v>10.27997254756175</v>
      </c>
      <c r="S22" s="175">
        <v>16.896187581222275</v>
      </c>
      <c r="T22" s="174">
        <v>0</v>
      </c>
      <c r="U22" s="64">
        <v>377.86550705526514</v>
      </c>
      <c r="V22" s="175">
        <v>71.608333175942533</v>
      </c>
      <c r="W22" s="174">
        <v>0</v>
      </c>
      <c r="X22" s="64">
        <v>0</v>
      </c>
      <c r="Y22" s="175">
        <v>14.092435528508215</v>
      </c>
      <c r="Z22" s="174">
        <v>37.900346816229572</v>
      </c>
      <c r="AA22" s="64">
        <v>37.844925540485917</v>
      </c>
      <c r="AB22" s="175">
        <v>22.489947839278791</v>
      </c>
    </row>
    <row r="23" spans="1:29" ht="18" customHeight="1" x14ac:dyDescent="0.35">
      <c r="A23" s="43"/>
      <c r="B23" s="187"/>
      <c r="C23" s="188" t="s">
        <v>165</v>
      </c>
      <c r="D23" s="269">
        <v>55.060933333333331</v>
      </c>
      <c r="E23" s="66">
        <v>58.412187864551953</v>
      </c>
      <c r="F23" s="270">
        <v>73.971166168473943</v>
      </c>
      <c r="G23" s="269">
        <v>3.8949333333333334</v>
      </c>
      <c r="H23" s="66">
        <v>17.127759284844633</v>
      </c>
      <c r="I23" s="270">
        <v>14.664756478917338</v>
      </c>
      <c r="J23" s="269">
        <v>0</v>
      </c>
      <c r="K23" s="66">
        <v>0</v>
      </c>
      <c r="L23" s="270">
        <v>2.3032321091779502</v>
      </c>
      <c r="M23" s="269">
        <v>58.955800000000004</v>
      </c>
      <c r="N23" s="66">
        <v>75.539947149396582</v>
      </c>
      <c r="O23" s="270">
        <v>90.939154756569224</v>
      </c>
      <c r="P23" s="3"/>
      <c r="Q23" s="256">
        <v>18.870754173862981</v>
      </c>
      <c r="R23" s="63">
        <v>17.815013608550881</v>
      </c>
      <c r="S23" s="257">
        <v>25.345435037803849</v>
      </c>
      <c r="T23" s="256">
        <v>104.58015266817389</v>
      </c>
      <c r="U23" s="63">
        <v>188.59918582630172</v>
      </c>
      <c r="V23" s="257">
        <v>27.022751454874193</v>
      </c>
      <c r="W23" s="256">
        <v>0</v>
      </c>
      <c r="X23" s="63">
        <v>0</v>
      </c>
      <c r="Y23" s="257">
        <v>-8.7874120800015589</v>
      </c>
      <c r="Z23" s="256">
        <v>22.254568014092303</v>
      </c>
      <c r="AA23" s="63">
        <v>36.072780156530662</v>
      </c>
      <c r="AB23" s="257">
        <v>24.431074011651823</v>
      </c>
    </row>
    <row r="24" spans="1:29" ht="18" customHeight="1" x14ac:dyDescent="0.35">
      <c r="A24" s="43"/>
      <c r="B24" s="185"/>
      <c r="C24" s="186" t="s">
        <v>167</v>
      </c>
      <c r="D24" s="179">
        <v>54.899354838709677</v>
      </c>
      <c r="E24" s="65">
        <v>59.210675024272007</v>
      </c>
      <c r="F24" s="180">
        <v>73.301041298239696</v>
      </c>
      <c r="G24" s="179">
        <v>1.4001290322580646</v>
      </c>
      <c r="H24" s="65">
        <v>28.957675022041069</v>
      </c>
      <c r="I24" s="180">
        <v>16.837430441587593</v>
      </c>
      <c r="J24" s="179">
        <v>0</v>
      </c>
      <c r="K24" s="65">
        <v>0</v>
      </c>
      <c r="L24" s="180">
        <v>2.0622397810926065</v>
      </c>
      <c r="M24" s="179">
        <v>56.29949677419355</v>
      </c>
      <c r="N24" s="65">
        <v>88.16835004631308</v>
      </c>
      <c r="O24" s="180">
        <v>92.200711520919896</v>
      </c>
      <c r="P24" s="3"/>
      <c r="Q24" s="174">
        <v>15.432406914998781</v>
      </c>
      <c r="R24" s="64">
        <v>22.268860098957724</v>
      </c>
      <c r="S24" s="175">
        <v>17.952781336044669</v>
      </c>
      <c r="T24" s="174">
        <v>-53.76848025173372</v>
      </c>
      <c r="U24" s="64">
        <v>250.05420975258596</v>
      </c>
      <c r="V24" s="175">
        <v>49.639399271278805</v>
      </c>
      <c r="W24" s="174">
        <v>0</v>
      </c>
      <c r="X24" s="64">
        <v>0</v>
      </c>
      <c r="Y24" s="175">
        <v>-17.629679023950224</v>
      </c>
      <c r="Z24" s="174">
        <v>11.2896585099899</v>
      </c>
      <c r="AA24" s="64">
        <v>55.502590076555606</v>
      </c>
      <c r="AB24" s="175">
        <v>21.476535179741163</v>
      </c>
    </row>
    <row r="25" spans="1:29" ht="18" customHeight="1" x14ac:dyDescent="0.3">
      <c r="A25" s="44"/>
      <c r="B25" s="187"/>
      <c r="C25" s="188" t="s">
        <v>168</v>
      </c>
      <c r="D25" s="269">
        <v>44.918266666666668</v>
      </c>
      <c r="E25" s="66">
        <v>56.19514487044755</v>
      </c>
      <c r="F25" s="270">
        <v>67.048274910867292</v>
      </c>
      <c r="G25" s="269">
        <v>3.8609333333333336</v>
      </c>
      <c r="H25" s="66">
        <v>13.536020131633181</v>
      </c>
      <c r="I25" s="270">
        <v>13.036178761028069</v>
      </c>
      <c r="J25" s="269">
        <v>0</v>
      </c>
      <c r="K25" s="66">
        <v>0</v>
      </c>
      <c r="L25" s="270">
        <v>1.9032657136592055</v>
      </c>
      <c r="M25" s="269">
        <v>48.779137333333331</v>
      </c>
      <c r="N25" s="66">
        <v>69.731165002080729</v>
      </c>
      <c r="O25" s="270">
        <v>81.987719385554556</v>
      </c>
      <c r="P25" s="3"/>
      <c r="Q25" s="256">
        <v>2.5222231351890905</v>
      </c>
      <c r="R25" s="63">
        <v>27.173497986556836</v>
      </c>
      <c r="S25" s="257">
        <v>20.559207903620678</v>
      </c>
      <c r="T25" s="256">
        <v>829.59871596545736</v>
      </c>
      <c r="U25" s="63">
        <v>127.72153739188602</v>
      </c>
      <c r="V25" s="257">
        <v>63.566438725032974</v>
      </c>
      <c r="W25" s="256">
        <v>0</v>
      </c>
      <c r="X25" s="63">
        <v>0</v>
      </c>
      <c r="Y25" s="257">
        <v>-29.010047436642001</v>
      </c>
      <c r="Z25" s="256">
        <v>10.288785673521273</v>
      </c>
      <c r="AA25" s="63">
        <v>39.095423713533869</v>
      </c>
      <c r="AB25" s="257">
        <v>23.726305495964244</v>
      </c>
    </row>
    <row r="26" spans="1:29" ht="18" customHeight="1" x14ac:dyDescent="0.3">
      <c r="A26" s="44"/>
      <c r="B26" s="189"/>
      <c r="C26" s="190" t="s">
        <v>169</v>
      </c>
      <c r="D26" s="273">
        <v>40.234838709677419</v>
      </c>
      <c r="E26" s="274">
        <v>48.542785653013212</v>
      </c>
      <c r="F26" s="275">
        <v>58.506428392082668</v>
      </c>
      <c r="G26" s="273">
        <v>3.7086451612903226</v>
      </c>
      <c r="H26" s="274">
        <v>9.0649999778514321</v>
      </c>
      <c r="I26" s="275">
        <v>7.6923683435420269</v>
      </c>
      <c r="J26" s="273">
        <v>0</v>
      </c>
      <c r="K26" s="274">
        <v>0</v>
      </c>
      <c r="L26" s="275">
        <v>1.7369825212229602</v>
      </c>
      <c r="M26" s="273">
        <v>43.943501935483873</v>
      </c>
      <c r="N26" s="274">
        <v>57.607785630864647</v>
      </c>
      <c r="O26" s="275">
        <v>67.935779256847653</v>
      </c>
      <c r="P26" s="126"/>
      <c r="Q26" s="176">
        <v>-10.98380296940806</v>
      </c>
      <c r="R26" s="177">
        <v>4.1959899278338373</v>
      </c>
      <c r="S26" s="178">
        <v>10.343195456305258</v>
      </c>
      <c r="T26" s="176">
        <v>129.9288805451433</v>
      </c>
      <c r="U26" s="177">
        <v>112.5592537578443</v>
      </c>
      <c r="V26" s="178">
        <v>14.791973728002949</v>
      </c>
      <c r="W26" s="176">
        <v>0</v>
      </c>
      <c r="X26" s="177">
        <v>0</v>
      </c>
      <c r="Y26" s="178">
        <v>-28.777833707269274</v>
      </c>
      <c r="Z26" s="176">
        <v>-6.1285048321730349</v>
      </c>
      <c r="AA26" s="177">
        <v>13.28373749526626</v>
      </c>
      <c r="AB26" s="178">
        <v>9.2879337191592608</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8" customHeight="1" x14ac:dyDescent="0.35">
      <c r="A29" s="43"/>
      <c r="B29" s="183">
        <v>2020</v>
      </c>
      <c r="C29" s="184"/>
      <c r="D29" s="277">
        <v>26.999857925049998</v>
      </c>
      <c r="E29" s="278">
        <v>30.678797615737746</v>
      </c>
      <c r="F29" s="279">
        <v>36.608313029383787</v>
      </c>
      <c r="G29" s="277">
        <v>0.69378476737959149</v>
      </c>
      <c r="H29" s="278">
        <v>5.1790566924988255</v>
      </c>
      <c r="I29" s="279">
        <v>6.8465344300060984</v>
      </c>
      <c r="J29" s="277">
        <v>0.59391700637151501</v>
      </c>
      <c r="K29" s="278">
        <v>0</v>
      </c>
      <c r="L29" s="279">
        <v>1.0501751589482067</v>
      </c>
      <c r="M29" s="277">
        <v>28.287539480442838</v>
      </c>
      <c r="N29" s="278">
        <v>35.857854308236575</v>
      </c>
      <c r="O29" s="279">
        <v>44.505022618338096</v>
      </c>
      <c r="P29" s="3"/>
      <c r="Q29" s="260">
        <v>-55.870882121995926</v>
      </c>
      <c r="R29" s="261">
        <v>-50.331644408279011</v>
      </c>
      <c r="S29" s="262">
        <v>-50.026082861791039</v>
      </c>
      <c r="T29" s="260">
        <v>-96.12695998456222</v>
      </c>
      <c r="U29" s="261">
        <v>-68.929619486053667</v>
      </c>
      <c r="V29" s="262">
        <v>-66.74621346786553</v>
      </c>
      <c r="W29" s="260">
        <v>150.32298764500081</v>
      </c>
      <c r="X29" s="261">
        <v>0</v>
      </c>
      <c r="Y29" s="262">
        <v>-44.513922569344402</v>
      </c>
      <c r="Z29" s="260">
        <v>-64.343824392680162</v>
      </c>
      <c r="AA29" s="261">
        <v>-54.283980475974765</v>
      </c>
      <c r="AB29" s="262">
        <v>-53.512887101483642</v>
      </c>
    </row>
    <row r="30" spans="1:29" ht="18" customHeight="1" x14ac:dyDescent="0.35">
      <c r="A30" s="43"/>
      <c r="B30" s="185">
        <v>2021</v>
      </c>
      <c r="C30" s="186"/>
      <c r="D30" s="179">
        <v>41.736535869648591</v>
      </c>
      <c r="E30" s="65">
        <v>47.049962735168428</v>
      </c>
      <c r="F30" s="180">
        <v>55.105554017657475</v>
      </c>
      <c r="G30" s="179">
        <v>1.436177556678099</v>
      </c>
      <c r="H30" s="65">
        <v>4.7663028574361253</v>
      </c>
      <c r="I30" s="180">
        <v>7.5838580060747924</v>
      </c>
      <c r="J30" s="179">
        <v>0.27874995890906301</v>
      </c>
      <c r="K30" s="65">
        <v>2.0180260349174573E-4</v>
      </c>
      <c r="L30" s="180">
        <v>1.8427478594698286</v>
      </c>
      <c r="M30" s="179">
        <v>43.451479821610548</v>
      </c>
      <c r="N30" s="65">
        <v>51.816467395208043</v>
      </c>
      <c r="O30" s="180">
        <v>64.532159883202098</v>
      </c>
      <c r="P30" s="3"/>
      <c r="Q30" s="174">
        <v>54.580575888895495</v>
      </c>
      <c r="R30" s="64">
        <v>53.363124997735952</v>
      </c>
      <c r="S30" s="175">
        <v>50.527433409461963</v>
      </c>
      <c r="T30" s="174">
        <v>107.00621059471521</v>
      </c>
      <c r="U30" s="64">
        <v>-7.9696720768011708</v>
      </c>
      <c r="V30" s="175">
        <v>10.76929625657038</v>
      </c>
      <c r="W30" s="174">
        <v>-53.065839855522441</v>
      </c>
      <c r="X30" s="64">
        <v>0</v>
      </c>
      <c r="Y30" s="175">
        <v>75.470524498027956</v>
      </c>
      <c r="Z30" s="174">
        <v>53.606431028465401</v>
      </c>
      <c r="AA30" s="64">
        <v>44.505209234894508</v>
      </c>
      <c r="AB30" s="175">
        <v>44.999723821434806</v>
      </c>
    </row>
    <row r="31" spans="1:29" ht="18" customHeight="1" x14ac:dyDescent="0.35">
      <c r="A31" s="43"/>
      <c r="B31" s="258">
        <v>2022</v>
      </c>
      <c r="C31" s="259"/>
      <c r="D31" s="280">
        <v>50.152852293879342</v>
      </c>
      <c r="E31" s="281">
        <v>56.838240764203547</v>
      </c>
      <c r="F31" s="282">
        <v>68.706077051684147</v>
      </c>
      <c r="G31" s="280">
        <v>4.5281287638234975</v>
      </c>
      <c r="H31" s="281">
        <v>14.571040784545447</v>
      </c>
      <c r="I31" s="282">
        <v>13.137176160245286</v>
      </c>
      <c r="J31" s="280">
        <v>0</v>
      </c>
      <c r="K31" s="281">
        <v>0</v>
      </c>
      <c r="L31" s="282">
        <v>2.2380304248687457</v>
      </c>
      <c r="M31" s="280">
        <v>54.680983466549876</v>
      </c>
      <c r="N31" s="281">
        <v>71.409281548748993</v>
      </c>
      <c r="O31" s="282">
        <v>84.081283636798176</v>
      </c>
      <c r="P31" s="3"/>
      <c r="Q31" s="263">
        <v>20.165344940401734</v>
      </c>
      <c r="R31" s="264">
        <v>20.804008037355015</v>
      </c>
      <c r="S31" s="265">
        <v>24.680857086775021</v>
      </c>
      <c r="T31" s="263">
        <v>215.29031648622038</v>
      </c>
      <c r="U31" s="264">
        <v>205.70950316182581</v>
      </c>
      <c r="V31" s="265">
        <v>73.225502767569367</v>
      </c>
      <c r="W31" s="263">
        <v>-100</v>
      </c>
      <c r="X31" s="264">
        <v>-100</v>
      </c>
      <c r="Y31" s="265">
        <v>21.450713581401153</v>
      </c>
      <c r="Z31" s="263">
        <v>25.843777222444835</v>
      </c>
      <c r="AA31" s="264">
        <v>37.81194500218664</v>
      </c>
      <c r="AB31" s="265">
        <v>30.293614515585904</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29" ht="18" customHeight="1" x14ac:dyDescent="0.35">
      <c r="A34" s="43"/>
      <c r="B34" s="183">
        <v>2020</v>
      </c>
      <c r="C34" s="184"/>
      <c r="D34" s="277">
        <v>25.191782608695654</v>
      </c>
      <c r="E34" s="278">
        <v>27.640470729956938</v>
      </c>
      <c r="F34" s="279">
        <v>33.800673386780964</v>
      </c>
      <c r="G34" s="277">
        <v>1.1566521739130435</v>
      </c>
      <c r="H34" s="278">
        <v>0.98313915985470968</v>
      </c>
      <c r="I34" s="279">
        <v>4.502048138349755</v>
      </c>
      <c r="J34" s="277">
        <v>0.41491304347826086</v>
      </c>
      <c r="K34" s="278">
        <v>0</v>
      </c>
      <c r="L34" s="279">
        <v>0.93344519818279625</v>
      </c>
      <c r="M34" s="277">
        <v>26.763333478260869</v>
      </c>
      <c r="N34" s="278">
        <v>28.62360988981165</v>
      </c>
      <c r="O34" s="279">
        <v>39.236166723313517</v>
      </c>
      <c r="P34" s="3"/>
      <c r="Q34" s="260">
        <v>-56.057523053436043</v>
      </c>
      <c r="R34" s="261">
        <v>-54.468001343434182</v>
      </c>
      <c r="S34" s="262">
        <v>-49.279848973564953</v>
      </c>
      <c r="T34" s="260">
        <v>-82.377217504078061</v>
      </c>
      <c r="U34" s="261">
        <v>-92.101401804399231</v>
      </c>
      <c r="V34" s="262">
        <v>-70.579263339723354</v>
      </c>
      <c r="W34" s="260">
        <v>-55.921478058824611</v>
      </c>
      <c r="X34" s="261">
        <v>0</v>
      </c>
      <c r="Y34" s="262">
        <v>-47.744546450549365</v>
      </c>
      <c r="Z34" s="260">
        <v>-58.720009033438849</v>
      </c>
      <c r="AA34" s="261">
        <v>-60.871372121054051</v>
      </c>
      <c r="AB34" s="262">
        <v>-53.139719573795766</v>
      </c>
    </row>
    <row r="35" spans="1:29" ht="18" customHeight="1" x14ac:dyDescent="0.35">
      <c r="A35" s="43"/>
      <c r="B35" s="185">
        <v>2021</v>
      </c>
      <c r="C35" s="186"/>
      <c r="D35" s="179">
        <v>45.542715534107209</v>
      </c>
      <c r="E35" s="65">
        <v>46.424840435681546</v>
      </c>
      <c r="F35" s="180">
        <v>56.941275788490358</v>
      </c>
      <c r="G35" s="179">
        <v>1.6994043737228817</v>
      </c>
      <c r="H35" s="65">
        <v>6.1627320959365424</v>
      </c>
      <c r="I35" s="180">
        <v>8.6483278514353685</v>
      </c>
      <c r="J35" s="179">
        <v>0</v>
      </c>
      <c r="K35" s="65">
        <v>0</v>
      </c>
      <c r="L35" s="180">
        <v>2.5396390110831351</v>
      </c>
      <c r="M35" s="179">
        <v>47.242123385939742</v>
      </c>
      <c r="N35" s="65">
        <v>52.587572531618086</v>
      </c>
      <c r="O35" s="180">
        <v>68.129242651008866</v>
      </c>
      <c r="P35" s="3"/>
      <c r="Q35" s="174">
        <v>80.784012951822646</v>
      </c>
      <c r="R35" s="64">
        <v>67.959659186605847</v>
      </c>
      <c r="S35" s="175">
        <v>68.461956768965848</v>
      </c>
      <c r="T35" s="174">
        <v>46.924409262365337</v>
      </c>
      <c r="U35" s="64">
        <v>526.84229733696952</v>
      </c>
      <c r="V35" s="175">
        <v>92.097631694827413</v>
      </c>
      <c r="W35" s="174">
        <v>-100</v>
      </c>
      <c r="X35" s="64">
        <v>0</v>
      </c>
      <c r="Y35" s="175">
        <v>172.07157056251648</v>
      </c>
      <c r="Z35" s="174">
        <v>76.518083684321937</v>
      </c>
      <c r="AA35" s="64">
        <v>83.720965783416517</v>
      </c>
      <c r="AB35" s="175">
        <v>73.638885601306725</v>
      </c>
    </row>
    <row r="36" spans="1:29" ht="18" customHeight="1" x14ac:dyDescent="0.35">
      <c r="A36" s="43"/>
      <c r="B36" s="258">
        <v>2022</v>
      </c>
      <c r="C36" s="259"/>
      <c r="D36" s="280">
        <v>46.703347826086954</v>
      </c>
      <c r="E36" s="281">
        <v>54.632735077274653</v>
      </c>
      <c r="F36" s="282">
        <v>66.288596017745036</v>
      </c>
      <c r="G36" s="280">
        <v>2.9804347826086954</v>
      </c>
      <c r="H36" s="281">
        <v>17.225907923322424</v>
      </c>
      <c r="I36" s="282">
        <v>12.523565121013851</v>
      </c>
      <c r="J36" s="280">
        <v>0</v>
      </c>
      <c r="K36" s="281">
        <v>0</v>
      </c>
      <c r="L36" s="282">
        <v>1.9010704187631342</v>
      </c>
      <c r="M36" s="280">
        <v>49.683772608695655</v>
      </c>
      <c r="N36" s="281">
        <v>71.858643000597084</v>
      </c>
      <c r="O36" s="282">
        <v>80.713231557522022</v>
      </c>
      <c r="P36" s="3"/>
      <c r="Q36" s="263">
        <v>2.5484477119462405</v>
      </c>
      <c r="R36" s="264">
        <v>17.6799630640473</v>
      </c>
      <c r="S36" s="265">
        <v>16.415719703865225</v>
      </c>
      <c r="T36" s="263">
        <v>75.381141106492123</v>
      </c>
      <c r="U36" s="264">
        <v>179.51739026239088</v>
      </c>
      <c r="V36" s="265">
        <v>44.809092996937245</v>
      </c>
      <c r="W36" s="263">
        <v>0</v>
      </c>
      <c r="X36" s="264">
        <v>0</v>
      </c>
      <c r="Y36" s="265">
        <v>-25.144069277006462</v>
      </c>
      <c r="Z36" s="263">
        <v>5.1683731547180898</v>
      </c>
      <c r="AA36" s="264">
        <v>36.645674141769987</v>
      </c>
      <c r="AB36" s="265">
        <v>18.470760009743497</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6" t="s">
        <v>45</v>
      </c>
      <c r="C38" s="546"/>
      <c r="D38" s="546"/>
      <c r="E38" s="546"/>
      <c r="F38" s="546"/>
      <c r="G38" s="546"/>
      <c r="H38" s="546"/>
      <c r="I38" s="546"/>
      <c r="J38" s="546"/>
      <c r="K38" s="546"/>
      <c r="L38" s="546"/>
      <c r="M38" s="546"/>
      <c r="N38" s="546"/>
      <c r="O38" s="546"/>
      <c r="P38" s="284"/>
      <c r="Q38" s="544"/>
      <c r="R38" s="544"/>
      <c r="S38" s="544"/>
      <c r="T38" s="544"/>
      <c r="U38" s="544"/>
      <c r="V38" s="544"/>
      <c r="W38" s="544"/>
      <c r="X38" s="544"/>
      <c r="Y38" s="544"/>
      <c r="Z38" s="544"/>
      <c r="AA38" s="544"/>
      <c r="AB38" s="544"/>
      <c r="AC38" s="1"/>
    </row>
    <row r="39" spans="1:29" ht="18" customHeight="1" x14ac:dyDescent="0.35">
      <c r="A39" s="43"/>
      <c r="B39" s="183">
        <v>2020</v>
      </c>
      <c r="C39" s="184"/>
      <c r="D39" s="277">
        <v>26.999857925049998</v>
      </c>
      <c r="E39" s="278">
        <v>30.678797615737746</v>
      </c>
      <c r="F39" s="279">
        <v>36.608313029383787</v>
      </c>
      <c r="G39" s="277">
        <v>0.69378476737959149</v>
      </c>
      <c r="H39" s="278">
        <v>5.1790566924988255</v>
      </c>
      <c r="I39" s="279">
        <v>6.8465344300060984</v>
      </c>
      <c r="J39" s="277">
        <v>0.59391700637151501</v>
      </c>
      <c r="K39" s="278">
        <v>0</v>
      </c>
      <c r="L39" s="279">
        <v>1.0501751589482067</v>
      </c>
      <c r="M39" s="277">
        <v>28.287539480442838</v>
      </c>
      <c r="N39" s="278">
        <v>35.857854308236575</v>
      </c>
      <c r="O39" s="279">
        <v>44.505022618338096</v>
      </c>
      <c r="P39" s="3"/>
      <c r="Q39" s="260">
        <v>-55.870882121995926</v>
      </c>
      <c r="R39" s="261">
        <v>-50.331644408279011</v>
      </c>
      <c r="S39" s="262">
        <v>-50.026082861791039</v>
      </c>
      <c r="T39" s="260">
        <v>-96.12695998456222</v>
      </c>
      <c r="U39" s="261">
        <v>-68.929619486053667</v>
      </c>
      <c r="V39" s="262">
        <v>-66.74621346786553</v>
      </c>
      <c r="W39" s="260">
        <v>150.32298764500081</v>
      </c>
      <c r="X39" s="261">
        <v>0</v>
      </c>
      <c r="Y39" s="262">
        <v>-44.513922569344402</v>
      </c>
      <c r="Z39" s="260">
        <v>-64.343824392680162</v>
      </c>
      <c r="AA39" s="261">
        <v>-54.283980475974765</v>
      </c>
      <c r="AB39" s="262">
        <v>-53.512887101483642</v>
      </c>
    </row>
    <row r="40" spans="1:29" ht="18" customHeight="1" x14ac:dyDescent="0.35">
      <c r="A40" s="43"/>
      <c r="B40" s="185">
        <v>2021</v>
      </c>
      <c r="C40" s="186"/>
      <c r="D40" s="179">
        <v>41.736535869648591</v>
      </c>
      <c r="E40" s="65">
        <v>47.049962735168428</v>
      </c>
      <c r="F40" s="180">
        <v>55.105554017657475</v>
      </c>
      <c r="G40" s="179">
        <v>1.436177556678099</v>
      </c>
      <c r="H40" s="65">
        <v>4.7663028574361253</v>
      </c>
      <c r="I40" s="180">
        <v>7.5838580060747924</v>
      </c>
      <c r="J40" s="179">
        <v>0.27874995890906301</v>
      </c>
      <c r="K40" s="65">
        <v>2.0180260349174573E-4</v>
      </c>
      <c r="L40" s="180">
        <v>1.8427478594698286</v>
      </c>
      <c r="M40" s="179">
        <v>43.451479821610548</v>
      </c>
      <c r="N40" s="65">
        <v>51.816467395208043</v>
      </c>
      <c r="O40" s="180">
        <v>64.532159883202098</v>
      </c>
      <c r="P40" s="3"/>
      <c r="Q40" s="174">
        <v>54.580575888895495</v>
      </c>
      <c r="R40" s="64">
        <v>53.363124997735952</v>
      </c>
      <c r="S40" s="175">
        <v>50.527433409461963</v>
      </c>
      <c r="T40" s="174">
        <v>107.00621059471521</v>
      </c>
      <c r="U40" s="64">
        <v>-7.9696720768011708</v>
      </c>
      <c r="V40" s="175">
        <v>10.76929625657038</v>
      </c>
      <c r="W40" s="174">
        <v>-53.065839855522441</v>
      </c>
      <c r="X40" s="64">
        <v>0</v>
      </c>
      <c r="Y40" s="175">
        <v>75.470524498027956</v>
      </c>
      <c r="Z40" s="174">
        <v>53.606431028465401</v>
      </c>
      <c r="AA40" s="64">
        <v>44.505209234894508</v>
      </c>
      <c r="AB40" s="175">
        <v>44.999723821434806</v>
      </c>
    </row>
    <row r="41" spans="1:29" ht="18" customHeight="1" x14ac:dyDescent="0.35">
      <c r="A41" s="43"/>
      <c r="B41" s="258">
        <v>2022</v>
      </c>
      <c r="C41" s="259"/>
      <c r="D41" s="280">
        <v>50.152852293879342</v>
      </c>
      <c r="E41" s="281">
        <v>56.838240764203547</v>
      </c>
      <c r="F41" s="282">
        <v>68.706077051684147</v>
      </c>
      <c r="G41" s="280">
        <v>4.5281287638234975</v>
      </c>
      <c r="H41" s="281">
        <v>14.571040784545447</v>
      </c>
      <c r="I41" s="282">
        <v>13.137176160245286</v>
      </c>
      <c r="J41" s="280">
        <v>0</v>
      </c>
      <c r="K41" s="281">
        <v>0</v>
      </c>
      <c r="L41" s="282">
        <v>2.2380304248687457</v>
      </c>
      <c r="M41" s="280">
        <v>54.680983466549876</v>
      </c>
      <c r="N41" s="281">
        <v>71.409281548748993</v>
      </c>
      <c r="O41" s="282">
        <v>84.081283636798176</v>
      </c>
      <c r="P41" s="3"/>
      <c r="Q41" s="263">
        <v>20.165344940401734</v>
      </c>
      <c r="R41" s="264">
        <v>20.804008037355015</v>
      </c>
      <c r="S41" s="265">
        <v>24.680857086775021</v>
      </c>
      <c r="T41" s="263">
        <v>215.29031648622038</v>
      </c>
      <c r="U41" s="264">
        <v>205.70950316182581</v>
      </c>
      <c r="V41" s="265">
        <v>73.225502767569367</v>
      </c>
      <c r="W41" s="263">
        <v>-100</v>
      </c>
      <c r="X41" s="264">
        <v>-100</v>
      </c>
      <c r="Y41" s="265">
        <v>21.450713581401153</v>
      </c>
      <c r="Z41" s="263">
        <v>25.843777222444835</v>
      </c>
      <c r="AA41" s="264">
        <v>37.81194500218664</v>
      </c>
      <c r="AB41" s="265">
        <v>30.293614515585904</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sheetData>
  <mergeCells count="22">
    <mergeCell ref="B43:AB43"/>
    <mergeCell ref="B33:O33"/>
    <mergeCell ref="B38:O38"/>
    <mergeCell ref="B8:C8"/>
    <mergeCell ref="Q28:AB28"/>
    <mergeCell ref="Q33:AB33"/>
    <mergeCell ref="Q38:AB38"/>
    <mergeCell ref="B28:O28"/>
    <mergeCell ref="Q7:S7"/>
    <mergeCell ref="T7:V7"/>
    <mergeCell ref="W7:Y7"/>
    <mergeCell ref="Z7:AB7"/>
    <mergeCell ref="D7:F7"/>
    <mergeCell ref="M7:O7"/>
    <mergeCell ref="J7:L7"/>
    <mergeCell ref="G7:I7"/>
    <mergeCell ref="B4:AB4"/>
    <mergeCell ref="B2:AB2"/>
    <mergeCell ref="Q6:AB6"/>
    <mergeCell ref="D6:O6"/>
    <mergeCell ref="B3:Q3"/>
    <mergeCell ref="R3:AB3"/>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P81"/>
  <sheetViews>
    <sheetView showGridLines="0" zoomScale="85" workbookViewId="0"/>
  </sheetViews>
  <sheetFormatPr defaultRowHeight="12.5" x14ac:dyDescent="0.25"/>
  <cols>
    <col min="1" max="1" width="2.7265625" customWidth="1"/>
    <col min="2" max="2" width="6.7265625" customWidth="1"/>
    <col min="3" max="3" width="6.1796875" style="23" customWidth="1"/>
    <col min="4" max="5" width="7.453125" customWidth="1"/>
    <col min="6" max="6" width="8.7265625" customWidth="1"/>
    <col min="7" max="8" width="7.453125" customWidth="1"/>
    <col min="9" max="9" width="8.7265625" customWidth="1"/>
    <col min="10" max="11" width="7.453125" customWidth="1"/>
    <col min="12" max="12" width="8.7265625" customWidth="1"/>
    <col min="13" max="14" width="7.453125" customWidth="1"/>
    <col min="15" max="15" width="8.7265625" bestFit="1" customWidth="1"/>
    <col min="16" max="16" width="1.453125" customWidth="1"/>
    <col min="17" max="18" width="7.453125" customWidth="1"/>
    <col min="19" max="19" width="8.7265625" bestFit="1" customWidth="1"/>
    <col min="20" max="21" width="7.453125" customWidth="1"/>
    <col min="22" max="22" width="8.7265625" bestFit="1" customWidth="1"/>
    <col min="23" max="24" width="7.453125" customWidth="1"/>
    <col min="25" max="25" width="8.7265625" bestFit="1" customWidth="1"/>
    <col min="26" max="27" width="7.453125" customWidth="1"/>
    <col min="28" max="28" width="8.7265625" bestFit="1" customWidth="1"/>
    <col min="29" max="29" width="2.7265625" customWidth="1"/>
    <col min="30" max="41" width="9.1796875" style="151" customWidth="1"/>
  </cols>
  <sheetData>
    <row r="1" spans="1:28" ht="29.5" x14ac:dyDescent="0.3">
      <c r="A1" s="62"/>
      <c r="B1" s="365" t="s">
        <v>118</v>
      </c>
      <c r="Y1" s="18"/>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5" customHeight="1" x14ac:dyDescent="0.25"/>
    <row r="6" spans="1:28" ht="15.75" customHeight="1" x14ac:dyDescent="0.35">
      <c r="D6" s="541" t="s">
        <v>54</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53</v>
      </c>
      <c r="E8" s="251" t="s">
        <v>9</v>
      </c>
      <c r="F8" s="252" t="s">
        <v>10</v>
      </c>
      <c r="G8" s="250" t="s">
        <v>53</v>
      </c>
      <c r="H8" s="251" t="s">
        <v>9</v>
      </c>
      <c r="I8" s="252" t="s">
        <v>10</v>
      </c>
      <c r="J8" s="250" t="s">
        <v>53</v>
      </c>
      <c r="K8" s="251" t="s">
        <v>9</v>
      </c>
      <c r="L8" s="252" t="s">
        <v>10</v>
      </c>
      <c r="M8" s="250" t="s">
        <v>53</v>
      </c>
      <c r="N8" s="251" t="s">
        <v>9</v>
      </c>
      <c r="O8" s="252" t="s">
        <v>10</v>
      </c>
      <c r="P8" s="45"/>
      <c r="Q8" s="250" t="s">
        <v>53</v>
      </c>
      <c r="R8" s="251" t="s">
        <v>9</v>
      </c>
      <c r="S8" s="252" t="s">
        <v>10</v>
      </c>
      <c r="T8" s="250" t="s">
        <v>53</v>
      </c>
      <c r="U8" s="251" t="s">
        <v>9</v>
      </c>
      <c r="V8" s="252" t="s">
        <v>10</v>
      </c>
      <c r="W8" s="250" t="s">
        <v>53</v>
      </c>
      <c r="X8" s="251" t="s">
        <v>9</v>
      </c>
      <c r="Y8" s="252" t="s">
        <v>10</v>
      </c>
      <c r="Z8" s="250" t="s">
        <v>53</v>
      </c>
      <c r="AA8" s="251" t="s">
        <v>9</v>
      </c>
      <c r="AB8" s="252" t="s">
        <v>10</v>
      </c>
    </row>
    <row r="9" spans="1:28" ht="19" customHeight="1" x14ac:dyDescent="0.4">
      <c r="A9" s="42"/>
      <c r="B9" s="183">
        <v>2021</v>
      </c>
      <c r="C9" s="184" t="s">
        <v>160</v>
      </c>
      <c r="D9" s="253">
        <v>84.606439024421604</v>
      </c>
      <c r="E9" s="254">
        <v>102.04603074658141</v>
      </c>
      <c r="F9" s="255">
        <v>86.337512780334663</v>
      </c>
      <c r="G9" s="253">
        <v>71.570657832814973</v>
      </c>
      <c r="H9" s="254">
        <v>119.3880539260356</v>
      </c>
      <c r="I9" s="255">
        <v>85.44681556843328</v>
      </c>
      <c r="J9" s="253">
        <v>0</v>
      </c>
      <c r="K9" s="254">
        <v>0</v>
      </c>
      <c r="L9" s="255">
        <v>0</v>
      </c>
      <c r="M9" s="253">
        <v>83.540081870475817</v>
      </c>
      <c r="N9" s="254">
        <v>103.97165458854715</v>
      </c>
      <c r="O9" s="255">
        <v>86.858005365411202</v>
      </c>
      <c r="P9" s="3"/>
      <c r="Q9" s="253">
        <v>9.3243093688098373</v>
      </c>
      <c r="R9" s="254">
        <v>9.2435316509834156</v>
      </c>
      <c r="S9" s="255">
        <v>19.429736507501968</v>
      </c>
      <c r="T9" s="253">
        <v>0</v>
      </c>
      <c r="U9" s="254">
        <v>0</v>
      </c>
      <c r="V9" s="255">
        <v>0</v>
      </c>
      <c r="W9" s="253">
        <v>0</v>
      </c>
      <c r="X9" s="254">
        <v>0</v>
      </c>
      <c r="Y9" s="255">
        <v>0</v>
      </c>
      <c r="Z9" s="253">
        <v>14.007792756264369</v>
      </c>
      <c r="AA9" s="254">
        <v>11.819517452566439</v>
      </c>
      <c r="AB9" s="255">
        <v>27.482963718544781</v>
      </c>
    </row>
    <row r="10" spans="1:28" ht="19" customHeight="1" x14ac:dyDescent="0.35">
      <c r="A10" s="43"/>
      <c r="B10" s="185"/>
      <c r="C10" s="186" t="s">
        <v>164</v>
      </c>
      <c r="D10" s="174">
        <v>78.135363946684294</v>
      </c>
      <c r="E10" s="64">
        <v>103.31140538047038</v>
      </c>
      <c r="F10" s="175">
        <v>80.722742592473665</v>
      </c>
      <c r="G10" s="174">
        <v>0</v>
      </c>
      <c r="H10" s="64">
        <v>0</v>
      </c>
      <c r="I10" s="175">
        <v>0</v>
      </c>
      <c r="J10" s="174">
        <v>0</v>
      </c>
      <c r="K10" s="64">
        <v>0</v>
      </c>
      <c r="L10" s="175">
        <v>0</v>
      </c>
      <c r="M10" s="174">
        <v>72.21421626144577</v>
      </c>
      <c r="N10" s="64">
        <v>103.40003506917634</v>
      </c>
      <c r="O10" s="175">
        <v>74.669524939277849</v>
      </c>
      <c r="P10" s="3"/>
      <c r="Q10" s="174">
        <v>-26.240276975486942</v>
      </c>
      <c r="R10" s="64">
        <v>15.593519650631318</v>
      </c>
      <c r="S10" s="175">
        <v>-14.73854007125664</v>
      </c>
      <c r="T10" s="174">
        <v>0</v>
      </c>
      <c r="U10" s="64">
        <v>0</v>
      </c>
      <c r="V10" s="175">
        <v>0</v>
      </c>
      <c r="W10" s="174">
        <v>0</v>
      </c>
      <c r="X10" s="64">
        <v>0</v>
      </c>
      <c r="Y10" s="175">
        <v>0</v>
      </c>
      <c r="Z10" s="174">
        <v>-31.332004297167234</v>
      </c>
      <c r="AA10" s="64">
        <v>15.514765584587177</v>
      </c>
      <c r="AB10" s="175">
        <v>-20.678325732215455</v>
      </c>
    </row>
    <row r="11" spans="1:28" ht="19" customHeight="1" x14ac:dyDescent="0.35">
      <c r="A11" s="43"/>
      <c r="B11" s="187"/>
      <c r="C11" s="188" t="s">
        <v>165</v>
      </c>
      <c r="D11" s="256">
        <v>93.624993523585076</v>
      </c>
      <c r="E11" s="63">
        <v>99.786988124300791</v>
      </c>
      <c r="F11" s="257">
        <v>93.425561168884599</v>
      </c>
      <c r="G11" s="256">
        <v>32.931905781508988</v>
      </c>
      <c r="H11" s="63">
        <v>97.412394037551792</v>
      </c>
      <c r="I11" s="257">
        <v>32.079757823781158</v>
      </c>
      <c r="J11" s="256">
        <v>0</v>
      </c>
      <c r="K11" s="63">
        <v>0</v>
      </c>
      <c r="L11" s="257">
        <v>0</v>
      </c>
      <c r="M11" s="256">
        <v>87.074875207909898</v>
      </c>
      <c r="N11" s="63">
        <v>99.761544042507751</v>
      </c>
      <c r="O11" s="257">
        <v>86.867239980525895</v>
      </c>
      <c r="P11" s="3"/>
      <c r="Q11" s="256">
        <v>-22.179694376153996</v>
      </c>
      <c r="R11" s="63">
        <v>10.015389156247471</v>
      </c>
      <c r="S11" s="257">
        <v>-14.385687925121069</v>
      </c>
      <c r="T11" s="256">
        <v>125.51958685148873</v>
      </c>
      <c r="U11" s="63">
        <v>39.494349729244185</v>
      </c>
      <c r="V11" s="257">
        <v>214.58708117858754</v>
      </c>
      <c r="W11" s="256">
        <v>0</v>
      </c>
      <c r="X11" s="63">
        <v>0</v>
      </c>
      <c r="Y11" s="257">
        <v>0</v>
      </c>
      <c r="Z11" s="256">
        <v>-25.679140400956026</v>
      </c>
      <c r="AA11" s="63">
        <v>9.814898651228896</v>
      </c>
      <c r="AB11" s="257">
        <v>-18.384623354559242</v>
      </c>
    </row>
    <row r="12" spans="1:28" ht="19" customHeight="1" x14ac:dyDescent="0.35">
      <c r="A12" s="43"/>
      <c r="B12" s="185"/>
      <c r="C12" s="186" t="s">
        <v>167</v>
      </c>
      <c r="D12" s="174">
        <v>109.90876328339642</v>
      </c>
      <c r="E12" s="64">
        <v>89.355855965502485</v>
      </c>
      <c r="F12" s="175">
        <v>98.209916213055479</v>
      </c>
      <c r="G12" s="174">
        <v>34.523795270811348</v>
      </c>
      <c r="H12" s="64">
        <v>106.04323628945292</v>
      </c>
      <c r="I12" s="175">
        <v>36.610149794982533</v>
      </c>
      <c r="J12" s="174">
        <v>0</v>
      </c>
      <c r="K12" s="64">
        <v>0</v>
      </c>
      <c r="L12" s="175">
        <v>0</v>
      </c>
      <c r="M12" s="174">
        <v>98.871901840571184</v>
      </c>
      <c r="N12" s="64">
        <v>90.240548963725928</v>
      </c>
      <c r="O12" s="175">
        <v>89.222546991797884</v>
      </c>
      <c r="P12" s="3"/>
      <c r="Q12" s="174">
        <v>9.4793505155786768</v>
      </c>
      <c r="R12" s="64">
        <v>-3.8296797367217716</v>
      </c>
      <c r="S12" s="175">
        <v>5.2866420132985983</v>
      </c>
      <c r="T12" s="174">
        <v>-87.094321842637186</v>
      </c>
      <c r="U12" s="64">
        <v>9.4117988881154098</v>
      </c>
      <c r="V12" s="175">
        <v>-85.879665370210802</v>
      </c>
      <c r="W12" s="174">
        <v>0</v>
      </c>
      <c r="X12" s="64">
        <v>0</v>
      </c>
      <c r="Y12" s="175">
        <v>0</v>
      </c>
      <c r="Z12" s="174">
        <v>-8.3939601789696354</v>
      </c>
      <c r="AA12" s="64">
        <v>-4.1263020522809883</v>
      </c>
      <c r="AB12" s="175">
        <v>-12.173902080186311</v>
      </c>
    </row>
    <row r="13" spans="1:28" ht="19" customHeight="1" x14ac:dyDescent="0.35">
      <c r="A13" s="43"/>
      <c r="B13" s="187"/>
      <c r="C13" s="188" t="s">
        <v>168</v>
      </c>
      <c r="D13" s="256">
        <v>109.24110972354686</v>
      </c>
      <c r="E13" s="63">
        <v>90.764640664258906</v>
      </c>
      <c r="F13" s="257">
        <v>99.152300698397255</v>
      </c>
      <c r="G13" s="256">
        <v>7.0928244274353816</v>
      </c>
      <c r="H13" s="63">
        <v>98.512353235177173</v>
      </c>
      <c r="I13" s="257">
        <v>6.9873082543466776</v>
      </c>
      <c r="J13" s="256">
        <v>0</v>
      </c>
      <c r="K13" s="63">
        <v>0</v>
      </c>
      <c r="L13" s="257">
        <v>0</v>
      </c>
      <c r="M13" s="256">
        <v>96.520519036135596</v>
      </c>
      <c r="N13" s="63">
        <v>91.404806287540808</v>
      </c>
      <c r="O13" s="257">
        <v>88.224393452686314</v>
      </c>
      <c r="P13" s="3"/>
      <c r="Q13" s="256">
        <v>23.646964617791269</v>
      </c>
      <c r="R13" s="63">
        <v>-3.1450284687415491</v>
      </c>
      <c r="S13" s="257">
        <v>19.758232379633782</v>
      </c>
      <c r="T13" s="256">
        <v>0</v>
      </c>
      <c r="U13" s="63">
        <v>0</v>
      </c>
      <c r="V13" s="257">
        <v>0</v>
      </c>
      <c r="W13" s="256">
        <v>0</v>
      </c>
      <c r="X13" s="63">
        <v>0</v>
      </c>
      <c r="Y13" s="257">
        <v>0</v>
      </c>
      <c r="Z13" s="256">
        <v>12.822279109153225</v>
      </c>
      <c r="AA13" s="63">
        <v>-2.1779006925007955</v>
      </c>
      <c r="AB13" s="257">
        <v>10.36512191117747</v>
      </c>
    </row>
    <row r="14" spans="1:28" ht="19" customHeight="1" x14ac:dyDescent="0.35">
      <c r="A14" s="43"/>
      <c r="B14" s="185"/>
      <c r="C14" s="186" t="s">
        <v>169</v>
      </c>
      <c r="D14" s="174">
        <v>102.25681463023928</v>
      </c>
      <c r="E14" s="64">
        <v>94.878383885944459</v>
      </c>
      <c r="F14" s="175">
        <v>97.019613134350877</v>
      </c>
      <c r="G14" s="174">
        <v>38.301254211770079</v>
      </c>
      <c r="H14" s="64">
        <v>98.746331769870636</v>
      </c>
      <c r="I14" s="175">
        <v>37.821083555696553</v>
      </c>
      <c r="J14" s="174">
        <v>0</v>
      </c>
      <c r="K14" s="64">
        <v>0</v>
      </c>
      <c r="L14" s="175">
        <v>0</v>
      </c>
      <c r="M14" s="174">
        <v>96.850307388539719</v>
      </c>
      <c r="N14" s="64">
        <v>95.0487286198059</v>
      </c>
      <c r="O14" s="175">
        <v>92.054985837065061</v>
      </c>
      <c r="P14" s="3"/>
      <c r="Q14" s="174">
        <v>-4.9461634846711124</v>
      </c>
      <c r="R14" s="64">
        <v>5.0280278316907081</v>
      </c>
      <c r="S14" s="175">
        <v>-0.1668301294535787</v>
      </c>
      <c r="T14" s="174">
        <v>-9.2567606716071502</v>
      </c>
      <c r="U14" s="64">
        <v>4.2739092020720761</v>
      </c>
      <c r="V14" s="175">
        <v>-5.3784770380898905</v>
      </c>
      <c r="W14" s="174">
        <v>0</v>
      </c>
      <c r="X14" s="64">
        <v>0</v>
      </c>
      <c r="Y14" s="175">
        <v>0</v>
      </c>
      <c r="Z14" s="174">
        <v>-9.5262960725613475</v>
      </c>
      <c r="AA14" s="64">
        <v>5.0436276863573744</v>
      </c>
      <c r="AB14" s="175">
        <v>-4.9631392926028459</v>
      </c>
    </row>
    <row r="15" spans="1:28" ht="19" customHeight="1" x14ac:dyDescent="0.35">
      <c r="A15" s="43"/>
      <c r="B15" s="187">
        <v>2022</v>
      </c>
      <c r="C15" s="188" t="s">
        <v>171</v>
      </c>
      <c r="D15" s="256">
        <v>89.050742628534337</v>
      </c>
      <c r="E15" s="63">
        <v>100.00645029538575</v>
      </c>
      <c r="F15" s="257">
        <v>89.056486664396473</v>
      </c>
      <c r="G15" s="256">
        <v>105.63914234977656</v>
      </c>
      <c r="H15" s="63">
        <v>80.576920865745493</v>
      </c>
      <c r="I15" s="257">
        <v>85.120768134246646</v>
      </c>
      <c r="J15" s="256">
        <v>0</v>
      </c>
      <c r="K15" s="63">
        <v>0</v>
      </c>
      <c r="L15" s="257">
        <v>0</v>
      </c>
      <c r="M15" s="256">
        <v>90.994004417833466</v>
      </c>
      <c r="N15" s="63">
        <v>97.2367871225415</v>
      </c>
      <c r="O15" s="257">
        <v>88.479646369991315</v>
      </c>
      <c r="P15" s="3"/>
      <c r="Q15" s="256">
        <v>9.1964740004044145</v>
      </c>
      <c r="R15" s="63">
        <v>7.08047660399719</v>
      </c>
      <c r="S15" s="257">
        <v>16.928104794471476</v>
      </c>
      <c r="T15" s="256">
        <v>0</v>
      </c>
      <c r="U15" s="63">
        <v>0</v>
      </c>
      <c r="V15" s="257">
        <v>0</v>
      </c>
      <c r="W15" s="256">
        <v>0</v>
      </c>
      <c r="X15" s="63">
        <v>0</v>
      </c>
      <c r="Y15" s="257">
        <v>0</v>
      </c>
      <c r="Z15" s="256">
        <v>14.212767352767804</v>
      </c>
      <c r="AA15" s="63">
        <v>3.9706836572846393</v>
      </c>
      <c r="AB15" s="257">
        <v>18.747795040415447</v>
      </c>
    </row>
    <row r="16" spans="1:28" ht="19" customHeight="1" x14ac:dyDescent="0.35">
      <c r="A16" s="43"/>
      <c r="B16" s="185"/>
      <c r="C16" s="186" t="s">
        <v>172</v>
      </c>
      <c r="D16" s="174">
        <v>80.289401836562277</v>
      </c>
      <c r="E16" s="64">
        <v>95.053596190589857</v>
      </c>
      <c r="F16" s="175">
        <v>76.317963805433905</v>
      </c>
      <c r="G16" s="174">
        <v>80.64857186038887</v>
      </c>
      <c r="H16" s="64">
        <v>99.275619857729055</v>
      </c>
      <c r="I16" s="175">
        <v>80.06436962080862</v>
      </c>
      <c r="J16" s="174">
        <v>0</v>
      </c>
      <c r="K16" s="64">
        <v>0</v>
      </c>
      <c r="L16" s="175">
        <v>0</v>
      </c>
      <c r="M16" s="174">
        <v>80.34313937342715</v>
      </c>
      <c r="N16" s="64">
        <v>95.779625701123379</v>
      </c>
      <c r="O16" s="175">
        <v>76.952358168341803</v>
      </c>
      <c r="P16" s="3"/>
      <c r="Q16" s="174">
        <v>2.7706391990915908</v>
      </c>
      <c r="R16" s="64">
        <v>4.1282675116784386E-2</v>
      </c>
      <c r="S16" s="175">
        <v>2.8130656680944108</v>
      </c>
      <c r="T16" s="174">
        <v>3296.6666381336927</v>
      </c>
      <c r="U16" s="64">
        <v>-4.7698635823305846</v>
      </c>
      <c r="V16" s="175">
        <v>3134.6502731671953</v>
      </c>
      <c r="W16" s="174">
        <v>0</v>
      </c>
      <c r="X16" s="64">
        <v>0</v>
      </c>
      <c r="Y16" s="175">
        <v>0</v>
      </c>
      <c r="Z16" s="174">
        <v>4.5090237670491398</v>
      </c>
      <c r="AA16" s="64">
        <v>1.0400889420638129</v>
      </c>
      <c r="AB16" s="175">
        <v>5.5960105666160889</v>
      </c>
    </row>
    <row r="17" spans="1:29" ht="19" customHeight="1" x14ac:dyDescent="0.35">
      <c r="A17" s="43"/>
      <c r="B17" s="187"/>
      <c r="C17" s="188" t="s">
        <v>173</v>
      </c>
      <c r="D17" s="256">
        <v>87.311973148218144</v>
      </c>
      <c r="E17" s="63">
        <v>92.318462845473405</v>
      </c>
      <c r="F17" s="257">
        <v>80.605071490329848</v>
      </c>
      <c r="G17" s="256">
        <v>13.652012178623897</v>
      </c>
      <c r="H17" s="63">
        <v>87.336842518930965</v>
      </c>
      <c r="I17" s="257">
        <v>11.923236377093822</v>
      </c>
      <c r="J17" s="256">
        <v>0</v>
      </c>
      <c r="K17" s="63">
        <v>0</v>
      </c>
      <c r="L17" s="257">
        <v>0</v>
      </c>
      <c r="M17" s="256">
        <v>77.390638114760876</v>
      </c>
      <c r="N17" s="63">
        <v>91.124739049028406</v>
      </c>
      <c r="O17" s="257">
        <v>70.522017030427662</v>
      </c>
      <c r="P17" s="3"/>
      <c r="Q17" s="256">
        <v>7.7964538228310412</v>
      </c>
      <c r="R17" s="63">
        <v>-12.29072887657075</v>
      </c>
      <c r="S17" s="257">
        <v>-5.4525160553269547</v>
      </c>
      <c r="T17" s="256">
        <v>0</v>
      </c>
      <c r="U17" s="63">
        <v>0</v>
      </c>
      <c r="V17" s="257">
        <v>0</v>
      </c>
      <c r="W17" s="256">
        <v>0</v>
      </c>
      <c r="X17" s="63">
        <v>0</v>
      </c>
      <c r="Y17" s="257">
        <v>0</v>
      </c>
      <c r="Z17" s="256">
        <v>-5.5385138897879092</v>
      </c>
      <c r="AA17" s="63">
        <v>-13.523587898932966</v>
      </c>
      <c r="AB17" s="257">
        <v>-18.313095994438093</v>
      </c>
    </row>
    <row r="18" spans="1:29" ht="19" customHeight="1" x14ac:dyDescent="0.35">
      <c r="A18" s="43"/>
      <c r="B18" s="185"/>
      <c r="C18" s="186" t="s">
        <v>174</v>
      </c>
      <c r="D18" s="174">
        <v>99.831228150282286</v>
      </c>
      <c r="E18" s="64">
        <v>90.528522014778247</v>
      </c>
      <c r="F18" s="175">
        <v>90.375735353657319</v>
      </c>
      <c r="G18" s="174">
        <v>7.7587605308337428</v>
      </c>
      <c r="H18" s="64">
        <v>97.766556082724009</v>
      </c>
      <c r="I18" s="175">
        <v>7.5854729656940725</v>
      </c>
      <c r="J18" s="174">
        <v>0</v>
      </c>
      <c r="K18" s="64">
        <v>0</v>
      </c>
      <c r="L18" s="175">
        <v>0</v>
      </c>
      <c r="M18" s="174">
        <v>77.315885684891526</v>
      </c>
      <c r="N18" s="64">
        <v>91.775321059582936</v>
      </c>
      <c r="O18" s="175">
        <v>70.956902317351989</v>
      </c>
      <c r="P18" s="3"/>
      <c r="Q18" s="174">
        <v>8.8899819067008821</v>
      </c>
      <c r="R18" s="64">
        <v>-2.0518761889915051</v>
      </c>
      <c r="S18" s="175">
        <v>6.6556942958172582</v>
      </c>
      <c r="T18" s="174">
        <v>0</v>
      </c>
      <c r="U18" s="64">
        <v>0</v>
      </c>
      <c r="V18" s="175">
        <v>0</v>
      </c>
      <c r="W18" s="174">
        <v>0</v>
      </c>
      <c r="X18" s="64">
        <v>0</v>
      </c>
      <c r="Y18" s="175">
        <v>0</v>
      </c>
      <c r="Z18" s="174">
        <v>-0.64375125149427903</v>
      </c>
      <c r="AA18" s="64">
        <v>1.1807387085744427</v>
      </c>
      <c r="AB18" s="175">
        <v>0.52938643697851073</v>
      </c>
    </row>
    <row r="19" spans="1:29" ht="19" customHeight="1" x14ac:dyDescent="0.35">
      <c r="A19" s="43"/>
      <c r="B19" s="187"/>
      <c r="C19" s="188" t="s">
        <v>175</v>
      </c>
      <c r="D19" s="256">
        <v>85.023153203941078</v>
      </c>
      <c r="E19" s="63">
        <v>92.49999485401041</v>
      </c>
      <c r="F19" s="257">
        <v>78.646412338446098</v>
      </c>
      <c r="G19" s="256">
        <v>50.022233510101785</v>
      </c>
      <c r="H19" s="63">
        <v>87.618438345733225</v>
      </c>
      <c r="I19" s="257">
        <v>43.828699827144533</v>
      </c>
      <c r="J19" s="256">
        <v>0</v>
      </c>
      <c r="K19" s="63">
        <v>0</v>
      </c>
      <c r="L19" s="257">
        <v>0</v>
      </c>
      <c r="M19" s="256">
        <v>79.593963217749348</v>
      </c>
      <c r="N19" s="63">
        <v>92.035309175412763</v>
      </c>
      <c r="O19" s="257">
        <v>73.254550132392083</v>
      </c>
      <c r="P19" s="3"/>
      <c r="Q19" s="256">
        <v>-5.4541849526024624</v>
      </c>
      <c r="R19" s="63">
        <v>-4.8286833767561097</v>
      </c>
      <c r="S19" s="257">
        <v>-10.019503007047891</v>
      </c>
      <c r="T19" s="256">
        <v>350.66524440988405</v>
      </c>
      <c r="U19" s="63">
        <v>-12.628268451144031</v>
      </c>
      <c r="V19" s="257">
        <v>293.7540275222305</v>
      </c>
      <c r="W19" s="256">
        <v>-100</v>
      </c>
      <c r="X19" s="63">
        <v>-100</v>
      </c>
      <c r="Y19" s="257">
        <v>-100</v>
      </c>
      <c r="Z19" s="256">
        <v>-6.9777588242168829</v>
      </c>
      <c r="AA19" s="63">
        <v>-5.7311758145695393</v>
      </c>
      <c r="AB19" s="257">
        <v>-12.309027012794903</v>
      </c>
    </row>
    <row r="20" spans="1:29" ht="19" customHeight="1" x14ac:dyDescent="0.35">
      <c r="A20" s="43"/>
      <c r="B20" s="185"/>
      <c r="C20" s="186" t="s">
        <v>176</v>
      </c>
      <c r="D20" s="174">
        <v>105.96283962876112</v>
      </c>
      <c r="E20" s="64">
        <v>85.743838665449786</v>
      </c>
      <c r="F20" s="175">
        <v>90.856606256579283</v>
      </c>
      <c r="G20" s="174">
        <v>47.593131071953302</v>
      </c>
      <c r="H20" s="64">
        <v>106.67242975445706</v>
      </c>
      <c r="I20" s="175">
        <v>50.768749311031321</v>
      </c>
      <c r="J20" s="174">
        <v>0</v>
      </c>
      <c r="K20" s="64">
        <v>0</v>
      </c>
      <c r="L20" s="175">
        <v>0</v>
      </c>
      <c r="M20" s="174">
        <v>98.184163473749052</v>
      </c>
      <c r="N20" s="64">
        <v>87.105587794553969</v>
      </c>
      <c r="O20" s="175">
        <v>85.523892715024502</v>
      </c>
      <c r="P20" s="3"/>
      <c r="Q20" s="174">
        <v>11.829112200689424</v>
      </c>
      <c r="R20" s="64">
        <v>-11.156094162326948</v>
      </c>
      <c r="S20" s="175">
        <v>-0.64664885743107248</v>
      </c>
      <c r="T20" s="174">
        <v>58.342558335278532</v>
      </c>
      <c r="U20" s="64">
        <v>-7.1986921906747545</v>
      </c>
      <c r="V20" s="175">
        <v>46.943964955304374</v>
      </c>
      <c r="W20" s="174">
        <v>0</v>
      </c>
      <c r="X20" s="64">
        <v>0</v>
      </c>
      <c r="Y20" s="175">
        <v>0</v>
      </c>
      <c r="Z20" s="174">
        <v>6.8766836394650026</v>
      </c>
      <c r="AA20" s="64">
        <v>-10.246457874742706</v>
      </c>
      <c r="AB20" s="175">
        <v>-4.0743907274490452</v>
      </c>
    </row>
    <row r="21" spans="1:29" ht="19" customHeight="1" x14ac:dyDescent="0.35">
      <c r="A21" s="43"/>
      <c r="B21" s="187"/>
      <c r="C21" s="188" t="s">
        <v>160</v>
      </c>
      <c r="D21" s="256">
        <v>112.93575483401786</v>
      </c>
      <c r="E21" s="63">
        <v>89.833010259941346</v>
      </c>
      <c r="F21" s="257">
        <v>101.45358822715927</v>
      </c>
      <c r="G21" s="256">
        <v>60.135184885954509</v>
      </c>
      <c r="H21" s="63">
        <v>111.66484498074475</v>
      </c>
      <c r="I21" s="257">
        <v>67.149860981677378</v>
      </c>
      <c r="J21" s="256">
        <v>0</v>
      </c>
      <c r="K21" s="63">
        <v>0</v>
      </c>
      <c r="L21" s="257">
        <v>0</v>
      </c>
      <c r="M21" s="256">
        <v>100.55043595730668</v>
      </c>
      <c r="N21" s="63">
        <v>93.421469646119291</v>
      </c>
      <c r="O21" s="257">
        <v>93.935695006872621</v>
      </c>
      <c r="P21" s="3"/>
      <c r="Q21" s="256">
        <v>33.483640413524377</v>
      </c>
      <c r="R21" s="63">
        <v>-11.968148488779489</v>
      </c>
      <c r="S21" s="257">
        <v>17.508120120769071</v>
      </c>
      <c r="T21" s="256">
        <v>-15.977878774791346</v>
      </c>
      <c r="U21" s="63">
        <v>-6.4689964291086559</v>
      </c>
      <c r="V21" s="257">
        <v>-21.41326679643895</v>
      </c>
      <c r="W21" s="256">
        <v>0</v>
      </c>
      <c r="X21" s="63">
        <v>0</v>
      </c>
      <c r="Y21" s="257">
        <v>0</v>
      </c>
      <c r="Z21" s="256">
        <v>20.361907369417402</v>
      </c>
      <c r="AA21" s="63">
        <v>-10.147174231415603</v>
      </c>
      <c r="AB21" s="257">
        <v>8.1485749202940241</v>
      </c>
    </row>
    <row r="22" spans="1:29" ht="19" customHeight="1" x14ac:dyDescent="0.35">
      <c r="A22" s="43"/>
      <c r="B22" s="185"/>
      <c r="C22" s="186" t="s">
        <v>164</v>
      </c>
      <c r="D22" s="174">
        <v>116.25150737309265</v>
      </c>
      <c r="E22" s="64">
        <v>82.186143366380321</v>
      </c>
      <c r="F22" s="175">
        <v>95.54263051529432</v>
      </c>
      <c r="G22" s="174">
        <v>18.161520128502765</v>
      </c>
      <c r="H22" s="64">
        <v>84.607847568834856</v>
      </c>
      <c r="I22" s="175">
        <v>15.36607126650571</v>
      </c>
      <c r="J22" s="174">
        <v>0</v>
      </c>
      <c r="K22" s="64">
        <v>0</v>
      </c>
      <c r="L22" s="175">
        <v>0</v>
      </c>
      <c r="M22" s="174">
        <v>92.114655747687664</v>
      </c>
      <c r="N22" s="64">
        <v>81.094094753154351</v>
      </c>
      <c r="O22" s="175">
        <v>74.699546213640929</v>
      </c>
      <c r="P22" s="3"/>
      <c r="Q22" s="174">
        <v>48.782192212470598</v>
      </c>
      <c r="R22" s="64">
        <v>-20.448141167293677</v>
      </c>
      <c r="S22" s="175">
        <v>18.358999517158686</v>
      </c>
      <c r="T22" s="174">
        <v>0</v>
      </c>
      <c r="U22" s="64">
        <v>0</v>
      </c>
      <c r="V22" s="175">
        <v>0</v>
      </c>
      <c r="W22" s="174">
        <v>0</v>
      </c>
      <c r="X22" s="64">
        <v>0</v>
      </c>
      <c r="Y22" s="175">
        <v>0</v>
      </c>
      <c r="Z22" s="174">
        <v>27.557509471891709</v>
      </c>
      <c r="AA22" s="64">
        <v>-21.572468811173522</v>
      </c>
      <c r="AB22" s="175">
        <v>4.0205524764393846E-2</v>
      </c>
    </row>
    <row r="23" spans="1:29" ht="19" customHeight="1" x14ac:dyDescent="0.35">
      <c r="A23" s="43"/>
      <c r="B23" s="187"/>
      <c r="C23" s="188" t="s">
        <v>165</v>
      </c>
      <c r="D23" s="256">
        <v>103.90614642261183</v>
      </c>
      <c r="E23" s="63">
        <v>90.719125912253304</v>
      </c>
      <c r="F23" s="257">
        <v>94.262747803532193</v>
      </c>
      <c r="G23" s="256">
        <v>25.201314602590895</v>
      </c>
      <c r="H23" s="63">
        <v>90.235261641962481</v>
      </c>
      <c r="I23" s="257">
        <v>22.740472169000444</v>
      </c>
      <c r="J23" s="256">
        <v>0</v>
      </c>
      <c r="K23" s="63">
        <v>0</v>
      </c>
      <c r="L23" s="257">
        <v>0</v>
      </c>
      <c r="M23" s="256">
        <v>85.92616329126146</v>
      </c>
      <c r="N23" s="63">
        <v>90.828980559743897</v>
      </c>
      <c r="O23" s="257">
        <v>78.045858151581029</v>
      </c>
      <c r="P23" s="3"/>
      <c r="Q23" s="256">
        <v>10.981205458156072</v>
      </c>
      <c r="R23" s="63">
        <v>-9.0872190678320504</v>
      </c>
      <c r="S23" s="257">
        <v>0.89610019373464345</v>
      </c>
      <c r="T23" s="256">
        <v>-23.474472537972233</v>
      </c>
      <c r="U23" s="63">
        <v>-7.3677815503304762</v>
      </c>
      <c r="V23" s="257">
        <v>-29.11270623081429</v>
      </c>
      <c r="W23" s="256">
        <v>0</v>
      </c>
      <c r="X23" s="63">
        <v>0</v>
      </c>
      <c r="Y23" s="257">
        <v>0</v>
      </c>
      <c r="Z23" s="256">
        <v>-1.3192231558137519</v>
      </c>
      <c r="AA23" s="63">
        <v>-8.953914625610329</v>
      </c>
      <c r="AB23" s="257">
        <v>-10.155015666319317</v>
      </c>
    </row>
    <row r="24" spans="1:29" ht="19" customHeight="1" x14ac:dyDescent="0.35">
      <c r="A24" s="43"/>
      <c r="B24" s="185"/>
      <c r="C24" s="186" t="s">
        <v>167</v>
      </c>
      <c r="D24" s="174">
        <v>105.71383975589673</v>
      </c>
      <c r="E24" s="64">
        <v>87.707227117461954</v>
      </c>
      <c r="F24" s="175">
        <v>92.718677529312131</v>
      </c>
      <c r="G24" s="174">
        <v>5.4400301573987591</v>
      </c>
      <c r="H24" s="64">
        <v>88.879798999606365</v>
      </c>
      <c r="I24" s="175">
        <v>4.8350878694313169</v>
      </c>
      <c r="J24" s="174">
        <v>0</v>
      </c>
      <c r="K24" s="64">
        <v>0</v>
      </c>
      <c r="L24" s="175">
        <v>0</v>
      </c>
      <c r="M24" s="174">
        <v>72.614584382907694</v>
      </c>
      <c r="N24" s="64">
        <v>87.936250403210451</v>
      </c>
      <c r="O24" s="175">
        <v>63.854542752165486</v>
      </c>
      <c r="P24" s="3"/>
      <c r="Q24" s="174">
        <v>-3.8167325354090775</v>
      </c>
      <c r="R24" s="64">
        <v>-1.8450148904337849</v>
      </c>
      <c r="S24" s="175">
        <v>-5.5913281423362013</v>
      </c>
      <c r="T24" s="174">
        <v>-84.242664762874725</v>
      </c>
      <c r="U24" s="64">
        <v>-16.1853201490731</v>
      </c>
      <c r="V24" s="175">
        <v>-86.793039917876371</v>
      </c>
      <c r="W24" s="174">
        <v>0</v>
      </c>
      <c r="X24" s="64">
        <v>0</v>
      </c>
      <c r="Y24" s="175">
        <v>0</v>
      </c>
      <c r="Z24" s="174">
        <v>-26.55690541891671</v>
      </c>
      <c r="AA24" s="64">
        <v>-2.5535068070302582</v>
      </c>
      <c r="AB24" s="175">
        <v>-28.432279838375344</v>
      </c>
    </row>
    <row r="25" spans="1:29" ht="19" customHeight="1" x14ac:dyDescent="0.3">
      <c r="A25" s="44"/>
      <c r="B25" s="187"/>
      <c r="C25" s="188" t="s">
        <v>168</v>
      </c>
      <c r="D25" s="256">
        <v>99.530978131830778</v>
      </c>
      <c r="E25" s="63">
        <v>80.309315047217126</v>
      </c>
      <c r="F25" s="257">
        <v>79.932646797618148</v>
      </c>
      <c r="G25" s="256">
        <v>27.719796273724572</v>
      </c>
      <c r="H25" s="63">
        <v>102.89902910091566</v>
      </c>
      <c r="I25" s="257">
        <v>28.523401234606165</v>
      </c>
      <c r="J25" s="256">
        <v>0</v>
      </c>
      <c r="K25" s="63">
        <v>0</v>
      </c>
      <c r="L25" s="257">
        <v>0</v>
      </c>
      <c r="M25" s="256">
        <v>84.714893617057328</v>
      </c>
      <c r="N25" s="63">
        <v>82.574779874373618</v>
      </c>
      <c r="O25" s="257">
        <v>69.95313692502387</v>
      </c>
      <c r="P25" s="3"/>
      <c r="Q25" s="256">
        <v>-8.8887156275201935</v>
      </c>
      <c r="R25" s="63">
        <v>-11.519161581603905</v>
      </c>
      <c r="S25" s="257">
        <v>-19.383971693449563</v>
      </c>
      <c r="T25" s="256">
        <v>290.81464030945642</v>
      </c>
      <c r="U25" s="63">
        <v>4.4529195797834449</v>
      </c>
      <c r="V25" s="257">
        <v>308.21730194961441</v>
      </c>
      <c r="W25" s="256">
        <v>0</v>
      </c>
      <c r="X25" s="63">
        <v>0</v>
      </c>
      <c r="Y25" s="257">
        <v>0</v>
      </c>
      <c r="Z25" s="256">
        <v>-12.231207972086441</v>
      </c>
      <c r="AA25" s="63">
        <v>-9.6603524166474006</v>
      </c>
      <c r="AB25" s="257">
        <v>-20.709982593954535</v>
      </c>
    </row>
    <row r="26" spans="1:29" ht="19" customHeight="1" x14ac:dyDescent="0.3">
      <c r="A26" s="44"/>
      <c r="B26" s="189"/>
      <c r="C26" s="190" t="s">
        <v>169</v>
      </c>
      <c r="D26" s="176">
        <v>94.64361106645417</v>
      </c>
      <c r="E26" s="177">
        <v>87.576234426645343</v>
      </c>
      <c r="F26" s="178">
        <v>82.885310697431848</v>
      </c>
      <c r="G26" s="176">
        <v>44.788545834639301</v>
      </c>
      <c r="H26" s="177">
        <v>91.344102476720508</v>
      </c>
      <c r="I26" s="178">
        <v>40.911695204984085</v>
      </c>
      <c r="J26" s="176">
        <v>0</v>
      </c>
      <c r="K26" s="177">
        <v>0</v>
      </c>
      <c r="L26" s="178">
        <v>0</v>
      </c>
      <c r="M26" s="176">
        <v>87.151364132343929</v>
      </c>
      <c r="N26" s="177">
        <v>87.526445638689538</v>
      </c>
      <c r="O26" s="178">
        <v>76.2804913506573</v>
      </c>
      <c r="P26" s="126"/>
      <c r="Q26" s="176">
        <v>-7.4451796599357261</v>
      </c>
      <c r="R26" s="177">
        <v>-7.6963257173901383</v>
      </c>
      <c r="S26" s="178">
        <v>-14.568500100477717</v>
      </c>
      <c r="T26" s="176">
        <v>16.937543577465078</v>
      </c>
      <c r="U26" s="177">
        <v>-7.4962068570083913</v>
      </c>
      <c r="V26" s="178">
        <v>8.1716634181896648</v>
      </c>
      <c r="W26" s="176">
        <v>0</v>
      </c>
      <c r="X26" s="177">
        <v>0</v>
      </c>
      <c r="Y26" s="178">
        <v>0</v>
      </c>
      <c r="Z26" s="176">
        <v>-10.014364969695199</v>
      </c>
      <c r="AA26" s="177">
        <v>-7.9141331928804579</v>
      </c>
      <c r="AB26" s="178">
        <v>-17.135947980435478</v>
      </c>
    </row>
    <row r="27" spans="1:29" ht="22"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9"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9" customHeight="1" x14ac:dyDescent="0.35">
      <c r="A29" s="43"/>
      <c r="B29" s="183">
        <v>2020</v>
      </c>
      <c r="C29" s="184"/>
      <c r="D29" s="260">
        <v>97.152890854208891</v>
      </c>
      <c r="E29" s="261">
        <v>90.58732108292908</v>
      </c>
      <c r="F29" s="262">
        <v>88.008201179412296</v>
      </c>
      <c r="G29" s="260">
        <v>17.255216969865909</v>
      </c>
      <c r="H29" s="261">
        <v>77.634305225922745</v>
      </c>
      <c r="I29" s="262">
        <v>13.395967809819288</v>
      </c>
      <c r="J29" s="260">
        <v>0</v>
      </c>
      <c r="K29" s="261">
        <v>0</v>
      </c>
      <c r="L29" s="262">
        <v>0</v>
      </c>
      <c r="M29" s="260">
        <v>89.613820550697369</v>
      </c>
      <c r="N29" s="261">
        <v>88.031049913625509</v>
      </c>
      <c r="O29" s="262">
        <v>78.887987098475165</v>
      </c>
      <c r="P29" s="3"/>
      <c r="Q29" s="260">
        <v>-22.216948293683785</v>
      </c>
      <c r="R29" s="261">
        <v>14.22482106418965</v>
      </c>
      <c r="S29" s="262">
        <v>-11.15244837011242</v>
      </c>
      <c r="T29" s="260">
        <v>-85.432687622641453</v>
      </c>
      <c r="U29" s="261">
        <v>-14.429123828907743</v>
      </c>
      <c r="V29" s="262">
        <v>-87.534623164047488</v>
      </c>
      <c r="W29" s="260">
        <v>0</v>
      </c>
      <c r="X29" s="261">
        <v>0</v>
      </c>
      <c r="Y29" s="262">
        <v>0</v>
      </c>
      <c r="Z29" s="260">
        <v>-27.685652734970539</v>
      </c>
      <c r="AA29" s="261">
        <v>7.8553965714002114</v>
      </c>
      <c r="AB29" s="262">
        <v>-22.005073979357761</v>
      </c>
    </row>
    <row r="30" spans="1:29" ht="19" customHeight="1" x14ac:dyDescent="0.35">
      <c r="A30" s="43"/>
      <c r="B30" s="185">
        <v>2021</v>
      </c>
      <c r="C30" s="186"/>
      <c r="D30" s="174">
        <v>91.412971012396682</v>
      </c>
      <c r="E30" s="64">
        <v>97.039665726127765</v>
      </c>
      <c r="F30" s="175">
        <v>88.706841500692164</v>
      </c>
      <c r="G30" s="174">
        <v>26.748200762061799</v>
      </c>
      <c r="H30" s="64">
        <v>112.65018957703566</v>
      </c>
      <c r="I30" s="175">
        <v>30.131898866819565</v>
      </c>
      <c r="J30" s="174">
        <v>79769.985214141358</v>
      </c>
      <c r="K30" s="64">
        <v>173.16038503638873</v>
      </c>
      <c r="L30" s="175">
        <v>138130.01364157995</v>
      </c>
      <c r="M30" s="174">
        <v>86.133520718878955</v>
      </c>
      <c r="N30" s="64">
        <v>97.356414449901635</v>
      </c>
      <c r="O30" s="175">
        <v>83.856507411455951</v>
      </c>
      <c r="P30" s="3"/>
      <c r="Q30" s="174">
        <v>-5.9081307733985762</v>
      </c>
      <c r="R30" s="64">
        <v>7.1227899954376301</v>
      </c>
      <c r="S30" s="175">
        <v>0.7938354743417837</v>
      </c>
      <c r="T30" s="174">
        <v>55.01515170004155</v>
      </c>
      <c r="U30" s="64">
        <v>45.103623004349139</v>
      </c>
      <c r="V30" s="175">
        <v>124.93260132184081</v>
      </c>
      <c r="W30" s="174">
        <v>0</v>
      </c>
      <c r="X30" s="64">
        <v>0</v>
      </c>
      <c r="Y30" s="175">
        <v>0</v>
      </c>
      <c r="Z30" s="174">
        <v>-3.8836641607663873</v>
      </c>
      <c r="AA30" s="64">
        <v>10.593267427179631</v>
      </c>
      <c r="AB30" s="175">
        <v>6.2981963359671349</v>
      </c>
    </row>
    <row r="31" spans="1:29" ht="19" customHeight="1" x14ac:dyDescent="0.35">
      <c r="A31" s="43"/>
      <c r="B31" s="258">
        <v>2022</v>
      </c>
      <c r="C31" s="259"/>
      <c r="D31" s="263">
        <v>98.931697345395364</v>
      </c>
      <c r="E31" s="264">
        <v>89.190695330930652</v>
      </c>
      <c r="F31" s="265">
        <v>88.23786876505244</v>
      </c>
      <c r="G31" s="263">
        <v>31.83304239676076</v>
      </c>
      <c r="H31" s="264">
        <v>97.622527297125004</v>
      </c>
      <c r="I31" s="265">
        <v>31.076220503344629</v>
      </c>
      <c r="J31" s="263">
        <v>0</v>
      </c>
      <c r="K31" s="264">
        <v>0</v>
      </c>
      <c r="L31" s="265">
        <v>0</v>
      </c>
      <c r="M31" s="263">
        <v>85.428840387991968</v>
      </c>
      <c r="N31" s="264">
        <v>89.634900773769118</v>
      </c>
      <c r="O31" s="265">
        <v>76.574056314035744</v>
      </c>
      <c r="P31" s="126"/>
      <c r="Q31" s="263">
        <v>8.2250103565449777</v>
      </c>
      <c r="R31" s="264">
        <v>-8.0884145018837099</v>
      </c>
      <c r="S31" s="265">
        <v>-0.52867707576292522</v>
      </c>
      <c r="T31" s="263">
        <v>19.010032412593386</v>
      </c>
      <c r="U31" s="264">
        <v>-13.340112729773175</v>
      </c>
      <c r="V31" s="265">
        <v>3.1339599297046115</v>
      </c>
      <c r="W31" s="263">
        <v>-100</v>
      </c>
      <c r="X31" s="264">
        <v>-100</v>
      </c>
      <c r="Y31" s="265">
        <v>-100</v>
      </c>
      <c r="Z31" s="263">
        <v>-0.81812553930981757</v>
      </c>
      <c r="AA31" s="264">
        <v>-7.9311812372716357</v>
      </c>
      <c r="AB31" s="265">
        <v>-8.6844197573455677</v>
      </c>
    </row>
    <row r="32" spans="1:29" ht="22"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42" ht="19"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42" ht="19" customHeight="1" x14ac:dyDescent="0.35">
      <c r="A34" s="43"/>
      <c r="B34" s="183">
        <v>2020</v>
      </c>
      <c r="C34" s="184"/>
      <c r="D34" s="260">
        <v>98.697257769621359</v>
      </c>
      <c r="E34" s="261">
        <v>92.343935357058555</v>
      </c>
      <c r="F34" s="262">
        <v>91.14093191384535</v>
      </c>
      <c r="G34" s="260">
        <v>118.39460552525831</v>
      </c>
      <c r="H34" s="261">
        <v>99.370132415755123</v>
      </c>
      <c r="I34" s="262">
        <v>117.64887628224395</v>
      </c>
      <c r="J34" s="260">
        <v>0</v>
      </c>
      <c r="K34" s="261">
        <v>0</v>
      </c>
      <c r="L34" s="262">
        <v>0</v>
      </c>
      <c r="M34" s="260">
        <v>100.59658872875126</v>
      </c>
      <c r="N34" s="261">
        <v>92.946394448700772</v>
      </c>
      <c r="O34" s="262">
        <v>93.500902161882664</v>
      </c>
      <c r="P34" s="3"/>
      <c r="Q34" s="260">
        <v>-19.161726660992382</v>
      </c>
      <c r="R34" s="261">
        <v>19.385282257078888</v>
      </c>
      <c r="S34" s="262">
        <v>-3.4909992027041019</v>
      </c>
      <c r="T34" s="260">
        <v>74.459318205381237</v>
      </c>
      <c r="U34" s="261">
        <v>27.888145138714297</v>
      </c>
      <c r="V34" s="262">
        <v>123.11278607371491</v>
      </c>
      <c r="W34" s="260">
        <v>0</v>
      </c>
      <c r="X34" s="261">
        <v>0</v>
      </c>
      <c r="Y34" s="262">
        <v>0</v>
      </c>
      <c r="Z34" s="260">
        <v>-12.249300147083732</v>
      </c>
      <c r="AA34" s="261">
        <v>20.224889321322244</v>
      </c>
      <c r="AB34" s="262">
        <v>5.4981817770856374</v>
      </c>
    </row>
    <row r="35" spans="1:42" ht="19" customHeight="1" x14ac:dyDescent="0.35">
      <c r="A35" s="43"/>
      <c r="B35" s="185">
        <v>2021</v>
      </c>
      <c r="C35" s="186"/>
      <c r="D35" s="174">
        <v>106.99970626260948</v>
      </c>
      <c r="E35" s="64">
        <v>91.68238811784606</v>
      </c>
      <c r="F35" s="175">
        <v>98.099885980621607</v>
      </c>
      <c r="G35" s="174">
        <v>26.305099116296589</v>
      </c>
      <c r="H35" s="64">
        <v>104.82949664461813</v>
      </c>
      <c r="I35" s="175">
        <v>27.575502995716416</v>
      </c>
      <c r="J35" s="174">
        <v>0</v>
      </c>
      <c r="K35" s="64">
        <v>0</v>
      </c>
      <c r="L35" s="175">
        <v>0</v>
      </c>
      <c r="M35" s="174">
        <v>97.440432073359631</v>
      </c>
      <c r="N35" s="64">
        <v>92.194939673348969</v>
      </c>
      <c r="O35" s="175">
        <v>89.835147567520508</v>
      </c>
      <c r="P35" s="3"/>
      <c r="Q35" s="174">
        <v>8.4120356336452744</v>
      </c>
      <c r="R35" s="64">
        <v>-0.71639489555615066</v>
      </c>
      <c r="S35" s="175">
        <v>7.6353773444003146</v>
      </c>
      <c r="T35" s="174">
        <v>-77.781843184843936</v>
      </c>
      <c r="U35" s="64">
        <v>5.4939689583729328</v>
      </c>
      <c r="V35" s="175">
        <v>-76.561184545807237</v>
      </c>
      <c r="W35" s="174">
        <v>0</v>
      </c>
      <c r="X35" s="64">
        <v>0</v>
      </c>
      <c r="Y35" s="175">
        <v>0</v>
      </c>
      <c r="Z35" s="174">
        <v>-3.1374390477087686</v>
      </c>
      <c r="AA35" s="64">
        <v>-0.80848189949506843</v>
      </c>
      <c r="AB35" s="175">
        <v>-3.9205553204525341</v>
      </c>
    </row>
    <row r="36" spans="1:42" ht="19" customHeight="1" x14ac:dyDescent="0.35">
      <c r="A36" s="43"/>
      <c r="B36" s="258">
        <v>2022</v>
      </c>
      <c r="C36" s="259"/>
      <c r="D36" s="263">
        <v>100.2025947806756</v>
      </c>
      <c r="E36" s="264">
        <v>85.313174454403963</v>
      </c>
      <c r="F36" s="265">
        <v>85.486014492970682</v>
      </c>
      <c r="G36" s="263">
        <v>18.379223111142025</v>
      </c>
      <c r="H36" s="264">
        <v>94.139167154094537</v>
      </c>
      <c r="I36" s="265">
        <v>17.302047566255236</v>
      </c>
      <c r="J36" s="263">
        <v>0</v>
      </c>
      <c r="K36" s="264">
        <v>0</v>
      </c>
      <c r="L36" s="265">
        <v>0</v>
      </c>
      <c r="M36" s="263">
        <v>80.520563094530388</v>
      </c>
      <c r="N36" s="264">
        <v>85.867486507264118</v>
      </c>
      <c r="O36" s="265">
        <v>69.140983650750002</v>
      </c>
      <c r="P36" s="126"/>
      <c r="Q36" s="263">
        <v>-6.3524580761398033</v>
      </c>
      <c r="R36" s="264">
        <v>-6.9470416228822796</v>
      </c>
      <c r="S36" s="265">
        <v>-12.858191792520335</v>
      </c>
      <c r="T36" s="263">
        <v>-30.130568868477258</v>
      </c>
      <c r="U36" s="264">
        <v>-10.197825834028885</v>
      </c>
      <c r="V36" s="265">
        <v>-37.255731766875691</v>
      </c>
      <c r="W36" s="263">
        <v>0</v>
      </c>
      <c r="X36" s="264">
        <v>0</v>
      </c>
      <c r="Y36" s="265">
        <v>0</v>
      </c>
      <c r="Z36" s="263">
        <v>-17.364320558558482</v>
      </c>
      <c r="AA36" s="264">
        <v>-6.8631241459213506</v>
      </c>
      <c r="AB36" s="265">
        <v>-23.035709827493633</v>
      </c>
    </row>
    <row r="37" spans="1:42" ht="22"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42" ht="19"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1"/>
    </row>
    <row r="39" spans="1:42" ht="19" customHeight="1" x14ac:dyDescent="0.35">
      <c r="A39" s="43"/>
      <c r="B39" s="183">
        <v>2020</v>
      </c>
      <c r="C39" s="184"/>
      <c r="D39" s="260">
        <v>97.152890854208891</v>
      </c>
      <c r="E39" s="261">
        <v>90.58732108292908</v>
      </c>
      <c r="F39" s="262">
        <v>88.008201179412296</v>
      </c>
      <c r="G39" s="260">
        <v>17.255216969865909</v>
      </c>
      <c r="H39" s="261">
        <v>77.634305225922745</v>
      </c>
      <c r="I39" s="262">
        <v>13.395967809819288</v>
      </c>
      <c r="J39" s="260">
        <v>0</v>
      </c>
      <c r="K39" s="261">
        <v>0</v>
      </c>
      <c r="L39" s="262">
        <v>0</v>
      </c>
      <c r="M39" s="260">
        <v>89.613820550697369</v>
      </c>
      <c r="N39" s="261">
        <v>88.031049913625509</v>
      </c>
      <c r="O39" s="262">
        <v>78.887987098475165</v>
      </c>
      <c r="P39" s="3"/>
      <c r="Q39" s="260">
        <v>-22.216948293683785</v>
      </c>
      <c r="R39" s="261">
        <v>14.22482106418965</v>
      </c>
      <c r="S39" s="262">
        <v>-11.15244837011242</v>
      </c>
      <c r="T39" s="260">
        <v>-85.432687622641453</v>
      </c>
      <c r="U39" s="261">
        <v>-14.429123828907743</v>
      </c>
      <c r="V39" s="262">
        <v>-87.534623164047488</v>
      </c>
      <c r="W39" s="260">
        <v>0</v>
      </c>
      <c r="X39" s="261">
        <v>0</v>
      </c>
      <c r="Y39" s="262">
        <v>0</v>
      </c>
      <c r="Z39" s="260">
        <v>-27.685652734970539</v>
      </c>
      <c r="AA39" s="261">
        <v>7.8553965714002114</v>
      </c>
      <c r="AB39" s="262">
        <v>-22.005073979357761</v>
      </c>
    </row>
    <row r="40" spans="1:42" ht="19" customHeight="1" x14ac:dyDescent="0.35">
      <c r="A40" s="43"/>
      <c r="B40" s="185">
        <v>2021</v>
      </c>
      <c r="C40" s="186"/>
      <c r="D40" s="174">
        <v>91.412971012396682</v>
      </c>
      <c r="E40" s="64">
        <v>97.039665726127765</v>
      </c>
      <c r="F40" s="175">
        <v>88.706841500692164</v>
      </c>
      <c r="G40" s="174">
        <v>26.748200762061799</v>
      </c>
      <c r="H40" s="64">
        <v>112.65018957703566</v>
      </c>
      <c r="I40" s="175">
        <v>30.131898866819565</v>
      </c>
      <c r="J40" s="174">
        <v>79769.985214141358</v>
      </c>
      <c r="K40" s="64">
        <v>173.16038503638873</v>
      </c>
      <c r="L40" s="175">
        <v>138130.01364157995</v>
      </c>
      <c r="M40" s="174">
        <v>86.133520718878955</v>
      </c>
      <c r="N40" s="64">
        <v>97.356414449901635</v>
      </c>
      <c r="O40" s="175">
        <v>83.856507411455951</v>
      </c>
      <c r="P40" s="3"/>
      <c r="Q40" s="174">
        <v>-5.9081307733985762</v>
      </c>
      <c r="R40" s="64">
        <v>7.1227899954376301</v>
      </c>
      <c r="S40" s="175">
        <v>0.7938354743417837</v>
      </c>
      <c r="T40" s="174">
        <v>55.01515170004155</v>
      </c>
      <c r="U40" s="64">
        <v>45.103623004349139</v>
      </c>
      <c r="V40" s="175">
        <v>124.93260132184081</v>
      </c>
      <c r="W40" s="174">
        <v>0</v>
      </c>
      <c r="X40" s="64">
        <v>0</v>
      </c>
      <c r="Y40" s="175">
        <v>0</v>
      </c>
      <c r="Z40" s="174">
        <v>-3.8836641607663873</v>
      </c>
      <c r="AA40" s="64">
        <v>10.593267427179631</v>
      </c>
      <c r="AB40" s="175">
        <v>6.2981963359671349</v>
      </c>
    </row>
    <row r="41" spans="1:42" ht="19" customHeight="1" x14ac:dyDescent="0.35">
      <c r="A41" s="43"/>
      <c r="B41" s="258">
        <v>2022</v>
      </c>
      <c r="C41" s="259"/>
      <c r="D41" s="263">
        <v>98.931697345395364</v>
      </c>
      <c r="E41" s="264">
        <v>89.190695330930652</v>
      </c>
      <c r="F41" s="265">
        <v>88.23786876505244</v>
      </c>
      <c r="G41" s="263">
        <v>31.83304239676076</v>
      </c>
      <c r="H41" s="264">
        <v>97.622527297125004</v>
      </c>
      <c r="I41" s="265">
        <v>31.076220503344629</v>
      </c>
      <c r="J41" s="263">
        <v>0</v>
      </c>
      <c r="K41" s="264">
        <v>0</v>
      </c>
      <c r="L41" s="265">
        <v>0</v>
      </c>
      <c r="M41" s="263">
        <v>85.428840387991968</v>
      </c>
      <c r="N41" s="264">
        <v>89.634900773769118</v>
      </c>
      <c r="O41" s="265">
        <v>76.574056314035744</v>
      </c>
      <c r="P41" s="126"/>
      <c r="Q41" s="263">
        <v>8.2250103565449777</v>
      </c>
      <c r="R41" s="264">
        <v>-8.0884145018837099</v>
      </c>
      <c r="S41" s="265">
        <v>-0.52867707576292522</v>
      </c>
      <c r="T41" s="263">
        <v>19.010032412593386</v>
      </c>
      <c r="U41" s="264">
        <v>-13.340112729773175</v>
      </c>
      <c r="V41" s="265">
        <v>3.1339599297046115</v>
      </c>
      <c r="W41" s="263">
        <v>-100</v>
      </c>
      <c r="X41" s="264">
        <v>-100</v>
      </c>
      <c r="Y41" s="265">
        <v>-100</v>
      </c>
      <c r="Z41" s="263">
        <v>-0.81812553930981757</v>
      </c>
      <c r="AA41" s="264">
        <v>-7.9311812372716357</v>
      </c>
      <c r="AB41" s="265">
        <v>-8.6844197573455677</v>
      </c>
    </row>
    <row r="42" spans="1:42"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c r="AP42" s="151"/>
    </row>
    <row r="43" spans="1:42"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P43" s="151"/>
    </row>
    <row r="44" spans="1:42" ht="12" customHeight="1" x14ac:dyDescent="0.35">
      <c r="Z44" s="40"/>
      <c r="AA44" s="150"/>
      <c r="AB44" s="150"/>
      <c r="AP44" s="151"/>
    </row>
    <row r="45" spans="1:42" ht="12" customHeight="1" x14ac:dyDescent="0.25">
      <c r="AP45" s="151"/>
    </row>
    <row r="46" spans="1:42" s="283" customFormat="1" x14ac:dyDescent="0.25">
      <c r="A46"/>
    </row>
    <row r="47" spans="1:42" s="283" customFormat="1" x14ac:dyDescent="0.25"/>
    <row r="48" spans="1:42" s="283" customFormat="1" x14ac:dyDescent="0.25"/>
    <row r="49" s="283" customFormat="1" x14ac:dyDescent="0.25"/>
    <row r="50" s="283" customFormat="1" x14ac:dyDescent="0.25"/>
    <row r="51" s="283" customFormat="1" x14ac:dyDescent="0.25"/>
    <row r="52" s="283" customFormat="1" x14ac:dyDescent="0.25"/>
    <row r="53" s="283" customFormat="1" x14ac:dyDescent="0.25"/>
    <row r="54" s="283" customFormat="1" x14ac:dyDescent="0.25"/>
    <row r="55" s="283" customFormat="1" x14ac:dyDescent="0.25"/>
    <row r="56" s="283" customFormat="1" x14ac:dyDescent="0.25"/>
    <row r="57" s="283" customFormat="1" x14ac:dyDescent="0.25"/>
    <row r="58" s="283" customFormat="1" x14ac:dyDescent="0.25"/>
    <row r="59" s="283" customFormat="1" x14ac:dyDescent="0.25"/>
    <row r="60" s="283" customFormat="1" x14ac:dyDescent="0.25"/>
    <row r="61" s="283" customFormat="1" x14ac:dyDescent="0.25"/>
    <row r="62" s="283" customFormat="1" x14ac:dyDescent="0.25"/>
    <row r="63" s="283" customFormat="1" x14ac:dyDescent="0.25"/>
    <row r="64" s="283" customFormat="1" x14ac:dyDescent="0.25"/>
    <row r="65" s="283" customFormat="1" x14ac:dyDescent="0.25"/>
    <row r="66" s="283" customFormat="1" x14ac:dyDescent="0.25"/>
    <row r="67" s="283" customFormat="1" x14ac:dyDescent="0.25"/>
    <row r="68" s="283" customFormat="1" x14ac:dyDescent="0.25"/>
    <row r="69" s="283" customFormat="1" x14ac:dyDescent="0.25"/>
    <row r="70" s="283" customFormat="1" x14ac:dyDescent="0.25"/>
    <row r="71" s="283" customFormat="1" x14ac:dyDescent="0.25"/>
    <row r="72" s="283" customFormat="1" x14ac:dyDescent="0.25"/>
    <row r="73" s="283" customFormat="1" x14ac:dyDescent="0.25"/>
    <row r="74" s="283" customFormat="1" x14ac:dyDescent="0.25"/>
    <row r="75" s="283" customFormat="1" x14ac:dyDescent="0.25"/>
    <row r="76" s="283" customFormat="1" x14ac:dyDescent="0.25"/>
    <row r="77" s="283" customFormat="1" x14ac:dyDescent="0.25"/>
    <row r="78" s="283" customFormat="1" x14ac:dyDescent="0.25"/>
    <row r="79" s="283" customFormat="1" x14ac:dyDescent="0.25"/>
    <row r="80" s="283" customFormat="1" x14ac:dyDescent="0.25"/>
    <row r="81" s="283" customFormat="1" x14ac:dyDescent="0.25"/>
  </sheetData>
  <mergeCells count="21">
    <mergeCell ref="B3:AB3"/>
    <mergeCell ref="Q33:AB33"/>
    <mergeCell ref="B8:C8"/>
    <mergeCell ref="B2:AB2"/>
    <mergeCell ref="Q6:AB6"/>
    <mergeCell ref="D6:O6"/>
    <mergeCell ref="B4:AB4"/>
    <mergeCell ref="T7:V7"/>
    <mergeCell ref="M7:O7"/>
    <mergeCell ref="G7:I7"/>
    <mergeCell ref="D7:F7"/>
    <mergeCell ref="Q7:S7"/>
    <mergeCell ref="J7:L7"/>
    <mergeCell ref="B43:AB43"/>
    <mergeCell ref="B33:O33"/>
    <mergeCell ref="W7:Y7"/>
    <mergeCell ref="Q38:AB38"/>
    <mergeCell ref="B28:O28"/>
    <mergeCell ref="Z7:AB7"/>
    <mergeCell ref="B38:O38"/>
    <mergeCell ref="Q28:AB28"/>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3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P78"/>
  <sheetViews>
    <sheetView showGridLines="0" zoomScale="85" workbookViewId="0"/>
  </sheetViews>
  <sheetFormatPr defaultRowHeight="12.5" x14ac:dyDescent="0.25"/>
  <cols>
    <col min="1" max="1" width="2.7265625" customWidth="1"/>
    <col min="2" max="2" width="6.7265625" customWidth="1"/>
    <col min="3" max="3" width="6.1796875" style="23" customWidth="1"/>
    <col min="4" max="5" width="7.453125" customWidth="1"/>
    <col min="6" max="6" width="8.7265625" customWidth="1"/>
    <col min="7" max="8" width="7.453125" customWidth="1"/>
    <col min="9" max="9" width="8.7265625" customWidth="1"/>
    <col min="10" max="11" width="7.453125" customWidth="1"/>
    <col min="12" max="12" width="8.7265625" customWidth="1"/>
    <col min="13" max="14" width="7.453125" customWidth="1"/>
    <col min="15" max="15" width="8.7265625" bestFit="1" customWidth="1"/>
    <col min="16" max="16" width="1.453125" customWidth="1"/>
    <col min="17" max="18" width="7.453125" customWidth="1"/>
    <col min="19" max="19" width="8.7265625" bestFit="1" customWidth="1"/>
    <col min="20" max="21" width="7.453125" customWidth="1"/>
    <col min="22" max="22" width="8.7265625" bestFit="1" customWidth="1"/>
    <col min="23" max="24" width="7.453125" customWidth="1"/>
    <col min="25" max="25" width="8.7265625" bestFit="1" customWidth="1"/>
    <col min="26" max="27" width="7.453125" customWidth="1"/>
    <col min="28" max="28" width="8.7265625" bestFit="1" customWidth="1"/>
    <col min="29" max="29" width="2.7265625" customWidth="1"/>
    <col min="30" max="41" width="9.1796875" style="151" customWidth="1"/>
  </cols>
  <sheetData>
    <row r="1" spans="1:28" ht="29.5" x14ac:dyDescent="0.3">
      <c r="A1" s="62"/>
      <c r="B1" s="365" t="s">
        <v>119</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5" customHeight="1" x14ac:dyDescent="0.25"/>
    <row r="6" spans="1:28" ht="15.75" customHeight="1" x14ac:dyDescent="0.35">
      <c r="D6" s="541" t="s">
        <v>75</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53</v>
      </c>
      <c r="E8" s="251" t="s">
        <v>9</v>
      </c>
      <c r="F8" s="252" t="s">
        <v>10</v>
      </c>
      <c r="G8" s="250" t="s">
        <v>53</v>
      </c>
      <c r="H8" s="251" t="s">
        <v>9</v>
      </c>
      <c r="I8" s="252" t="s">
        <v>10</v>
      </c>
      <c r="J8" s="250" t="s">
        <v>53</v>
      </c>
      <c r="K8" s="251" t="s">
        <v>9</v>
      </c>
      <c r="L8" s="252" t="s">
        <v>10</v>
      </c>
      <c r="M8" s="250" t="s">
        <v>53</v>
      </c>
      <c r="N8" s="251" t="s">
        <v>9</v>
      </c>
      <c r="O8" s="252" t="s">
        <v>10</v>
      </c>
      <c r="P8" s="45"/>
      <c r="Q8" s="250" t="s">
        <v>53</v>
      </c>
      <c r="R8" s="251" t="s">
        <v>9</v>
      </c>
      <c r="S8" s="252" t="s">
        <v>10</v>
      </c>
      <c r="T8" s="250" t="s">
        <v>53</v>
      </c>
      <c r="U8" s="251" t="s">
        <v>9</v>
      </c>
      <c r="V8" s="252" t="s">
        <v>10</v>
      </c>
      <c r="W8" s="250" t="s">
        <v>53</v>
      </c>
      <c r="X8" s="251" t="s">
        <v>9</v>
      </c>
      <c r="Y8" s="252" t="s">
        <v>10</v>
      </c>
      <c r="Z8" s="250" t="s">
        <v>53</v>
      </c>
      <c r="AA8" s="251" t="s">
        <v>9</v>
      </c>
      <c r="AB8" s="252" t="s">
        <v>10</v>
      </c>
    </row>
    <row r="9" spans="1:28" ht="19" customHeight="1" x14ac:dyDescent="0.4">
      <c r="A9" s="42"/>
      <c r="B9" s="183">
        <v>2021</v>
      </c>
      <c r="C9" s="184" t="s">
        <v>160</v>
      </c>
      <c r="D9" s="253" t="s">
        <v>163</v>
      </c>
      <c r="E9" s="254" t="s">
        <v>162</v>
      </c>
      <c r="F9" s="255" t="s">
        <v>163</v>
      </c>
      <c r="G9" s="253" t="s">
        <v>170</v>
      </c>
      <c r="H9" s="254" t="s">
        <v>178</v>
      </c>
      <c r="I9" s="255" t="s">
        <v>170</v>
      </c>
      <c r="J9" s="253" t="s">
        <v>177</v>
      </c>
      <c r="K9" s="254" t="s">
        <v>177</v>
      </c>
      <c r="L9" s="255" t="s">
        <v>177</v>
      </c>
      <c r="M9" s="253" t="s">
        <v>161</v>
      </c>
      <c r="N9" s="254" t="s">
        <v>162</v>
      </c>
      <c r="O9" s="255" t="s">
        <v>163</v>
      </c>
      <c r="P9" s="3"/>
      <c r="Q9" s="253" t="s">
        <v>162</v>
      </c>
      <c r="R9" s="254" t="s">
        <v>177</v>
      </c>
      <c r="S9" s="255" t="s">
        <v>162</v>
      </c>
      <c r="T9" s="253" t="s">
        <v>170</v>
      </c>
      <c r="U9" s="254" t="s">
        <v>170</v>
      </c>
      <c r="V9" s="255" t="s">
        <v>170</v>
      </c>
      <c r="W9" s="253" t="s">
        <v>177</v>
      </c>
      <c r="X9" s="254" t="s">
        <v>177</v>
      </c>
      <c r="Y9" s="255" t="s">
        <v>177</v>
      </c>
      <c r="Z9" s="253" t="s">
        <v>162</v>
      </c>
      <c r="AA9" s="254" t="s">
        <v>177</v>
      </c>
      <c r="AB9" s="255" t="s">
        <v>162</v>
      </c>
    </row>
    <row r="10" spans="1:28" ht="19" customHeight="1" x14ac:dyDescent="0.35">
      <c r="A10" s="43"/>
      <c r="B10" s="185"/>
      <c r="C10" s="186" t="s">
        <v>164</v>
      </c>
      <c r="D10" s="174" t="s">
        <v>163</v>
      </c>
      <c r="E10" s="64" t="s">
        <v>162</v>
      </c>
      <c r="F10" s="175" t="s">
        <v>163</v>
      </c>
      <c r="G10" s="174" t="s">
        <v>237</v>
      </c>
      <c r="H10" s="64" t="s">
        <v>237</v>
      </c>
      <c r="I10" s="175" t="s">
        <v>237</v>
      </c>
      <c r="J10" s="174" t="s">
        <v>237</v>
      </c>
      <c r="K10" s="64" t="s">
        <v>237</v>
      </c>
      <c r="L10" s="175" t="s">
        <v>237</v>
      </c>
      <c r="M10" s="174" t="s">
        <v>163</v>
      </c>
      <c r="N10" s="64" t="s">
        <v>162</v>
      </c>
      <c r="O10" s="175" t="s">
        <v>163</v>
      </c>
      <c r="P10" s="3"/>
      <c r="Q10" s="174" t="s">
        <v>163</v>
      </c>
      <c r="R10" s="64" t="s">
        <v>177</v>
      </c>
      <c r="S10" s="175" t="s">
        <v>166</v>
      </c>
      <c r="T10" s="174"/>
      <c r="U10" s="64"/>
      <c r="V10" s="175"/>
      <c r="W10" s="174"/>
      <c r="X10" s="64"/>
      <c r="Y10" s="175"/>
      <c r="Z10" s="174" t="s">
        <v>163</v>
      </c>
      <c r="AA10" s="64" t="s">
        <v>177</v>
      </c>
      <c r="AB10" s="175" t="s">
        <v>163</v>
      </c>
    </row>
    <row r="11" spans="1:28" ht="19" customHeight="1" x14ac:dyDescent="0.35">
      <c r="A11" s="43"/>
      <c r="B11" s="187"/>
      <c r="C11" s="188" t="s">
        <v>165</v>
      </c>
      <c r="D11" s="256" t="s">
        <v>163</v>
      </c>
      <c r="E11" s="63" t="s">
        <v>162</v>
      </c>
      <c r="F11" s="257" t="s">
        <v>163</v>
      </c>
      <c r="G11" s="256" t="s">
        <v>166</v>
      </c>
      <c r="H11" s="63" t="s">
        <v>170</v>
      </c>
      <c r="I11" s="257" t="s">
        <v>166</v>
      </c>
      <c r="J11" s="256" t="s">
        <v>237</v>
      </c>
      <c r="K11" s="63" t="s">
        <v>237</v>
      </c>
      <c r="L11" s="257" t="s">
        <v>237</v>
      </c>
      <c r="M11" s="256" t="s">
        <v>163</v>
      </c>
      <c r="N11" s="63" t="s">
        <v>162</v>
      </c>
      <c r="O11" s="257" t="s">
        <v>166</v>
      </c>
      <c r="P11" s="3"/>
      <c r="Q11" s="256" t="s">
        <v>161</v>
      </c>
      <c r="R11" s="63" t="s">
        <v>162</v>
      </c>
      <c r="S11" s="257" t="s">
        <v>163</v>
      </c>
      <c r="T11" s="256" t="s">
        <v>177</v>
      </c>
      <c r="U11" s="63" t="s">
        <v>177</v>
      </c>
      <c r="V11" s="257" t="s">
        <v>177</v>
      </c>
      <c r="W11" s="256"/>
      <c r="X11" s="63"/>
      <c r="Y11" s="257"/>
      <c r="Z11" s="256" t="s">
        <v>161</v>
      </c>
      <c r="AA11" s="63" t="s">
        <v>162</v>
      </c>
      <c r="AB11" s="257" t="s">
        <v>163</v>
      </c>
    </row>
    <row r="12" spans="1:28" ht="19" customHeight="1" x14ac:dyDescent="0.35">
      <c r="A12" s="43"/>
      <c r="B12" s="185"/>
      <c r="C12" s="186" t="s">
        <v>167</v>
      </c>
      <c r="D12" s="174" t="s">
        <v>170</v>
      </c>
      <c r="E12" s="64" t="s">
        <v>163</v>
      </c>
      <c r="F12" s="175" t="s">
        <v>170</v>
      </c>
      <c r="G12" s="174" t="s">
        <v>166</v>
      </c>
      <c r="H12" s="64" t="s">
        <v>177</v>
      </c>
      <c r="I12" s="175" t="s">
        <v>166</v>
      </c>
      <c r="J12" s="174" t="s">
        <v>237</v>
      </c>
      <c r="K12" s="64" t="s">
        <v>237</v>
      </c>
      <c r="L12" s="175" t="s">
        <v>237</v>
      </c>
      <c r="M12" s="174" t="s">
        <v>166</v>
      </c>
      <c r="N12" s="64" t="s">
        <v>163</v>
      </c>
      <c r="O12" s="175" t="s">
        <v>166</v>
      </c>
      <c r="P12" s="3"/>
      <c r="Q12" s="174" t="s">
        <v>162</v>
      </c>
      <c r="R12" s="64" t="s">
        <v>166</v>
      </c>
      <c r="S12" s="175" t="s">
        <v>162</v>
      </c>
      <c r="T12" s="174" t="s">
        <v>163</v>
      </c>
      <c r="U12" s="64" t="s">
        <v>178</v>
      </c>
      <c r="V12" s="175" t="s">
        <v>163</v>
      </c>
      <c r="W12" s="174"/>
      <c r="X12" s="64"/>
      <c r="Y12" s="175"/>
      <c r="Z12" s="174" t="s">
        <v>166</v>
      </c>
      <c r="AA12" s="64" t="s">
        <v>166</v>
      </c>
      <c r="AB12" s="175" t="s">
        <v>166</v>
      </c>
    </row>
    <row r="13" spans="1:28" ht="19" customHeight="1" x14ac:dyDescent="0.35">
      <c r="A13" s="43"/>
      <c r="B13" s="187"/>
      <c r="C13" s="188" t="s">
        <v>168</v>
      </c>
      <c r="D13" s="256" t="s">
        <v>166</v>
      </c>
      <c r="E13" s="63" t="s">
        <v>166</v>
      </c>
      <c r="F13" s="257" t="s">
        <v>170</v>
      </c>
      <c r="G13" s="256" t="s">
        <v>166</v>
      </c>
      <c r="H13" s="63" t="s">
        <v>170</v>
      </c>
      <c r="I13" s="257" t="s">
        <v>166</v>
      </c>
      <c r="J13" s="256" t="s">
        <v>237</v>
      </c>
      <c r="K13" s="63" t="s">
        <v>237</v>
      </c>
      <c r="L13" s="257" t="s">
        <v>237</v>
      </c>
      <c r="M13" s="256" t="s">
        <v>166</v>
      </c>
      <c r="N13" s="63" t="s">
        <v>166</v>
      </c>
      <c r="O13" s="257" t="s">
        <v>166</v>
      </c>
      <c r="P13" s="3"/>
      <c r="Q13" s="256" t="s">
        <v>178</v>
      </c>
      <c r="R13" s="63" t="s">
        <v>163</v>
      </c>
      <c r="S13" s="257" t="s">
        <v>177</v>
      </c>
      <c r="T13" s="256" t="s">
        <v>163</v>
      </c>
      <c r="U13" s="63" t="s">
        <v>166</v>
      </c>
      <c r="V13" s="257" t="s">
        <v>163</v>
      </c>
      <c r="W13" s="256"/>
      <c r="X13" s="63"/>
      <c r="Y13" s="257"/>
      <c r="Z13" s="256" t="s">
        <v>162</v>
      </c>
      <c r="AA13" s="63" t="s">
        <v>166</v>
      </c>
      <c r="AB13" s="257" t="s">
        <v>178</v>
      </c>
    </row>
    <row r="14" spans="1:28" ht="19" customHeight="1" x14ac:dyDescent="0.35">
      <c r="A14" s="43"/>
      <c r="B14" s="185"/>
      <c r="C14" s="186" t="s">
        <v>169</v>
      </c>
      <c r="D14" s="174" t="s">
        <v>238</v>
      </c>
      <c r="E14" s="64" t="s">
        <v>239</v>
      </c>
      <c r="F14" s="175" t="s">
        <v>238</v>
      </c>
      <c r="G14" s="174" t="s">
        <v>240</v>
      </c>
      <c r="H14" s="64" t="s">
        <v>238</v>
      </c>
      <c r="I14" s="175" t="s">
        <v>240</v>
      </c>
      <c r="J14" s="174" t="s">
        <v>237</v>
      </c>
      <c r="K14" s="64" t="s">
        <v>237</v>
      </c>
      <c r="L14" s="175" t="s">
        <v>237</v>
      </c>
      <c r="M14" s="174" t="s">
        <v>166</v>
      </c>
      <c r="N14" s="64" t="s">
        <v>166</v>
      </c>
      <c r="O14" s="175" t="s">
        <v>170</v>
      </c>
      <c r="P14" s="3"/>
      <c r="Q14" s="174" t="s">
        <v>239</v>
      </c>
      <c r="R14" s="64" t="s">
        <v>242</v>
      </c>
      <c r="S14" s="175" t="s">
        <v>241</v>
      </c>
      <c r="T14" s="174" t="s">
        <v>238</v>
      </c>
      <c r="U14" s="64" t="s">
        <v>242</v>
      </c>
      <c r="V14" s="175" t="s">
        <v>238</v>
      </c>
      <c r="W14" s="174"/>
      <c r="X14" s="64"/>
      <c r="Y14" s="175"/>
      <c r="Z14" s="174" t="s">
        <v>166</v>
      </c>
      <c r="AA14" s="64" t="s">
        <v>162</v>
      </c>
      <c r="AB14" s="175" t="s">
        <v>170</v>
      </c>
    </row>
    <row r="15" spans="1:28" ht="19" customHeight="1" x14ac:dyDescent="0.35">
      <c r="A15" s="43"/>
      <c r="B15" s="187">
        <v>2022</v>
      </c>
      <c r="C15" s="188" t="s">
        <v>171</v>
      </c>
      <c r="D15" s="256" t="s">
        <v>239</v>
      </c>
      <c r="E15" s="63" t="s">
        <v>241</v>
      </c>
      <c r="F15" s="257" t="s">
        <v>239</v>
      </c>
      <c r="G15" s="256" t="s">
        <v>242</v>
      </c>
      <c r="H15" s="63" t="s">
        <v>239</v>
      </c>
      <c r="I15" s="257" t="s">
        <v>241</v>
      </c>
      <c r="J15" s="256" t="s">
        <v>237</v>
      </c>
      <c r="K15" s="63" t="s">
        <v>237</v>
      </c>
      <c r="L15" s="257" t="s">
        <v>237</v>
      </c>
      <c r="M15" s="256" t="s">
        <v>163</v>
      </c>
      <c r="N15" s="63" t="s">
        <v>170</v>
      </c>
      <c r="O15" s="257" t="s">
        <v>166</v>
      </c>
      <c r="P15" s="3"/>
      <c r="Q15" s="256" t="s">
        <v>241</v>
      </c>
      <c r="R15" s="63" t="s">
        <v>242</v>
      </c>
      <c r="S15" s="257" t="s">
        <v>241</v>
      </c>
      <c r="T15" s="256" t="s">
        <v>241</v>
      </c>
      <c r="U15" s="63" t="s">
        <v>238</v>
      </c>
      <c r="V15" s="257" t="s">
        <v>241</v>
      </c>
      <c r="W15" s="256"/>
      <c r="X15" s="63"/>
      <c r="Y15" s="257"/>
      <c r="Z15" s="256" t="s">
        <v>178</v>
      </c>
      <c r="AA15" s="63" t="s">
        <v>162</v>
      </c>
      <c r="AB15" s="257" t="s">
        <v>178</v>
      </c>
    </row>
    <row r="16" spans="1:28" ht="19" customHeight="1" x14ac:dyDescent="0.35">
      <c r="A16" s="43"/>
      <c r="B16" s="185"/>
      <c r="C16" s="186" t="s">
        <v>172</v>
      </c>
      <c r="D16" s="174" t="s">
        <v>239</v>
      </c>
      <c r="E16" s="64" t="s">
        <v>238</v>
      </c>
      <c r="F16" s="175" t="s">
        <v>239</v>
      </c>
      <c r="G16" s="174" t="s">
        <v>238</v>
      </c>
      <c r="H16" s="64" t="s">
        <v>242</v>
      </c>
      <c r="I16" s="175" t="s">
        <v>241</v>
      </c>
      <c r="J16" s="174" t="s">
        <v>237</v>
      </c>
      <c r="K16" s="64" t="s">
        <v>237</v>
      </c>
      <c r="L16" s="175" t="s">
        <v>237</v>
      </c>
      <c r="M16" s="174" t="s">
        <v>166</v>
      </c>
      <c r="N16" s="64" t="s">
        <v>170</v>
      </c>
      <c r="O16" s="175" t="s">
        <v>166</v>
      </c>
      <c r="P16" s="3"/>
      <c r="Q16" s="174" t="s">
        <v>239</v>
      </c>
      <c r="R16" s="64" t="s">
        <v>241</v>
      </c>
      <c r="S16" s="175" t="s">
        <v>241</v>
      </c>
      <c r="T16" s="174" t="s">
        <v>243</v>
      </c>
      <c r="U16" s="64" t="s">
        <v>238</v>
      </c>
      <c r="V16" s="175" t="s">
        <v>243</v>
      </c>
      <c r="W16" s="174"/>
      <c r="X16" s="64"/>
      <c r="Y16" s="175"/>
      <c r="Z16" s="174" t="s">
        <v>162</v>
      </c>
      <c r="AA16" s="64" t="s">
        <v>166</v>
      </c>
      <c r="AB16" s="175" t="s">
        <v>162</v>
      </c>
    </row>
    <row r="17" spans="1:29" ht="19" customHeight="1" x14ac:dyDescent="0.35">
      <c r="A17" s="43"/>
      <c r="B17" s="187"/>
      <c r="C17" s="188" t="s">
        <v>173</v>
      </c>
      <c r="D17" s="256" t="s">
        <v>239</v>
      </c>
      <c r="E17" s="63" t="s">
        <v>239</v>
      </c>
      <c r="F17" s="257" t="s">
        <v>239</v>
      </c>
      <c r="G17" s="256" t="s">
        <v>239</v>
      </c>
      <c r="H17" s="63" t="s">
        <v>238</v>
      </c>
      <c r="I17" s="257" t="s">
        <v>239</v>
      </c>
      <c r="J17" s="256" t="s">
        <v>237</v>
      </c>
      <c r="K17" s="63" t="s">
        <v>237</v>
      </c>
      <c r="L17" s="257" t="s">
        <v>237</v>
      </c>
      <c r="M17" s="256" t="s">
        <v>161</v>
      </c>
      <c r="N17" s="63" t="s">
        <v>166</v>
      </c>
      <c r="O17" s="257" t="s">
        <v>161</v>
      </c>
      <c r="P17" s="3"/>
      <c r="Q17" s="256" t="s">
        <v>241</v>
      </c>
      <c r="R17" s="63" t="s">
        <v>240</v>
      </c>
      <c r="S17" s="257" t="s">
        <v>238</v>
      </c>
      <c r="T17" s="256" t="s">
        <v>239</v>
      </c>
      <c r="U17" s="63" t="s">
        <v>239</v>
      </c>
      <c r="V17" s="257" t="s">
        <v>239</v>
      </c>
      <c r="W17" s="256"/>
      <c r="X17" s="63"/>
      <c r="Y17" s="257"/>
      <c r="Z17" s="256" t="s">
        <v>170</v>
      </c>
      <c r="AA17" s="63" t="s">
        <v>161</v>
      </c>
      <c r="AB17" s="257" t="s">
        <v>163</v>
      </c>
    </row>
    <row r="18" spans="1:29" ht="19" customHeight="1" x14ac:dyDescent="0.35">
      <c r="A18" s="43"/>
      <c r="B18" s="185"/>
      <c r="C18" s="186" t="s">
        <v>174</v>
      </c>
      <c r="D18" s="174" t="s">
        <v>238</v>
      </c>
      <c r="E18" s="64" t="s">
        <v>240</v>
      </c>
      <c r="F18" s="175" t="s">
        <v>238</v>
      </c>
      <c r="G18" s="174" t="s">
        <v>240</v>
      </c>
      <c r="H18" s="64" t="s">
        <v>238</v>
      </c>
      <c r="I18" s="175" t="s">
        <v>240</v>
      </c>
      <c r="J18" s="174" t="s">
        <v>237</v>
      </c>
      <c r="K18" s="64" t="s">
        <v>237</v>
      </c>
      <c r="L18" s="175" t="s">
        <v>237</v>
      </c>
      <c r="M18" s="174" t="s">
        <v>161</v>
      </c>
      <c r="N18" s="64" t="s">
        <v>166</v>
      </c>
      <c r="O18" s="175" t="s">
        <v>163</v>
      </c>
      <c r="P18" s="3"/>
      <c r="Q18" s="174" t="s">
        <v>238</v>
      </c>
      <c r="R18" s="64" t="s">
        <v>238</v>
      </c>
      <c r="S18" s="175" t="s">
        <v>241</v>
      </c>
      <c r="T18" s="174" t="s">
        <v>239</v>
      </c>
      <c r="U18" s="64" t="s">
        <v>239</v>
      </c>
      <c r="V18" s="175" t="s">
        <v>239</v>
      </c>
      <c r="W18" s="174"/>
      <c r="X18" s="64"/>
      <c r="Y18" s="175"/>
      <c r="Z18" s="174" t="s">
        <v>170</v>
      </c>
      <c r="AA18" s="64" t="s">
        <v>170</v>
      </c>
      <c r="AB18" s="175" t="s">
        <v>170</v>
      </c>
    </row>
    <row r="19" spans="1:29" ht="19" customHeight="1" x14ac:dyDescent="0.35">
      <c r="A19" s="43"/>
      <c r="B19" s="187"/>
      <c r="C19" s="188" t="s">
        <v>175</v>
      </c>
      <c r="D19" s="256" t="s">
        <v>239</v>
      </c>
      <c r="E19" s="63" t="s">
        <v>240</v>
      </c>
      <c r="F19" s="257" t="s">
        <v>240</v>
      </c>
      <c r="G19" s="256" t="s">
        <v>238</v>
      </c>
      <c r="H19" s="63" t="s">
        <v>239</v>
      </c>
      <c r="I19" s="257" t="s">
        <v>238</v>
      </c>
      <c r="J19" s="256" t="s">
        <v>237</v>
      </c>
      <c r="K19" s="63" t="s">
        <v>237</v>
      </c>
      <c r="L19" s="257" t="s">
        <v>237</v>
      </c>
      <c r="M19" s="256" t="s">
        <v>161</v>
      </c>
      <c r="N19" s="63" t="s">
        <v>163</v>
      </c>
      <c r="O19" s="257" t="s">
        <v>161</v>
      </c>
      <c r="P19" s="3"/>
      <c r="Q19" s="256" t="s">
        <v>239</v>
      </c>
      <c r="R19" s="63" t="s">
        <v>238</v>
      </c>
      <c r="S19" s="257" t="s">
        <v>238</v>
      </c>
      <c r="T19" s="256" t="s">
        <v>242</v>
      </c>
      <c r="U19" s="63" t="s">
        <v>239</v>
      </c>
      <c r="V19" s="257" t="s">
        <v>242</v>
      </c>
      <c r="W19" s="256"/>
      <c r="X19" s="63"/>
      <c r="Y19" s="257"/>
      <c r="Z19" s="256" t="s">
        <v>166</v>
      </c>
      <c r="AA19" s="63" t="s">
        <v>166</v>
      </c>
      <c r="AB19" s="257" t="s">
        <v>166</v>
      </c>
    </row>
    <row r="20" spans="1:29" ht="19" customHeight="1" x14ac:dyDescent="0.35">
      <c r="A20" s="43"/>
      <c r="B20" s="185"/>
      <c r="C20" s="186" t="s">
        <v>176</v>
      </c>
      <c r="D20" s="174" t="s">
        <v>242</v>
      </c>
      <c r="E20" s="64" t="s">
        <v>240</v>
      </c>
      <c r="F20" s="175" t="s">
        <v>239</v>
      </c>
      <c r="G20" s="174" t="s">
        <v>239</v>
      </c>
      <c r="H20" s="64" t="s">
        <v>242</v>
      </c>
      <c r="I20" s="175" t="s">
        <v>239</v>
      </c>
      <c r="J20" s="174" t="s">
        <v>237</v>
      </c>
      <c r="K20" s="64" t="s">
        <v>237</v>
      </c>
      <c r="L20" s="175" t="s">
        <v>237</v>
      </c>
      <c r="M20" s="174" t="s">
        <v>166</v>
      </c>
      <c r="N20" s="64" t="s">
        <v>163</v>
      </c>
      <c r="O20" s="175" t="s">
        <v>163</v>
      </c>
      <c r="P20" s="3"/>
      <c r="Q20" s="174" t="s">
        <v>242</v>
      </c>
      <c r="R20" s="64" t="s">
        <v>240</v>
      </c>
      <c r="S20" s="175" t="s">
        <v>238</v>
      </c>
      <c r="T20" s="174" t="s">
        <v>241</v>
      </c>
      <c r="U20" s="64" t="s">
        <v>238</v>
      </c>
      <c r="V20" s="175" t="s">
        <v>241</v>
      </c>
      <c r="W20" s="174"/>
      <c r="X20" s="64"/>
      <c r="Y20" s="175"/>
      <c r="Z20" s="174" t="s">
        <v>162</v>
      </c>
      <c r="AA20" s="64" t="s">
        <v>161</v>
      </c>
      <c r="AB20" s="175" t="s">
        <v>166</v>
      </c>
    </row>
    <row r="21" spans="1:29" ht="19" customHeight="1" x14ac:dyDescent="0.35">
      <c r="A21" s="43"/>
      <c r="B21" s="187"/>
      <c r="C21" s="188" t="s">
        <v>160</v>
      </c>
      <c r="D21" s="256" t="s">
        <v>242</v>
      </c>
      <c r="E21" s="63" t="s">
        <v>240</v>
      </c>
      <c r="F21" s="257" t="s">
        <v>238</v>
      </c>
      <c r="G21" s="256" t="s">
        <v>240</v>
      </c>
      <c r="H21" s="63" t="s">
        <v>242</v>
      </c>
      <c r="I21" s="257" t="s">
        <v>239</v>
      </c>
      <c r="J21" s="256" t="s">
        <v>237</v>
      </c>
      <c r="K21" s="63" t="s">
        <v>237</v>
      </c>
      <c r="L21" s="257" t="s">
        <v>237</v>
      </c>
      <c r="M21" s="256" t="s">
        <v>162</v>
      </c>
      <c r="N21" s="63" t="s">
        <v>166</v>
      </c>
      <c r="O21" s="257" t="s">
        <v>166</v>
      </c>
      <c r="P21" s="3"/>
      <c r="Q21" s="256" t="s">
        <v>242</v>
      </c>
      <c r="R21" s="63" t="s">
        <v>240</v>
      </c>
      <c r="S21" s="257" t="s">
        <v>242</v>
      </c>
      <c r="T21" s="256" t="s">
        <v>238</v>
      </c>
      <c r="U21" s="63" t="s">
        <v>238</v>
      </c>
      <c r="V21" s="257" t="s">
        <v>238</v>
      </c>
      <c r="W21" s="256"/>
      <c r="X21" s="63"/>
      <c r="Y21" s="257"/>
      <c r="Z21" s="256" t="s">
        <v>177</v>
      </c>
      <c r="AA21" s="63" t="s">
        <v>161</v>
      </c>
      <c r="AB21" s="257" t="s">
        <v>178</v>
      </c>
    </row>
    <row r="22" spans="1:29" ht="19" customHeight="1" x14ac:dyDescent="0.35">
      <c r="A22" s="43"/>
      <c r="B22" s="185"/>
      <c r="C22" s="186" t="s">
        <v>164</v>
      </c>
      <c r="D22" s="174" t="s">
        <v>238</v>
      </c>
      <c r="E22" s="64" t="s">
        <v>240</v>
      </c>
      <c r="F22" s="175" t="s">
        <v>238</v>
      </c>
      <c r="G22" s="174" t="s">
        <v>240</v>
      </c>
      <c r="H22" s="64" t="s">
        <v>240</v>
      </c>
      <c r="I22" s="175" t="s">
        <v>240</v>
      </c>
      <c r="J22" s="174" t="s">
        <v>237</v>
      </c>
      <c r="K22" s="64" t="s">
        <v>237</v>
      </c>
      <c r="L22" s="175" t="s">
        <v>237</v>
      </c>
      <c r="M22" s="174" t="s">
        <v>163</v>
      </c>
      <c r="N22" s="64" t="s">
        <v>163</v>
      </c>
      <c r="O22" s="175" t="s">
        <v>161</v>
      </c>
      <c r="P22" s="3"/>
      <c r="Q22" s="174" t="s">
        <v>243</v>
      </c>
      <c r="R22" s="64" t="s">
        <v>240</v>
      </c>
      <c r="S22" s="175" t="s">
        <v>242</v>
      </c>
      <c r="T22" s="174" t="s">
        <v>240</v>
      </c>
      <c r="U22" s="64" t="s">
        <v>239</v>
      </c>
      <c r="V22" s="175" t="s">
        <v>240</v>
      </c>
      <c r="W22" s="174"/>
      <c r="X22" s="64"/>
      <c r="Y22" s="175"/>
      <c r="Z22" s="174" t="s">
        <v>177</v>
      </c>
      <c r="AA22" s="64" t="s">
        <v>161</v>
      </c>
      <c r="AB22" s="175" t="s">
        <v>170</v>
      </c>
    </row>
    <row r="23" spans="1:29" ht="19" customHeight="1" x14ac:dyDescent="0.35">
      <c r="A23" s="43"/>
      <c r="B23" s="187"/>
      <c r="C23" s="188" t="s">
        <v>165</v>
      </c>
      <c r="D23" s="256" t="s">
        <v>238</v>
      </c>
      <c r="E23" s="63" t="s">
        <v>240</v>
      </c>
      <c r="F23" s="257" t="s">
        <v>238</v>
      </c>
      <c r="G23" s="256" t="s">
        <v>239</v>
      </c>
      <c r="H23" s="63" t="s">
        <v>239</v>
      </c>
      <c r="I23" s="257" t="s">
        <v>239</v>
      </c>
      <c r="J23" s="256" t="s">
        <v>237</v>
      </c>
      <c r="K23" s="63" t="s">
        <v>237</v>
      </c>
      <c r="L23" s="257" t="s">
        <v>237</v>
      </c>
      <c r="M23" s="256" t="s">
        <v>161</v>
      </c>
      <c r="N23" s="63" t="s">
        <v>163</v>
      </c>
      <c r="O23" s="257" t="s">
        <v>163</v>
      </c>
      <c r="P23" s="3"/>
      <c r="Q23" s="256" t="s">
        <v>241</v>
      </c>
      <c r="R23" s="63" t="s">
        <v>240</v>
      </c>
      <c r="S23" s="257" t="s">
        <v>241</v>
      </c>
      <c r="T23" s="256" t="s">
        <v>239</v>
      </c>
      <c r="U23" s="63" t="s">
        <v>240</v>
      </c>
      <c r="V23" s="257" t="s">
        <v>239</v>
      </c>
      <c r="W23" s="256"/>
      <c r="X23" s="63"/>
      <c r="Y23" s="257"/>
      <c r="Z23" s="256" t="s">
        <v>162</v>
      </c>
      <c r="AA23" s="63" t="s">
        <v>161</v>
      </c>
      <c r="AB23" s="257" t="s">
        <v>170</v>
      </c>
    </row>
    <row r="24" spans="1:29" ht="19" customHeight="1" x14ac:dyDescent="0.35">
      <c r="A24" s="43"/>
      <c r="B24" s="185"/>
      <c r="C24" s="186" t="s">
        <v>167</v>
      </c>
      <c r="D24" s="174" t="s">
        <v>238</v>
      </c>
      <c r="E24" s="64" t="s">
        <v>240</v>
      </c>
      <c r="F24" s="175" t="s">
        <v>238</v>
      </c>
      <c r="G24" s="174" t="s">
        <v>239</v>
      </c>
      <c r="H24" s="64" t="s">
        <v>239</v>
      </c>
      <c r="I24" s="175" t="s">
        <v>240</v>
      </c>
      <c r="J24" s="174" t="s">
        <v>237</v>
      </c>
      <c r="K24" s="64" t="s">
        <v>237</v>
      </c>
      <c r="L24" s="175" t="s">
        <v>237</v>
      </c>
      <c r="M24" s="174" t="s">
        <v>161</v>
      </c>
      <c r="N24" s="64" t="s">
        <v>163</v>
      </c>
      <c r="O24" s="175" t="s">
        <v>161</v>
      </c>
      <c r="P24" s="3"/>
      <c r="Q24" s="174" t="s">
        <v>238</v>
      </c>
      <c r="R24" s="64" t="s">
        <v>239</v>
      </c>
      <c r="S24" s="175" t="s">
        <v>241</v>
      </c>
      <c r="T24" s="174" t="s">
        <v>239</v>
      </c>
      <c r="U24" s="64" t="s">
        <v>240</v>
      </c>
      <c r="V24" s="175" t="s">
        <v>239</v>
      </c>
      <c r="W24" s="174"/>
      <c r="X24" s="64"/>
      <c r="Y24" s="175"/>
      <c r="Z24" s="174" t="s">
        <v>163</v>
      </c>
      <c r="AA24" s="64" t="s">
        <v>166</v>
      </c>
      <c r="AB24" s="175" t="s">
        <v>163</v>
      </c>
    </row>
    <row r="25" spans="1:29" ht="19" customHeight="1" x14ac:dyDescent="0.3">
      <c r="A25" s="44"/>
      <c r="B25" s="187"/>
      <c r="C25" s="188" t="s">
        <v>168</v>
      </c>
      <c r="D25" s="256" t="s">
        <v>238</v>
      </c>
      <c r="E25" s="63" t="s">
        <v>240</v>
      </c>
      <c r="F25" s="257" t="s">
        <v>240</v>
      </c>
      <c r="G25" s="256" t="s">
        <v>240</v>
      </c>
      <c r="H25" s="63" t="s">
        <v>238</v>
      </c>
      <c r="I25" s="257" t="s">
        <v>240</v>
      </c>
      <c r="J25" s="256" t="s">
        <v>237</v>
      </c>
      <c r="K25" s="63" t="s">
        <v>237</v>
      </c>
      <c r="L25" s="257" t="s">
        <v>237</v>
      </c>
      <c r="M25" s="256" t="s">
        <v>166</v>
      </c>
      <c r="N25" s="63" t="s">
        <v>163</v>
      </c>
      <c r="O25" s="257" t="s">
        <v>163</v>
      </c>
      <c r="P25" s="3"/>
      <c r="Q25" s="256" t="s">
        <v>239</v>
      </c>
      <c r="R25" s="63" t="s">
        <v>239</v>
      </c>
      <c r="S25" s="257" t="s">
        <v>239</v>
      </c>
      <c r="T25" s="256" t="s">
        <v>242</v>
      </c>
      <c r="U25" s="63" t="s">
        <v>242</v>
      </c>
      <c r="V25" s="257" t="s">
        <v>242</v>
      </c>
      <c r="W25" s="256"/>
      <c r="X25" s="63"/>
      <c r="Y25" s="257"/>
      <c r="Z25" s="256" t="s">
        <v>163</v>
      </c>
      <c r="AA25" s="63" t="s">
        <v>163</v>
      </c>
      <c r="AB25" s="257" t="s">
        <v>163</v>
      </c>
    </row>
    <row r="26" spans="1:29" ht="19" customHeight="1" x14ac:dyDescent="0.3">
      <c r="A26" s="44"/>
      <c r="B26" s="189"/>
      <c r="C26" s="190" t="s">
        <v>169</v>
      </c>
      <c r="D26" s="176" t="s">
        <v>238</v>
      </c>
      <c r="E26" s="177" t="s">
        <v>240</v>
      </c>
      <c r="F26" s="178" t="s">
        <v>239</v>
      </c>
      <c r="G26" s="176" t="s">
        <v>239</v>
      </c>
      <c r="H26" s="177" t="s">
        <v>239</v>
      </c>
      <c r="I26" s="178" t="s">
        <v>239</v>
      </c>
      <c r="J26" s="176" t="s">
        <v>237</v>
      </c>
      <c r="K26" s="177" t="s">
        <v>237</v>
      </c>
      <c r="L26" s="178" t="s">
        <v>237</v>
      </c>
      <c r="M26" s="176" t="s">
        <v>166</v>
      </c>
      <c r="N26" s="177" t="s">
        <v>163</v>
      </c>
      <c r="O26" s="178" t="s">
        <v>166</v>
      </c>
      <c r="P26" s="126"/>
      <c r="Q26" s="176" t="s">
        <v>239</v>
      </c>
      <c r="R26" s="177" t="s">
        <v>239</v>
      </c>
      <c r="S26" s="178" t="s">
        <v>240</v>
      </c>
      <c r="T26" s="176" t="s">
        <v>241</v>
      </c>
      <c r="U26" s="177" t="s">
        <v>241</v>
      </c>
      <c r="V26" s="178" t="s">
        <v>241</v>
      </c>
      <c r="W26" s="176"/>
      <c r="X26" s="177"/>
      <c r="Y26" s="178"/>
      <c r="Z26" s="176" t="s">
        <v>166</v>
      </c>
      <c r="AA26" s="177" t="s">
        <v>163</v>
      </c>
      <c r="AB26" s="178" t="s">
        <v>163</v>
      </c>
    </row>
    <row r="27" spans="1:29" ht="22"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9"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9" customHeight="1" x14ac:dyDescent="0.35">
      <c r="A29" s="43"/>
      <c r="B29" s="183">
        <v>2020</v>
      </c>
      <c r="C29" s="184"/>
      <c r="D29" s="260" t="s">
        <v>170</v>
      </c>
      <c r="E29" s="261" t="s">
        <v>163</v>
      </c>
      <c r="F29" s="262" t="s">
        <v>170</v>
      </c>
      <c r="G29" s="260" t="s">
        <v>163</v>
      </c>
      <c r="H29" s="261" t="s">
        <v>163</v>
      </c>
      <c r="I29" s="262" t="s">
        <v>163</v>
      </c>
      <c r="J29" s="260" t="s">
        <v>177</v>
      </c>
      <c r="K29" s="261" t="s">
        <v>177</v>
      </c>
      <c r="L29" s="262" t="s">
        <v>177</v>
      </c>
      <c r="M29" s="260" t="s">
        <v>166</v>
      </c>
      <c r="N29" s="261" t="s">
        <v>163</v>
      </c>
      <c r="O29" s="262" t="s">
        <v>163</v>
      </c>
      <c r="P29" s="3"/>
      <c r="Q29" s="260" t="s">
        <v>166</v>
      </c>
      <c r="R29" s="261" t="s">
        <v>177</v>
      </c>
      <c r="S29" s="262" t="s">
        <v>170</v>
      </c>
      <c r="T29" s="260" t="s">
        <v>161</v>
      </c>
      <c r="U29" s="261" t="s">
        <v>161</v>
      </c>
      <c r="V29" s="262" t="s">
        <v>161</v>
      </c>
      <c r="W29" s="260" t="s">
        <v>177</v>
      </c>
      <c r="X29" s="261" t="s">
        <v>161</v>
      </c>
      <c r="Y29" s="262" t="s">
        <v>177</v>
      </c>
      <c r="Z29" s="260" t="s">
        <v>161</v>
      </c>
      <c r="AA29" s="261" t="s">
        <v>177</v>
      </c>
      <c r="AB29" s="262" t="s">
        <v>163</v>
      </c>
    </row>
    <row r="30" spans="1:29" ht="19" customHeight="1" x14ac:dyDescent="0.35">
      <c r="A30" s="43"/>
      <c r="B30" s="185">
        <v>2021</v>
      </c>
      <c r="C30" s="186"/>
      <c r="D30" s="174" t="s">
        <v>163</v>
      </c>
      <c r="E30" s="64" t="s">
        <v>170</v>
      </c>
      <c r="F30" s="175" t="s">
        <v>163</v>
      </c>
      <c r="G30" s="174" t="s">
        <v>163</v>
      </c>
      <c r="H30" s="64" t="s">
        <v>177</v>
      </c>
      <c r="I30" s="175" t="s">
        <v>163</v>
      </c>
      <c r="J30" s="174" t="s">
        <v>177</v>
      </c>
      <c r="K30" s="64" t="s">
        <v>177</v>
      </c>
      <c r="L30" s="175" t="s">
        <v>177</v>
      </c>
      <c r="M30" s="174" t="s">
        <v>163</v>
      </c>
      <c r="N30" s="64" t="s">
        <v>170</v>
      </c>
      <c r="O30" s="175" t="s">
        <v>163</v>
      </c>
      <c r="P30" s="3"/>
      <c r="Q30" s="174" t="s">
        <v>170</v>
      </c>
      <c r="R30" s="64" t="s">
        <v>178</v>
      </c>
      <c r="S30" s="175" t="s">
        <v>170</v>
      </c>
      <c r="T30" s="174" t="s">
        <v>178</v>
      </c>
      <c r="U30" s="64" t="s">
        <v>177</v>
      </c>
      <c r="V30" s="175" t="s">
        <v>177</v>
      </c>
      <c r="W30" s="174" t="s">
        <v>161</v>
      </c>
      <c r="X30" s="64" t="s">
        <v>161</v>
      </c>
      <c r="Y30" s="175" t="s">
        <v>161</v>
      </c>
      <c r="Z30" s="174" t="s">
        <v>170</v>
      </c>
      <c r="AA30" s="64" t="s">
        <v>177</v>
      </c>
      <c r="AB30" s="175" t="s">
        <v>170</v>
      </c>
    </row>
    <row r="31" spans="1:29" ht="19" customHeight="1" x14ac:dyDescent="0.35">
      <c r="A31" s="43"/>
      <c r="B31" s="258">
        <v>2022</v>
      </c>
      <c r="C31" s="259"/>
      <c r="D31" s="263" t="s">
        <v>238</v>
      </c>
      <c r="E31" s="264" t="s">
        <v>240</v>
      </c>
      <c r="F31" s="265" t="s">
        <v>238</v>
      </c>
      <c r="G31" s="263" t="s">
        <v>240</v>
      </c>
      <c r="H31" s="264" t="s">
        <v>238</v>
      </c>
      <c r="I31" s="265" t="s">
        <v>240</v>
      </c>
      <c r="J31" s="263" t="s">
        <v>237</v>
      </c>
      <c r="K31" s="264" t="s">
        <v>237</v>
      </c>
      <c r="L31" s="265" t="s">
        <v>237</v>
      </c>
      <c r="M31" s="263" t="s">
        <v>161</v>
      </c>
      <c r="N31" s="264" t="s">
        <v>163</v>
      </c>
      <c r="O31" s="265" t="s">
        <v>163</v>
      </c>
      <c r="P31" s="126"/>
      <c r="Q31" s="263" t="s">
        <v>241</v>
      </c>
      <c r="R31" s="264" t="s">
        <v>240</v>
      </c>
      <c r="S31" s="265" t="s">
        <v>238</v>
      </c>
      <c r="T31" s="263" t="s">
        <v>241</v>
      </c>
      <c r="U31" s="264" t="s">
        <v>240</v>
      </c>
      <c r="V31" s="265" t="s">
        <v>241</v>
      </c>
      <c r="W31" s="263"/>
      <c r="X31" s="264"/>
      <c r="Y31" s="265"/>
      <c r="Z31" s="263" t="s">
        <v>170</v>
      </c>
      <c r="AA31" s="264" t="s">
        <v>161</v>
      </c>
      <c r="AB31" s="265" t="s">
        <v>166</v>
      </c>
    </row>
    <row r="32" spans="1:29" ht="22"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42" ht="19"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42" ht="19" customHeight="1" x14ac:dyDescent="0.35">
      <c r="A34" s="43"/>
      <c r="B34" s="183">
        <v>2020</v>
      </c>
      <c r="C34" s="184"/>
      <c r="D34" s="260" t="s">
        <v>166</v>
      </c>
      <c r="E34" s="261" t="s">
        <v>170</v>
      </c>
      <c r="F34" s="262" t="s">
        <v>163</v>
      </c>
      <c r="G34" s="260" t="s">
        <v>178</v>
      </c>
      <c r="H34" s="261" t="s">
        <v>170</v>
      </c>
      <c r="I34" s="262" t="s">
        <v>178</v>
      </c>
      <c r="J34" s="260" t="s">
        <v>177</v>
      </c>
      <c r="K34" s="261" t="s">
        <v>177</v>
      </c>
      <c r="L34" s="262" t="s">
        <v>177</v>
      </c>
      <c r="M34" s="260" t="s">
        <v>166</v>
      </c>
      <c r="N34" s="261" t="s">
        <v>170</v>
      </c>
      <c r="O34" s="262" t="s">
        <v>163</v>
      </c>
      <c r="P34" s="3"/>
      <c r="Q34" s="260" t="s">
        <v>163</v>
      </c>
      <c r="R34" s="261" t="s">
        <v>177</v>
      </c>
      <c r="S34" s="262" t="s">
        <v>163</v>
      </c>
      <c r="T34" s="260" t="s">
        <v>178</v>
      </c>
      <c r="U34" s="261" t="s">
        <v>178</v>
      </c>
      <c r="V34" s="262" t="s">
        <v>178</v>
      </c>
      <c r="W34" s="260" t="s">
        <v>161</v>
      </c>
      <c r="X34" s="261" t="s">
        <v>161</v>
      </c>
      <c r="Y34" s="262" t="s">
        <v>161</v>
      </c>
      <c r="Z34" s="260" t="s">
        <v>163</v>
      </c>
      <c r="AA34" s="261" t="s">
        <v>177</v>
      </c>
      <c r="AB34" s="262" t="s">
        <v>163</v>
      </c>
    </row>
    <row r="35" spans="1:42" ht="19" customHeight="1" x14ac:dyDescent="0.35">
      <c r="A35" s="43"/>
      <c r="B35" s="185">
        <v>2021</v>
      </c>
      <c r="C35" s="186"/>
      <c r="D35" s="174" t="s">
        <v>166</v>
      </c>
      <c r="E35" s="64" t="s">
        <v>166</v>
      </c>
      <c r="F35" s="175" t="s">
        <v>170</v>
      </c>
      <c r="G35" s="174" t="s">
        <v>166</v>
      </c>
      <c r="H35" s="64" t="s">
        <v>162</v>
      </c>
      <c r="I35" s="175" t="s">
        <v>166</v>
      </c>
      <c r="J35" s="174" t="s">
        <v>237</v>
      </c>
      <c r="K35" s="64" t="s">
        <v>237</v>
      </c>
      <c r="L35" s="175" t="s">
        <v>237</v>
      </c>
      <c r="M35" s="174" t="s">
        <v>163</v>
      </c>
      <c r="N35" s="64" t="s">
        <v>166</v>
      </c>
      <c r="O35" s="175" t="s">
        <v>166</v>
      </c>
      <c r="P35" s="3"/>
      <c r="Q35" s="174" t="s">
        <v>162</v>
      </c>
      <c r="R35" s="64" t="s">
        <v>166</v>
      </c>
      <c r="S35" s="175" t="s">
        <v>178</v>
      </c>
      <c r="T35" s="174" t="s">
        <v>163</v>
      </c>
      <c r="U35" s="64" t="s">
        <v>162</v>
      </c>
      <c r="V35" s="175" t="s">
        <v>163</v>
      </c>
      <c r="W35" s="174"/>
      <c r="X35" s="64"/>
      <c r="Y35" s="175"/>
      <c r="Z35" s="174" t="s">
        <v>170</v>
      </c>
      <c r="AA35" s="64" t="s">
        <v>166</v>
      </c>
      <c r="AB35" s="175" t="s">
        <v>166</v>
      </c>
    </row>
    <row r="36" spans="1:42" ht="19" customHeight="1" x14ac:dyDescent="0.35">
      <c r="A36" s="43"/>
      <c r="B36" s="258">
        <v>2022</v>
      </c>
      <c r="C36" s="259"/>
      <c r="D36" s="263" t="s">
        <v>238</v>
      </c>
      <c r="E36" s="264" t="s">
        <v>240</v>
      </c>
      <c r="F36" s="265" t="s">
        <v>238</v>
      </c>
      <c r="G36" s="263" t="s">
        <v>240</v>
      </c>
      <c r="H36" s="264" t="s">
        <v>238</v>
      </c>
      <c r="I36" s="265" t="s">
        <v>240</v>
      </c>
      <c r="J36" s="263" t="s">
        <v>237</v>
      </c>
      <c r="K36" s="264" t="s">
        <v>237</v>
      </c>
      <c r="L36" s="265" t="s">
        <v>237</v>
      </c>
      <c r="M36" s="263" t="s">
        <v>163</v>
      </c>
      <c r="N36" s="264" t="s">
        <v>163</v>
      </c>
      <c r="O36" s="265" t="s">
        <v>163</v>
      </c>
      <c r="P36" s="126"/>
      <c r="Q36" s="263" t="s">
        <v>239</v>
      </c>
      <c r="R36" s="264" t="s">
        <v>239</v>
      </c>
      <c r="S36" s="265" t="s">
        <v>238</v>
      </c>
      <c r="T36" s="263" t="s">
        <v>238</v>
      </c>
      <c r="U36" s="264" t="s">
        <v>239</v>
      </c>
      <c r="V36" s="265" t="s">
        <v>238</v>
      </c>
      <c r="W36" s="263"/>
      <c r="X36" s="264"/>
      <c r="Y36" s="265"/>
      <c r="Z36" s="263" t="s">
        <v>161</v>
      </c>
      <c r="AA36" s="264" t="s">
        <v>163</v>
      </c>
      <c r="AB36" s="265" t="s">
        <v>161</v>
      </c>
    </row>
    <row r="37" spans="1:42" ht="22"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42" ht="19"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1"/>
    </row>
    <row r="39" spans="1:42" ht="19" customHeight="1" x14ac:dyDescent="0.35">
      <c r="A39" s="43"/>
      <c r="B39" s="183">
        <v>2020</v>
      </c>
      <c r="C39" s="184"/>
      <c r="D39" s="260" t="s">
        <v>170</v>
      </c>
      <c r="E39" s="261" t="s">
        <v>163</v>
      </c>
      <c r="F39" s="262" t="s">
        <v>170</v>
      </c>
      <c r="G39" s="260" t="s">
        <v>163</v>
      </c>
      <c r="H39" s="261" t="s">
        <v>163</v>
      </c>
      <c r="I39" s="262" t="s">
        <v>163</v>
      </c>
      <c r="J39" s="260" t="s">
        <v>177</v>
      </c>
      <c r="K39" s="261" t="s">
        <v>177</v>
      </c>
      <c r="L39" s="262" t="s">
        <v>177</v>
      </c>
      <c r="M39" s="260" t="s">
        <v>166</v>
      </c>
      <c r="N39" s="261" t="s">
        <v>163</v>
      </c>
      <c r="O39" s="262" t="s">
        <v>163</v>
      </c>
      <c r="P39" s="3"/>
      <c r="Q39" s="260" t="s">
        <v>166</v>
      </c>
      <c r="R39" s="261" t="s">
        <v>177</v>
      </c>
      <c r="S39" s="262" t="s">
        <v>170</v>
      </c>
      <c r="T39" s="260" t="s">
        <v>161</v>
      </c>
      <c r="U39" s="261" t="s">
        <v>161</v>
      </c>
      <c r="V39" s="262" t="s">
        <v>161</v>
      </c>
      <c r="W39" s="260" t="s">
        <v>177</v>
      </c>
      <c r="X39" s="261" t="s">
        <v>161</v>
      </c>
      <c r="Y39" s="262" t="s">
        <v>177</v>
      </c>
      <c r="Z39" s="260" t="s">
        <v>161</v>
      </c>
      <c r="AA39" s="261" t="s">
        <v>177</v>
      </c>
      <c r="AB39" s="262" t="s">
        <v>163</v>
      </c>
    </row>
    <row r="40" spans="1:42" ht="19" customHeight="1" x14ac:dyDescent="0.35">
      <c r="A40" s="43"/>
      <c r="B40" s="185">
        <v>2021</v>
      </c>
      <c r="C40" s="186"/>
      <c r="D40" s="174" t="s">
        <v>163</v>
      </c>
      <c r="E40" s="64" t="s">
        <v>170</v>
      </c>
      <c r="F40" s="175" t="s">
        <v>163</v>
      </c>
      <c r="G40" s="174" t="s">
        <v>163</v>
      </c>
      <c r="H40" s="64" t="s">
        <v>177</v>
      </c>
      <c r="I40" s="175" t="s">
        <v>163</v>
      </c>
      <c r="J40" s="174" t="s">
        <v>177</v>
      </c>
      <c r="K40" s="64" t="s">
        <v>177</v>
      </c>
      <c r="L40" s="175" t="s">
        <v>177</v>
      </c>
      <c r="M40" s="174" t="s">
        <v>163</v>
      </c>
      <c r="N40" s="64" t="s">
        <v>170</v>
      </c>
      <c r="O40" s="175" t="s">
        <v>163</v>
      </c>
      <c r="P40" s="3"/>
      <c r="Q40" s="174" t="s">
        <v>170</v>
      </c>
      <c r="R40" s="64" t="s">
        <v>178</v>
      </c>
      <c r="S40" s="175" t="s">
        <v>170</v>
      </c>
      <c r="T40" s="174" t="s">
        <v>178</v>
      </c>
      <c r="U40" s="64" t="s">
        <v>177</v>
      </c>
      <c r="V40" s="175" t="s">
        <v>177</v>
      </c>
      <c r="W40" s="174" t="s">
        <v>161</v>
      </c>
      <c r="X40" s="64" t="s">
        <v>161</v>
      </c>
      <c r="Y40" s="175" t="s">
        <v>161</v>
      </c>
      <c r="Z40" s="174" t="s">
        <v>170</v>
      </c>
      <c r="AA40" s="64" t="s">
        <v>177</v>
      </c>
      <c r="AB40" s="175" t="s">
        <v>170</v>
      </c>
    </row>
    <row r="41" spans="1:42" ht="19" customHeight="1" x14ac:dyDescent="0.35">
      <c r="A41" s="43"/>
      <c r="B41" s="258">
        <v>2022</v>
      </c>
      <c r="C41" s="259"/>
      <c r="D41" s="263" t="s">
        <v>238</v>
      </c>
      <c r="E41" s="264" t="s">
        <v>240</v>
      </c>
      <c r="F41" s="265" t="s">
        <v>238</v>
      </c>
      <c r="G41" s="263" t="s">
        <v>240</v>
      </c>
      <c r="H41" s="264" t="s">
        <v>238</v>
      </c>
      <c r="I41" s="265" t="s">
        <v>240</v>
      </c>
      <c r="J41" s="263" t="s">
        <v>237</v>
      </c>
      <c r="K41" s="264" t="s">
        <v>237</v>
      </c>
      <c r="L41" s="265" t="s">
        <v>237</v>
      </c>
      <c r="M41" s="263" t="s">
        <v>161</v>
      </c>
      <c r="N41" s="264" t="s">
        <v>163</v>
      </c>
      <c r="O41" s="265" t="s">
        <v>163</v>
      </c>
      <c r="P41" s="126"/>
      <c r="Q41" s="263" t="s">
        <v>241</v>
      </c>
      <c r="R41" s="264" t="s">
        <v>240</v>
      </c>
      <c r="S41" s="265" t="s">
        <v>238</v>
      </c>
      <c r="T41" s="263" t="s">
        <v>241</v>
      </c>
      <c r="U41" s="264" t="s">
        <v>240</v>
      </c>
      <c r="V41" s="265" t="s">
        <v>241</v>
      </c>
      <c r="W41" s="263"/>
      <c r="X41" s="264"/>
      <c r="Y41" s="265"/>
      <c r="Z41" s="263" t="s">
        <v>170</v>
      </c>
      <c r="AA41" s="264" t="s">
        <v>161</v>
      </c>
      <c r="AB41" s="265" t="s">
        <v>166</v>
      </c>
    </row>
    <row r="42" spans="1:42"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c r="AP42" s="151"/>
    </row>
    <row r="43" spans="1:42"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P43" s="151"/>
    </row>
    <row r="44" spans="1:42" ht="12" customHeight="1" x14ac:dyDescent="0.35">
      <c r="Z44" s="40"/>
      <c r="AA44" s="150"/>
      <c r="AB44" s="150"/>
      <c r="AP44" s="151"/>
    </row>
    <row r="45" spans="1:42" ht="12" customHeight="1" x14ac:dyDescent="0.25">
      <c r="AP45" s="151"/>
    </row>
    <row r="46" spans="1:42" s="151" customFormat="1" x14ac:dyDescent="0.25">
      <c r="A46"/>
    </row>
    <row r="47" spans="1:42" s="151" customFormat="1" x14ac:dyDescent="0.25"/>
    <row r="48" spans="1:42"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sheetData>
  <mergeCells count="21">
    <mergeCell ref="B43:AB43"/>
    <mergeCell ref="T7:V7"/>
    <mergeCell ref="W7:Y7"/>
    <mergeCell ref="Z7:AB7"/>
    <mergeCell ref="B38:O38"/>
    <mergeCell ref="Q28:AB28"/>
    <mergeCell ref="Q7:S7"/>
    <mergeCell ref="Q33:AB33"/>
    <mergeCell ref="G7:I7"/>
    <mergeCell ref="B33:O33"/>
    <mergeCell ref="B8:C8"/>
    <mergeCell ref="Q38:AB38"/>
    <mergeCell ref="M7:O7"/>
    <mergeCell ref="B28:O28"/>
    <mergeCell ref="J7:L7"/>
    <mergeCell ref="D7:F7"/>
    <mergeCell ref="B2:AB2"/>
    <mergeCell ref="Q6:AB6"/>
    <mergeCell ref="D6:O6"/>
    <mergeCell ref="B4:AB4"/>
    <mergeCell ref="B3:AB3"/>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3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120</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42</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19.8</v>
      </c>
      <c r="E11" s="261">
        <v>26.170411985018728</v>
      </c>
      <c r="F11" s="262">
        <v>37.305912212600774</v>
      </c>
      <c r="G11" s="260">
        <v>3.2</v>
      </c>
      <c r="H11" s="261">
        <v>4.2759051186017478</v>
      </c>
      <c r="I11" s="262">
        <v>4.6780133373146215</v>
      </c>
      <c r="J11" s="260">
        <v>0</v>
      </c>
      <c r="K11" s="261">
        <v>0</v>
      </c>
      <c r="L11" s="262">
        <v>2.5729073355230416</v>
      </c>
      <c r="M11" s="260">
        <v>23</v>
      </c>
      <c r="N11" s="261">
        <v>30.446317103620473</v>
      </c>
      <c r="O11" s="262">
        <v>44.559321190405093</v>
      </c>
      <c r="P11" s="3"/>
      <c r="Q11" s="260">
        <v>-43.582464847048819</v>
      </c>
      <c r="R11" s="261">
        <v>-21.891010712615859</v>
      </c>
      <c r="S11" s="262">
        <v>-4.2141877364217981</v>
      </c>
      <c r="T11" s="260">
        <v>0</v>
      </c>
      <c r="U11" s="261">
        <v>59.30232557998756</v>
      </c>
      <c r="V11" s="262">
        <v>27.295037434064842</v>
      </c>
      <c r="W11" s="260">
        <v>0</v>
      </c>
      <c r="X11" s="261">
        <v>0</v>
      </c>
      <c r="Y11" s="262">
        <v>-28.855720818130717</v>
      </c>
      <c r="Z11" s="260">
        <v>-34.472934472934476</v>
      </c>
      <c r="AA11" s="261">
        <v>-15.941404566889783</v>
      </c>
      <c r="AB11" s="262">
        <v>-3.6318163737274274</v>
      </c>
    </row>
    <row r="12" spans="1:29" ht="18" customHeight="1" x14ac:dyDescent="0.35">
      <c r="A12" s="43"/>
      <c r="B12" s="551" t="s">
        <v>46</v>
      </c>
      <c r="C12" s="551"/>
      <c r="D12" s="256">
        <v>29.5</v>
      </c>
      <c r="E12" s="63">
        <v>34.784644194756552</v>
      </c>
      <c r="F12" s="257">
        <v>44.443615009455556</v>
      </c>
      <c r="G12" s="256">
        <v>1.4</v>
      </c>
      <c r="H12" s="63">
        <v>9.488139825218477</v>
      </c>
      <c r="I12" s="257">
        <v>5.2888922066288444</v>
      </c>
      <c r="J12" s="256">
        <v>0</v>
      </c>
      <c r="K12" s="63">
        <v>0</v>
      </c>
      <c r="L12" s="257">
        <v>2.6724395341893104</v>
      </c>
      <c r="M12" s="256">
        <v>30.9</v>
      </c>
      <c r="N12" s="63">
        <v>44.272784019975035</v>
      </c>
      <c r="O12" s="257">
        <v>52.404946750273716</v>
      </c>
      <c r="P12" s="3"/>
      <c r="Q12" s="256">
        <v>-12.451612903191917</v>
      </c>
      <c r="R12" s="63">
        <v>-0.88928412619866959</v>
      </c>
      <c r="S12" s="257">
        <v>7.6444059594071607</v>
      </c>
      <c r="T12" s="256">
        <v>0</v>
      </c>
      <c r="U12" s="63">
        <v>204.00000000161728</v>
      </c>
      <c r="V12" s="257">
        <v>28.020483726742661</v>
      </c>
      <c r="W12" s="256">
        <v>0</v>
      </c>
      <c r="X12" s="63">
        <v>0</v>
      </c>
      <c r="Y12" s="257">
        <v>-26.077541041696392</v>
      </c>
      <c r="Z12" s="256">
        <v>-8.3086053412462917</v>
      </c>
      <c r="AA12" s="63">
        <v>15.795918367281526</v>
      </c>
      <c r="AB12" s="257">
        <v>6.8748989202975928</v>
      </c>
    </row>
    <row r="13" spans="1:29" ht="18" customHeight="1" x14ac:dyDescent="0.35">
      <c r="A13" s="43"/>
      <c r="B13" s="551" t="s">
        <v>47</v>
      </c>
      <c r="C13" s="551"/>
      <c r="D13" s="256">
        <v>31.6</v>
      </c>
      <c r="E13" s="63">
        <v>40.933208489388264</v>
      </c>
      <c r="F13" s="257">
        <v>48.416193888723001</v>
      </c>
      <c r="G13" s="256">
        <v>2.2999999999999998</v>
      </c>
      <c r="H13" s="63">
        <v>10.767790262172285</v>
      </c>
      <c r="I13" s="257">
        <v>5.1582561958793667</v>
      </c>
      <c r="J13" s="256">
        <v>0</v>
      </c>
      <c r="K13" s="63">
        <v>0</v>
      </c>
      <c r="L13" s="257">
        <v>2.6624863143226833</v>
      </c>
      <c r="M13" s="256">
        <v>33.9</v>
      </c>
      <c r="N13" s="63">
        <v>51.700998751560547</v>
      </c>
      <c r="O13" s="257">
        <v>56.238180551408384</v>
      </c>
      <c r="P13" s="126"/>
      <c r="Q13" s="256">
        <v>-5.3770137145169254</v>
      </c>
      <c r="R13" s="63">
        <v>6.9738988582024319</v>
      </c>
      <c r="S13" s="257">
        <v>10.253144816702253</v>
      </c>
      <c r="T13" s="256">
        <v>0</v>
      </c>
      <c r="U13" s="63">
        <v>181.63265306327523</v>
      </c>
      <c r="V13" s="257">
        <v>58.202611467999759</v>
      </c>
      <c r="W13" s="256">
        <v>0</v>
      </c>
      <c r="X13" s="63">
        <v>0</v>
      </c>
      <c r="Y13" s="257">
        <v>-21.494575196231448</v>
      </c>
      <c r="Z13" s="256">
        <v>1.4970059880239521</v>
      </c>
      <c r="AA13" s="63">
        <v>22.749166358028585</v>
      </c>
      <c r="AB13" s="257">
        <v>11.223701828171063</v>
      </c>
    </row>
    <row r="14" spans="1:29" ht="18" customHeight="1" x14ac:dyDescent="0.35">
      <c r="A14" s="43"/>
      <c r="B14" s="551" t="s">
        <v>48</v>
      </c>
      <c r="C14" s="551"/>
      <c r="D14" s="256">
        <v>30.3</v>
      </c>
      <c r="E14" s="63">
        <v>38.4207240948814</v>
      </c>
      <c r="F14" s="257">
        <v>47.845127898875283</v>
      </c>
      <c r="G14" s="256">
        <v>1.2</v>
      </c>
      <c r="H14" s="63">
        <v>9.4101123595505616</v>
      </c>
      <c r="I14" s="257">
        <v>5.0077137453966358</v>
      </c>
      <c r="J14" s="256">
        <v>0</v>
      </c>
      <c r="K14" s="63">
        <v>0</v>
      </c>
      <c r="L14" s="257">
        <v>2.6388474171394445</v>
      </c>
      <c r="M14" s="256">
        <v>31.5</v>
      </c>
      <c r="N14" s="63">
        <v>47.83083645443196</v>
      </c>
      <c r="O14" s="257">
        <v>55.492933213894695</v>
      </c>
      <c r="P14" s="3"/>
      <c r="Q14" s="256">
        <v>-10.237234367896448</v>
      </c>
      <c r="R14" s="63">
        <v>4.6412784766918795</v>
      </c>
      <c r="S14" s="257">
        <v>7.91684409342409</v>
      </c>
      <c r="T14" s="256">
        <v>-34.774193549239243</v>
      </c>
      <c r="U14" s="63">
        <v>201.50000000160398</v>
      </c>
      <c r="V14" s="257">
        <v>50.914352178825041</v>
      </c>
      <c r="W14" s="256">
        <v>0</v>
      </c>
      <c r="X14" s="63">
        <v>0</v>
      </c>
      <c r="Y14" s="257">
        <v>-26.427258077017157</v>
      </c>
      <c r="Z14" s="256">
        <v>-11.51685393258427</v>
      </c>
      <c r="AA14" s="63">
        <v>20.026629072734725</v>
      </c>
      <c r="AB14" s="257">
        <v>8.3018613819901468</v>
      </c>
    </row>
    <row r="15" spans="1:29" ht="18" customHeight="1" x14ac:dyDescent="0.35">
      <c r="A15" s="43"/>
      <c r="B15" s="551" t="s">
        <v>49</v>
      </c>
      <c r="C15" s="551"/>
      <c r="D15" s="256">
        <v>31.12</v>
      </c>
      <c r="E15" s="63">
        <v>30.724094881398251</v>
      </c>
      <c r="F15" s="257">
        <v>44.981586543246742</v>
      </c>
      <c r="G15" s="256">
        <v>1.52</v>
      </c>
      <c r="H15" s="63">
        <v>6.2172284644194757</v>
      </c>
      <c r="I15" s="257">
        <v>5.5867423111376526</v>
      </c>
      <c r="J15" s="256">
        <v>0</v>
      </c>
      <c r="K15" s="63">
        <v>0</v>
      </c>
      <c r="L15" s="257">
        <v>2.410669851697024</v>
      </c>
      <c r="M15" s="256">
        <v>32.64</v>
      </c>
      <c r="N15" s="63">
        <v>36.941323345817729</v>
      </c>
      <c r="O15" s="257">
        <v>52.979994028068077</v>
      </c>
      <c r="P15" s="126"/>
      <c r="Q15" s="256">
        <v>-6.7025914751489042</v>
      </c>
      <c r="R15" s="63">
        <v>-12.977369165443051</v>
      </c>
      <c r="S15" s="257">
        <v>3.8788265359634826</v>
      </c>
      <c r="T15" s="256">
        <v>1.2903223927601402E-2</v>
      </c>
      <c r="U15" s="63">
        <v>71.724137930619975</v>
      </c>
      <c r="V15" s="257">
        <v>33.797444023878313</v>
      </c>
      <c r="W15" s="256">
        <v>0</v>
      </c>
      <c r="X15" s="63">
        <v>0</v>
      </c>
      <c r="Y15" s="257">
        <v>-28.87692173242608</v>
      </c>
      <c r="Z15" s="256">
        <v>-6.4220183486238529</v>
      </c>
      <c r="AA15" s="63">
        <v>-5.1298493106366525</v>
      </c>
      <c r="AB15" s="257">
        <v>4.1540926180320934</v>
      </c>
    </row>
    <row r="16" spans="1:29" ht="18" customHeight="1" x14ac:dyDescent="0.35">
      <c r="A16" s="43"/>
      <c r="B16" s="554" t="s">
        <v>73</v>
      </c>
      <c r="C16" s="554"/>
      <c r="D16" s="263">
        <v>28.590476190476192</v>
      </c>
      <c r="E16" s="264">
        <v>34.040782355389098</v>
      </c>
      <c r="F16" s="265">
        <v>44.616729940707245</v>
      </c>
      <c r="G16" s="263">
        <v>1.9047619047619047</v>
      </c>
      <c r="H16" s="264">
        <v>7.9454253611556984</v>
      </c>
      <c r="I16" s="265">
        <v>5.1650101665031496</v>
      </c>
      <c r="J16" s="263">
        <v>0</v>
      </c>
      <c r="K16" s="264">
        <v>0</v>
      </c>
      <c r="L16" s="265">
        <v>2.5828605553896686</v>
      </c>
      <c r="M16" s="263">
        <v>30.495238095238093</v>
      </c>
      <c r="N16" s="264">
        <v>41.986207716544797</v>
      </c>
      <c r="O16" s="265">
        <v>52.365785569727045</v>
      </c>
      <c r="P16" s="3"/>
      <c r="Q16" s="263">
        <v>-15.492794700074938</v>
      </c>
      <c r="R16" s="264">
        <v>-4.9113629757743169</v>
      </c>
      <c r="S16" s="265">
        <v>5.0053524495201822</v>
      </c>
      <c r="T16" s="263">
        <v>149.46529150091726</v>
      </c>
      <c r="U16" s="264">
        <v>142.02988023421261</v>
      </c>
      <c r="V16" s="265">
        <v>39.021188728238336</v>
      </c>
      <c r="W16" s="263">
        <v>0</v>
      </c>
      <c r="X16" s="264">
        <v>0</v>
      </c>
      <c r="Y16" s="265">
        <v>-26.559991591251681</v>
      </c>
      <c r="Z16" s="346">
        <v>-11.863473713184696</v>
      </c>
      <c r="AA16" s="144">
        <v>7.3769613788019077</v>
      </c>
      <c r="AB16" s="347">
        <v>5.318194901797459</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48.72</v>
      </c>
      <c r="E18" s="289">
        <v>35.56803995006242</v>
      </c>
      <c r="F18" s="290">
        <v>50.059719319199758</v>
      </c>
      <c r="G18" s="288">
        <v>2.96</v>
      </c>
      <c r="H18" s="289">
        <v>7.3283395755305865</v>
      </c>
      <c r="I18" s="290">
        <v>5.9022593809097241</v>
      </c>
      <c r="J18" s="288">
        <v>0</v>
      </c>
      <c r="K18" s="289">
        <v>0</v>
      </c>
      <c r="L18" s="290">
        <v>2.3658803622972031</v>
      </c>
      <c r="M18" s="288">
        <v>51.68</v>
      </c>
      <c r="N18" s="289">
        <v>42.896379525593012</v>
      </c>
      <c r="O18" s="290">
        <v>58.325868418433366</v>
      </c>
      <c r="P18" s="126"/>
      <c r="Q18" s="288">
        <v>-15.756766162544238</v>
      </c>
      <c r="R18" s="289">
        <v>-28.542763982978443</v>
      </c>
      <c r="S18" s="290">
        <v>0.72892365971750517</v>
      </c>
      <c r="T18" s="288">
        <v>76.213210442710277</v>
      </c>
      <c r="U18" s="289">
        <v>8.302583026175947</v>
      </c>
      <c r="V18" s="290">
        <v>-4.523988118765808</v>
      </c>
      <c r="W18" s="288">
        <v>0</v>
      </c>
      <c r="X18" s="289">
        <v>0</v>
      </c>
      <c r="Y18" s="290">
        <v>-12.865600963542166</v>
      </c>
      <c r="Z18" s="288">
        <v>-13.172043010752688</v>
      </c>
      <c r="AA18" s="289">
        <v>-24.133362773241807</v>
      </c>
      <c r="AB18" s="290">
        <v>-0.46208377288826208</v>
      </c>
    </row>
    <row r="19" spans="1:29" ht="18" customHeight="1" x14ac:dyDescent="0.35">
      <c r="A19" s="43"/>
      <c r="B19" s="557" t="s">
        <v>51</v>
      </c>
      <c r="C19" s="557"/>
      <c r="D19" s="174">
        <v>52</v>
      </c>
      <c r="E19" s="64">
        <v>50.823970037453186</v>
      </c>
      <c r="F19" s="175">
        <v>57.253906638797652</v>
      </c>
      <c r="G19" s="174">
        <v>7.52</v>
      </c>
      <c r="H19" s="64">
        <v>4.4818976279650435</v>
      </c>
      <c r="I19" s="175">
        <v>6.2426595003483625</v>
      </c>
      <c r="J19" s="174">
        <v>0</v>
      </c>
      <c r="K19" s="64">
        <v>0</v>
      </c>
      <c r="L19" s="175">
        <v>2.3210908728973823</v>
      </c>
      <c r="M19" s="174">
        <v>59.52</v>
      </c>
      <c r="N19" s="64">
        <v>55.305867665418226</v>
      </c>
      <c r="O19" s="175">
        <v>65.818652334030062</v>
      </c>
      <c r="P19" s="3"/>
      <c r="Q19" s="174">
        <v>-27.161471040046738</v>
      </c>
      <c r="R19" s="64">
        <v>-18.335005015006963</v>
      </c>
      <c r="S19" s="175">
        <v>-6.322910521419077E-2</v>
      </c>
      <c r="T19" s="174">
        <v>47.470006324661469</v>
      </c>
      <c r="U19" s="64">
        <v>6.7657992573660533</v>
      </c>
      <c r="V19" s="175">
        <v>-12.647182929462808</v>
      </c>
      <c r="W19" s="174">
        <v>0</v>
      </c>
      <c r="X19" s="64">
        <v>0</v>
      </c>
      <c r="Y19" s="175">
        <v>-18.665667353940744</v>
      </c>
      <c r="Z19" s="174">
        <v>-22.094240837696336</v>
      </c>
      <c r="AA19" s="64">
        <v>-16.709753231497686</v>
      </c>
      <c r="AB19" s="175">
        <v>-2.1852887160449921</v>
      </c>
    </row>
    <row r="20" spans="1:29" ht="18" customHeight="1" x14ac:dyDescent="0.35">
      <c r="A20" s="43"/>
      <c r="B20" s="555" t="s">
        <v>74</v>
      </c>
      <c r="C20" s="555"/>
      <c r="D20" s="176">
        <v>50.36</v>
      </c>
      <c r="E20" s="177">
        <v>43.196004993757803</v>
      </c>
      <c r="F20" s="178">
        <v>53.656812978998708</v>
      </c>
      <c r="G20" s="176">
        <v>5.24</v>
      </c>
      <c r="H20" s="177">
        <v>5.905118601747815</v>
      </c>
      <c r="I20" s="178">
        <v>6.0724594406290437</v>
      </c>
      <c r="J20" s="176">
        <v>0</v>
      </c>
      <c r="K20" s="177">
        <v>0</v>
      </c>
      <c r="L20" s="178">
        <v>2.3434856175972927</v>
      </c>
      <c r="M20" s="176">
        <v>55.6</v>
      </c>
      <c r="N20" s="177">
        <v>49.101123595505619</v>
      </c>
      <c r="O20" s="178">
        <v>62.072260376231711</v>
      </c>
      <c r="P20" s="126"/>
      <c r="Q20" s="176">
        <v>-21.138051047268796</v>
      </c>
      <c r="R20" s="177">
        <v>-21.905956112790168</v>
      </c>
      <c r="S20" s="178">
        <v>1.101958374313625</v>
      </c>
      <c r="T20" s="176">
        <v>63.771129034569348</v>
      </c>
      <c r="U20" s="177">
        <v>4.9815043159568893</v>
      </c>
      <c r="V20" s="178">
        <v>-8.1408821148288641</v>
      </c>
      <c r="W20" s="176">
        <v>0</v>
      </c>
      <c r="X20" s="177">
        <v>0</v>
      </c>
      <c r="Y20" s="178">
        <v>-15.604479192855376</v>
      </c>
      <c r="Z20" s="176">
        <v>-17.042440318274881</v>
      </c>
      <c r="AA20" s="177">
        <v>-19.405737704907299</v>
      </c>
      <c r="AB20" s="178">
        <v>-0.6207143585817726</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35.612903225806448</v>
      </c>
      <c r="E22" s="286">
        <v>37.628428189196683</v>
      </c>
      <c r="F22" s="287">
        <v>47.349758096818725</v>
      </c>
      <c r="G22" s="285">
        <v>2.9806451612903224</v>
      </c>
      <c r="H22" s="286">
        <v>6.6549272938688366</v>
      </c>
      <c r="I22" s="287">
        <v>5.8523330288390563</v>
      </c>
      <c r="J22" s="285">
        <v>0</v>
      </c>
      <c r="K22" s="286">
        <v>0</v>
      </c>
      <c r="L22" s="287">
        <v>2.2943337419804481</v>
      </c>
      <c r="M22" s="285">
        <v>38.593548387096774</v>
      </c>
      <c r="N22" s="286">
        <v>44.28335548306552</v>
      </c>
      <c r="O22" s="287">
        <v>55.496424867638233</v>
      </c>
      <c r="P22" s="126"/>
      <c r="Q22" s="285">
        <v>-16.251331036667811</v>
      </c>
      <c r="R22" s="286">
        <v>-9.5145248451962168</v>
      </c>
      <c r="S22" s="287">
        <v>4.6112332111815872</v>
      </c>
      <c r="T22" s="285">
        <v>102.6577249621932</v>
      </c>
      <c r="U22" s="286">
        <v>73.304243236645036</v>
      </c>
      <c r="V22" s="287">
        <v>19.672087978537135</v>
      </c>
      <c r="W22" s="285">
        <v>0</v>
      </c>
      <c r="X22" s="286">
        <v>0</v>
      </c>
      <c r="Y22" s="287">
        <v>-29.765920611820331</v>
      </c>
      <c r="Z22" s="285">
        <v>-12.276072273158615</v>
      </c>
      <c r="AA22" s="286">
        <v>-2.5134092822434426</v>
      </c>
      <c r="AB22" s="287">
        <v>3.8877628644271742</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105.11550334694735</v>
      </c>
      <c r="E25" s="278">
        <v>117.35177553671014</v>
      </c>
      <c r="F25" s="279">
        <v>112.91627858869988</v>
      </c>
      <c r="G25" s="277">
        <v>126.6287605407633</v>
      </c>
      <c r="H25" s="278">
        <v>129.55175975328751</v>
      </c>
      <c r="I25" s="279">
        <v>128.52208910228603</v>
      </c>
      <c r="J25" s="277">
        <v>0</v>
      </c>
      <c r="K25" s="278">
        <v>0</v>
      </c>
      <c r="L25" s="279">
        <v>74.619167467338613</v>
      </c>
      <c r="M25" s="277">
        <v>108.10865217391304</v>
      </c>
      <c r="N25" s="278">
        <v>119.06515107507109</v>
      </c>
      <c r="O25" s="279">
        <v>112.337012615642</v>
      </c>
      <c r="P25" s="3"/>
      <c r="Q25" s="260">
        <v>3.2759873279983354</v>
      </c>
      <c r="R25" s="261">
        <v>13.074315294664121</v>
      </c>
      <c r="S25" s="262">
        <v>4.5807882091590981</v>
      </c>
      <c r="T25" s="260">
        <v>0</v>
      </c>
      <c r="U25" s="261">
        <v>18.417175564341758</v>
      </c>
      <c r="V25" s="262">
        <v>-21.313383040484304</v>
      </c>
      <c r="W25" s="260">
        <v>0</v>
      </c>
      <c r="X25" s="261">
        <v>0</v>
      </c>
      <c r="Y25" s="262">
        <v>1.4792182323654421</v>
      </c>
      <c r="Z25" s="260">
        <v>6.2167562011133741</v>
      </c>
      <c r="AA25" s="261">
        <v>14.364848193221974</v>
      </c>
      <c r="AB25" s="262">
        <v>2.4253227175597005</v>
      </c>
    </row>
    <row r="26" spans="1:29" ht="18" customHeight="1" x14ac:dyDescent="0.35">
      <c r="A26" s="43"/>
      <c r="B26" s="551" t="s">
        <v>46</v>
      </c>
      <c r="C26" s="551"/>
      <c r="D26" s="269">
        <v>110.22485496630352</v>
      </c>
      <c r="E26" s="66">
        <v>133.88047523394408</v>
      </c>
      <c r="F26" s="270">
        <v>118.8320392710496</v>
      </c>
      <c r="G26" s="269">
        <v>134.71127035289001</v>
      </c>
      <c r="H26" s="66">
        <v>140.97189576413518</v>
      </c>
      <c r="I26" s="270">
        <v>138.25365570737179</v>
      </c>
      <c r="J26" s="269">
        <v>0</v>
      </c>
      <c r="K26" s="66">
        <v>0</v>
      </c>
      <c r="L26" s="270">
        <v>74.587983351691705</v>
      </c>
      <c r="M26" s="269">
        <v>111.33427184466019</v>
      </c>
      <c r="N26" s="66">
        <v>135.4002438918067</v>
      </c>
      <c r="O26" s="270">
        <v>118.53587012397391</v>
      </c>
      <c r="P26" s="3"/>
      <c r="Q26" s="256">
        <v>8.0482049906960569</v>
      </c>
      <c r="R26" s="63">
        <v>22.276790025615494</v>
      </c>
      <c r="S26" s="257">
        <v>6.3959047296779961</v>
      </c>
      <c r="T26" s="256">
        <v>0</v>
      </c>
      <c r="U26" s="63">
        <v>15.790012283090167</v>
      </c>
      <c r="V26" s="257">
        <v>-5.698541322746185</v>
      </c>
      <c r="W26" s="256">
        <v>0</v>
      </c>
      <c r="X26" s="63">
        <v>0</v>
      </c>
      <c r="Y26" s="257">
        <v>3.2107496552129913</v>
      </c>
      <c r="Z26" s="256">
        <v>9.1357138137239016</v>
      </c>
      <c r="AA26" s="63">
        <v>22.594436870921115</v>
      </c>
      <c r="AB26" s="257">
        <v>6.096849903376989</v>
      </c>
    </row>
    <row r="27" spans="1:29" ht="18" customHeight="1" x14ac:dyDescent="0.35">
      <c r="A27" s="43"/>
      <c r="B27" s="551" t="s">
        <v>47</v>
      </c>
      <c r="C27" s="551"/>
      <c r="D27" s="269">
        <v>110.5804418482854</v>
      </c>
      <c r="E27" s="66">
        <v>136.32518470100806</v>
      </c>
      <c r="F27" s="270">
        <v>122.57675540847627</v>
      </c>
      <c r="G27" s="269">
        <v>140.26001634529626</v>
      </c>
      <c r="H27" s="66">
        <v>141.12627538749331</v>
      </c>
      <c r="I27" s="270">
        <v>128.47403661598824</v>
      </c>
      <c r="J27" s="269">
        <v>0</v>
      </c>
      <c r="K27" s="66">
        <v>0</v>
      </c>
      <c r="L27" s="270">
        <v>75.104356468937638</v>
      </c>
      <c r="M27" s="269">
        <v>112.59410029498525</v>
      </c>
      <c r="N27" s="66">
        <v>137.32511001754136</v>
      </c>
      <c r="O27" s="270">
        <v>120.86746416915773</v>
      </c>
      <c r="P27" s="3"/>
      <c r="Q27" s="256">
        <v>4.0145982850728315</v>
      </c>
      <c r="R27" s="63">
        <v>22.036131269534287</v>
      </c>
      <c r="S27" s="257">
        <v>10.23435703214707</v>
      </c>
      <c r="T27" s="256">
        <v>0</v>
      </c>
      <c r="U27" s="63">
        <v>15.338002583354541</v>
      </c>
      <c r="V27" s="257">
        <v>0.1255514815757387</v>
      </c>
      <c r="W27" s="256">
        <v>0</v>
      </c>
      <c r="X27" s="63">
        <v>0</v>
      </c>
      <c r="Y27" s="257">
        <v>5.4098420620060352</v>
      </c>
      <c r="Z27" s="256">
        <v>5.9086933973368136</v>
      </c>
      <c r="AA27" s="63">
        <v>21.966112637972795</v>
      </c>
      <c r="AB27" s="257">
        <v>10.25391135116079</v>
      </c>
    </row>
    <row r="28" spans="1:29" ht="18" customHeight="1" x14ac:dyDescent="0.35">
      <c r="A28" s="43"/>
      <c r="B28" s="551" t="s">
        <v>48</v>
      </c>
      <c r="C28" s="551"/>
      <c r="D28" s="269">
        <v>109.68942054205421</v>
      </c>
      <c r="E28" s="66">
        <v>134.88918527770647</v>
      </c>
      <c r="F28" s="270">
        <v>119.92246318459701</v>
      </c>
      <c r="G28" s="269">
        <v>141.99713131313132</v>
      </c>
      <c r="H28" s="66">
        <v>141.2756521976728</v>
      </c>
      <c r="I28" s="270">
        <v>129.75673427847809</v>
      </c>
      <c r="J28" s="269">
        <v>0</v>
      </c>
      <c r="K28" s="66">
        <v>0</v>
      </c>
      <c r="L28" s="270">
        <v>74.85854229123828</v>
      </c>
      <c r="M28" s="269">
        <v>110.92019047619047</v>
      </c>
      <c r="N28" s="66">
        <v>136.14564190176512</v>
      </c>
      <c r="O28" s="270">
        <v>118.66430661384778</v>
      </c>
      <c r="P28" s="3"/>
      <c r="Q28" s="256">
        <v>5.428816542779038</v>
      </c>
      <c r="R28" s="63">
        <v>20.509726151951487</v>
      </c>
      <c r="S28" s="257">
        <v>5.2882895031867996</v>
      </c>
      <c r="T28" s="256">
        <v>25.307608357793882</v>
      </c>
      <c r="U28" s="63">
        <v>15.692257272897944</v>
      </c>
      <c r="V28" s="257">
        <v>0.81546211300946114</v>
      </c>
      <c r="W28" s="256">
        <v>0</v>
      </c>
      <c r="X28" s="63">
        <v>0</v>
      </c>
      <c r="Y28" s="257">
        <v>2.7651066074145785</v>
      </c>
      <c r="Z28" s="256">
        <v>6.1226692314244326</v>
      </c>
      <c r="AA28" s="63">
        <v>20.809455518526423</v>
      </c>
      <c r="AB28" s="257">
        <v>5.962994764165507</v>
      </c>
    </row>
    <row r="29" spans="1:29" ht="18" customHeight="1" x14ac:dyDescent="0.35">
      <c r="A29" s="43"/>
      <c r="B29" s="551" t="s">
        <v>49</v>
      </c>
      <c r="C29" s="551"/>
      <c r="D29" s="269">
        <v>105.65657695435013</v>
      </c>
      <c r="E29" s="66">
        <v>122.20725665748664</v>
      </c>
      <c r="F29" s="270">
        <v>115.61419993819914</v>
      </c>
      <c r="G29" s="269">
        <v>135.00534551356847</v>
      </c>
      <c r="H29" s="66">
        <v>130.8732410787315</v>
      </c>
      <c r="I29" s="270">
        <v>129.28175750370337</v>
      </c>
      <c r="J29" s="269">
        <v>0</v>
      </c>
      <c r="K29" s="66">
        <v>0</v>
      </c>
      <c r="L29" s="270">
        <v>75.022351005156892</v>
      </c>
      <c r="M29" s="269">
        <v>107.0233088235294</v>
      </c>
      <c r="N29" s="66">
        <v>123.66574271418821</v>
      </c>
      <c r="O29" s="270">
        <v>115.20628185406096</v>
      </c>
      <c r="P29" s="3"/>
      <c r="Q29" s="256">
        <v>1.0312227257625399</v>
      </c>
      <c r="R29" s="63">
        <v>13.463119082190548</v>
      </c>
      <c r="S29" s="257">
        <v>0.82350517590516947</v>
      </c>
      <c r="T29" s="256">
        <v>11.09681264518632</v>
      </c>
      <c r="U29" s="63">
        <v>19.689877225050164</v>
      </c>
      <c r="V29" s="257">
        <v>-1.2239794580145495</v>
      </c>
      <c r="W29" s="256">
        <v>0</v>
      </c>
      <c r="X29" s="63">
        <v>0</v>
      </c>
      <c r="Y29" s="257">
        <v>3.3094194176765601</v>
      </c>
      <c r="Z29" s="256">
        <v>1.6206906793101108</v>
      </c>
      <c r="AA29" s="63">
        <v>14.691940129723406</v>
      </c>
      <c r="AB29" s="257">
        <v>1.7733665080087375</v>
      </c>
    </row>
    <row r="30" spans="1:29" ht="18" customHeight="1" x14ac:dyDescent="0.35">
      <c r="A30" s="43"/>
      <c r="B30" s="554" t="s">
        <v>73</v>
      </c>
      <c r="C30" s="554"/>
      <c r="D30" s="280">
        <v>108.3337270894723</v>
      </c>
      <c r="E30" s="281">
        <v>129.72831812173038</v>
      </c>
      <c r="F30" s="282">
        <v>118.11419676464963</v>
      </c>
      <c r="G30" s="280">
        <v>134.33125638702077</v>
      </c>
      <c r="H30" s="281">
        <v>138.02817700964098</v>
      </c>
      <c r="I30" s="282">
        <v>130.83468968046256</v>
      </c>
      <c r="J30" s="280">
        <v>0</v>
      </c>
      <c r="K30" s="281">
        <v>0</v>
      </c>
      <c r="L30" s="282">
        <v>74.844467541941739</v>
      </c>
      <c r="M30" s="280">
        <v>109.95755777638976</v>
      </c>
      <c r="N30" s="281">
        <v>131.29897460366917</v>
      </c>
      <c r="O30" s="282">
        <v>117.23197652352199</v>
      </c>
      <c r="P30" s="3"/>
      <c r="Q30" s="263">
        <v>4.3920118191003645</v>
      </c>
      <c r="R30" s="264">
        <v>18.88643292089289</v>
      </c>
      <c r="S30" s="265">
        <v>5.2793981149441223</v>
      </c>
      <c r="T30" s="263">
        <v>14.784497524394522</v>
      </c>
      <c r="U30" s="264">
        <v>17.960803209989635</v>
      </c>
      <c r="V30" s="265">
        <v>-5.9060500432966956</v>
      </c>
      <c r="W30" s="263">
        <v>0</v>
      </c>
      <c r="X30" s="264">
        <v>0</v>
      </c>
      <c r="Y30" s="265">
        <v>3.1823398177510898</v>
      </c>
      <c r="Z30" s="263">
        <v>5.6589479422201201</v>
      </c>
      <c r="AA30" s="264">
        <v>19.659985980766052</v>
      </c>
      <c r="AB30" s="265">
        <v>5.2403559147135965</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111.23412893253862</v>
      </c>
      <c r="E32" s="295">
        <v>122.08596159717116</v>
      </c>
      <c r="F32" s="296">
        <v>128.31631989013093</v>
      </c>
      <c r="G32" s="294">
        <v>119.78285081308057</v>
      </c>
      <c r="H32" s="295">
        <v>125.32041393460955</v>
      </c>
      <c r="I32" s="296">
        <v>136.00837321322956</v>
      </c>
      <c r="J32" s="294">
        <v>0</v>
      </c>
      <c r="K32" s="295">
        <v>0</v>
      </c>
      <c r="L32" s="296">
        <v>80.854547460335979</v>
      </c>
      <c r="M32" s="294">
        <v>111.72376160990711</v>
      </c>
      <c r="N32" s="295">
        <v>122.63852956052283</v>
      </c>
      <c r="O32" s="296">
        <v>127.17389456214684</v>
      </c>
      <c r="P32" s="3"/>
      <c r="Q32" s="288">
        <v>0.85481292563237898</v>
      </c>
      <c r="R32" s="289">
        <v>2.8928684816727501</v>
      </c>
      <c r="S32" s="290">
        <v>1.5831775118098703</v>
      </c>
      <c r="T32" s="288">
        <v>3.0607326821356402</v>
      </c>
      <c r="U32" s="289">
        <v>18.03791409160981</v>
      </c>
      <c r="V32" s="290">
        <v>-5.3013334173880171</v>
      </c>
      <c r="W32" s="288">
        <v>0</v>
      </c>
      <c r="X32" s="289">
        <v>0</v>
      </c>
      <c r="Y32" s="290">
        <v>13.090639715647345</v>
      </c>
      <c r="Z32" s="288">
        <v>1.1451514746119233</v>
      </c>
      <c r="AA32" s="289">
        <v>4.6765641693498301</v>
      </c>
      <c r="AB32" s="290">
        <v>1.25502633464986</v>
      </c>
    </row>
    <row r="33" spans="1:29" ht="18" customHeight="1" x14ac:dyDescent="0.35">
      <c r="A33" s="43"/>
      <c r="B33" s="557" t="s">
        <v>51</v>
      </c>
      <c r="C33" s="557"/>
      <c r="D33" s="179">
        <v>125.13900241548161</v>
      </c>
      <c r="E33" s="65">
        <v>132.89869975760493</v>
      </c>
      <c r="F33" s="180">
        <v>138.04499451906887</v>
      </c>
      <c r="G33" s="179">
        <v>117.08711095677606</v>
      </c>
      <c r="H33" s="65">
        <v>122.29314607244322</v>
      </c>
      <c r="I33" s="180">
        <v>135.93763992140586</v>
      </c>
      <c r="J33" s="179">
        <v>0</v>
      </c>
      <c r="K33" s="65">
        <v>0</v>
      </c>
      <c r="L33" s="180">
        <v>71.888863185285288</v>
      </c>
      <c r="M33" s="179">
        <v>124.1216935483871</v>
      </c>
      <c r="N33" s="65">
        <v>132.0392429239767</v>
      </c>
      <c r="O33" s="180">
        <v>135.51004001717186</v>
      </c>
      <c r="P33" s="3"/>
      <c r="Q33" s="174">
        <v>15.242184903762343</v>
      </c>
      <c r="R33" s="64">
        <v>16.33841998523047</v>
      </c>
      <c r="S33" s="175">
        <v>9.1238300666037127</v>
      </c>
      <c r="T33" s="174">
        <v>17.370142641712992</v>
      </c>
      <c r="U33" s="64">
        <v>21.311251884036498</v>
      </c>
      <c r="V33" s="175">
        <v>-8.6382004235531209</v>
      </c>
      <c r="W33" s="174">
        <v>0</v>
      </c>
      <c r="X33" s="64">
        <v>0</v>
      </c>
      <c r="Y33" s="175">
        <v>1.2417713268728416</v>
      </c>
      <c r="Z33" s="174">
        <v>14.778065976197649</v>
      </c>
      <c r="AA33" s="64">
        <v>16.396144310463225</v>
      </c>
      <c r="AB33" s="175">
        <v>7.1065620411219665</v>
      </c>
    </row>
    <row r="34" spans="1:29" ht="18" customHeight="1" x14ac:dyDescent="0.35">
      <c r="A34" s="43"/>
      <c r="B34" s="555" t="s">
        <v>74</v>
      </c>
      <c r="C34" s="555"/>
      <c r="D34" s="273">
        <v>118.41297544875223</v>
      </c>
      <c r="E34" s="274">
        <v>128.44703920571536</v>
      </c>
      <c r="F34" s="275">
        <v>133.50675702196787</v>
      </c>
      <c r="G34" s="273">
        <v>117.84850312993076</v>
      </c>
      <c r="H34" s="274">
        <v>124.17158818141958</v>
      </c>
      <c r="I34" s="275">
        <v>135.97201530417217</v>
      </c>
      <c r="J34" s="273">
        <v>0</v>
      </c>
      <c r="K34" s="274">
        <v>0</v>
      </c>
      <c r="L34" s="275">
        <v>76.414544120047552</v>
      </c>
      <c r="M34" s="350">
        <v>118.35977697841727</v>
      </c>
      <c r="N34" s="351">
        <v>127.93285452875327</v>
      </c>
      <c r="O34" s="352">
        <v>131.59353270795125</v>
      </c>
      <c r="P34" s="3"/>
      <c r="Q34" s="176">
        <v>8.1941188090434078</v>
      </c>
      <c r="R34" s="177">
        <v>10.308232671687469</v>
      </c>
      <c r="S34" s="178">
        <v>5.6174100124718791</v>
      </c>
      <c r="T34" s="176">
        <v>12.707220694260496</v>
      </c>
      <c r="U34" s="177">
        <v>18.947761796664679</v>
      </c>
      <c r="V34" s="178">
        <v>-6.9356913770409783</v>
      </c>
      <c r="W34" s="176">
        <v>0</v>
      </c>
      <c r="X34" s="177">
        <v>0</v>
      </c>
      <c r="Y34" s="178">
        <v>7.2148637957516115</v>
      </c>
      <c r="Z34" s="176">
        <v>8.3044166818030618</v>
      </c>
      <c r="AA34" s="177">
        <v>10.901173027861816</v>
      </c>
      <c r="AB34" s="178">
        <v>4.4072195957488773</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112.97826086956522</v>
      </c>
      <c r="E36" s="292">
        <v>129.00561620309747</v>
      </c>
      <c r="F36" s="293">
        <v>123.5622540509104</v>
      </c>
      <c r="G36" s="291">
        <v>124.42424242424242</v>
      </c>
      <c r="H36" s="292">
        <v>136.21486122324714</v>
      </c>
      <c r="I36" s="293">
        <v>131.44105616744068</v>
      </c>
      <c r="J36" s="291">
        <v>0</v>
      </c>
      <c r="K36" s="292">
        <v>0</v>
      </c>
      <c r="L36" s="293">
        <v>75.707491435993646</v>
      </c>
      <c r="M36" s="291">
        <v>113.86230023403544</v>
      </c>
      <c r="N36" s="292">
        <v>130.08902555474717</v>
      </c>
      <c r="O36" s="293">
        <v>122.41469503464036</v>
      </c>
      <c r="P36" s="3"/>
      <c r="Q36" s="285">
        <v>6.2896857136717008</v>
      </c>
      <c r="R36" s="286">
        <v>15.152171936595321</v>
      </c>
      <c r="S36" s="287">
        <v>5.4792989903574387</v>
      </c>
      <c r="T36" s="285">
        <v>13.456756009913015</v>
      </c>
      <c r="U36" s="286">
        <v>22.650922902774905</v>
      </c>
      <c r="V36" s="287">
        <v>-4.0779051610638648</v>
      </c>
      <c r="W36" s="285">
        <v>0</v>
      </c>
      <c r="X36" s="286">
        <v>0</v>
      </c>
      <c r="Y36" s="287">
        <v>1.4068482298396519</v>
      </c>
      <c r="Z36" s="285">
        <v>7.0078570356149266</v>
      </c>
      <c r="AA36" s="286">
        <v>16.204430436374839</v>
      </c>
      <c r="AB36" s="287">
        <v>5.198081762285879</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20.812869662695576</v>
      </c>
      <c r="E39" s="278">
        <v>30.711443129691464</v>
      </c>
      <c r="F39" s="279">
        <v>42.124447764036105</v>
      </c>
      <c r="G39" s="277">
        <v>4.0521203373044257</v>
      </c>
      <c r="H39" s="278">
        <v>5.5395103265294603</v>
      </c>
      <c r="I39" s="279">
        <v>6.0122804696003218</v>
      </c>
      <c r="J39" s="277">
        <v>0</v>
      </c>
      <c r="K39" s="278">
        <v>0</v>
      </c>
      <c r="L39" s="279">
        <v>1.9198820334733784</v>
      </c>
      <c r="M39" s="277">
        <v>24.864989999999999</v>
      </c>
      <c r="N39" s="278">
        <v>36.250953456220927</v>
      </c>
      <c r="O39" s="279">
        <v>50.056610267109811</v>
      </c>
      <c r="P39" s="3"/>
      <c r="Q39" s="260">
        <v>-41.734233544556389</v>
      </c>
      <c r="R39" s="261">
        <v>-11.678795179600245</v>
      </c>
      <c r="S39" s="262">
        <v>0.17355745782192517</v>
      </c>
      <c r="T39" s="260">
        <v>0</v>
      </c>
      <c r="U39" s="261">
        <v>88.641314564242307</v>
      </c>
      <c r="V39" s="262">
        <v>0.16415851357882463</v>
      </c>
      <c r="W39" s="260">
        <v>0</v>
      </c>
      <c r="X39" s="261">
        <v>0</v>
      </c>
      <c r="Y39" s="262">
        <v>-27.803341669724155</v>
      </c>
      <c r="Z39" s="260">
        <v>-30.399276563352743</v>
      </c>
      <c r="AA39" s="261">
        <v>-3.8665149397355618</v>
      </c>
      <c r="AB39" s="262">
        <v>-1.2945769235991593</v>
      </c>
    </row>
    <row r="40" spans="1:29" ht="18" customHeight="1" x14ac:dyDescent="0.35">
      <c r="A40" s="43"/>
      <c r="B40" s="551" t="s">
        <v>46</v>
      </c>
      <c r="C40" s="551"/>
      <c r="D40" s="269">
        <v>32.516332215059542</v>
      </c>
      <c r="E40" s="66">
        <v>46.569846956376622</v>
      </c>
      <c r="F40" s="270">
        <v>52.813254041510326</v>
      </c>
      <c r="G40" s="269">
        <v>1.8859577849404603</v>
      </c>
      <c r="H40" s="66">
        <v>13.375610584362391</v>
      </c>
      <c r="I40" s="270">
        <v>7.3120868220866617</v>
      </c>
      <c r="J40" s="269">
        <v>0</v>
      </c>
      <c r="K40" s="66">
        <v>0</v>
      </c>
      <c r="L40" s="270">
        <v>1.9933187548451499</v>
      </c>
      <c r="M40" s="269">
        <v>34.402290000000001</v>
      </c>
      <c r="N40" s="66">
        <v>59.945457540739014</v>
      </c>
      <c r="O40" s="270">
        <v>62.118659618442138</v>
      </c>
      <c r="P40" s="3"/>
      <c r="Q40" s="256">
        <v>-5.4055392435724903</v>
      </c>
      <c r="R40" s="63">
        <v>21.18940194189608</v>
      </c>
      <c r="S40" s="257">
        <v>14.529239611435653</v>
      </c>
      <c r="T40" s="256">
        <v>0</v>
      </c>
      <c r="U40" s="63">
        <v>252.00163734229415</v>
      </c>
      <c r="V40" s="257">
        <v>20.725183559540113</v>
      </c>
      <c r="W40" s="256">
        <v>0</v>
      </c>
      <c r="X40" s="63">
        <v>0</v>
      </c>
      <c r="Y40" s="257">
        <v>-23.704075946188912</v>
      </c>
      <c r="Z40" s="256">
        <v>6.8058066659720307E-2</v>
      </c>
      <c r="AA40" s="63">
        <v>41.959354041879799</v>
      </c>
      <c r="AB40" s="257">
        <v>13.390901091716987</v>
      </c>
    </row>
    <row r="41" spans="1:29" ht="18" customHeight="1" x14ac:dyDescent="0.35">
      <c r="A41" s="43"/>
      <c r="B41" s="551" t="s">
        <v>47</v>
      </c>
      <c r="C41" s="551"/>
      <c r="D41" s="269">
        <v>34.943419624058187</v>
      </c>
      <c r="E41" s="66">
        <v>55.802272077207263</v>
      </c>
      <c r="F41" s="270">
        <v>59.346999561073631</v>
      </c>
      <c r="G41" s="269">
        <v>3.225980375941814</v>
      </c>
      <c r="H41" s="66">
        <v>15.196181338540947</v>
      </c>
      <c r="I41" s="270">
        <v>6.6270199538405405</v>
      </c>
      <c r="J41" s="269">
        <v>0</v>
      </c>
      <c r="K41" s="66">
        <v>0</v>
      </c>
      <c r="L41" s="270">
        <v>1.9996432124455876</v>
      </c>
      <c r="M41" s="269">
        <v>38.169400000000003</v>
      </c>
      <c r="N41" s="66">
        <v>70.998453415748216</v>
      </c>
      <c r="O41" s="270">
        <v>67.973662727359752</v>
      </c>
      <c r="P41" s="3"/>
      <c r="Q41" s="256">
        <v>-1.5782809298765212</v>
      </c>
      <c r="R41" s="63">
        <v>30.546807634454616</v>
      </c>
      <c r="S41" s="257">
        <v>21.536845296568</v>
      </c>
      <c r="T41" s="256">
        <v>0</v>
      </c>
      <c r="U41" s="63">
        <v>224.8294766628255</v>
      </c>
      <c r="V41" s="257">
        <v>58.401237191036728</v>
      </c>
      <c r="W41" s="256">
        <v>0</v>
      </c>
      <c r="X41" s="63">
        <v>0</v>
      </c>
      <c r="Y41" s="257">
        <v>-17.247555706434625</v>
      </c>
      <c r="Z41" s="256">
        <v>7.494152879444278</v>
      </c>
      <c r="AA41" s="63">
        <v>49.712386502107279</v>
      </c>
      <c r="AB41" s="257">
        <v>22.628481615088923</v>
      </c>
    </row>
    <row r="42" spans="1:29" ht="18" customHeight="1" x14ac:dyDescent="0.35">
      <c r="A42" s="43"/>
      <c r="B42" s="551" t="s">
        <v>48</v>
      </c>
      <c r="C42" s="551"/>
      <c r="D42" s="269">
        <v>33.235894424242424</v>
      </c>
      <c r="E42" s="66">
        <v>51.825401709380984</v>
      </c>
      <c r="F42" s="270">
        <v>57.377055890152064</v>
      </c>
      <c r="G42" s="269">
        <v>1.7039655757575758</v>
      </c>
      <c r="H42" s="66">
        <v>13.294197608488872</v>
      </c>
      <c r="I42" s="270">
        <v>6.497845818041136</v>
      </c>
      <c r="J42" s="269">
        <v>0</v>
      </c>
      <c r="K42" s="66">
        <v>0</v>
      </c>
      <c r="L42" s="270">
        <v>1.9754027097605802</v>
      </c>
      <c r="M42" s="269">
        <v>34.939860000000003</v>
      </c>
      <c r="N42" s="66">
        <v>65.119599317869856</v>
      </c>
      <c r="O42" s="270">
        <v>65.85030441795378</v>
      </c>
      <c r="P42" s="3"/>
      <c r="Q42" s="256">
        <v>-5.36417849790638</v>
      </c>
      <c r="R42" s="63">
        <v>26.102918134256576</v>
      </c>
      <c r="S42" s="257">
        <v>13.623799231621982</v>
      </c>
      <c r="T42" s="256">
        <v>-18.26710190246493</v>
      </c>
      <c r="U42" s="63">
        <v>248.81215568129502</v>
      </c>
      <c r="V42" s="257">
        <v>52.14500154187705</v>
      </c>
      <c r="W42" s="256">
        <v>0</v>
      </c>
      <c r="X42" s="63">
        <v>0</v>
      </c>
      <c r="Y42" s="257">
        <v>-24.392893327029753</v>
      </c>
      <c r="Z42" s="256">
        <v>-6.0993235733626836</v>
      </c>
      <c r="AA42" s="63">
        <v>45.003517059890783</v>
      </c>
      <c r="AB42" s="257">
        <v>14.759895705695941</v>
      </c>
    </row>
    <row r="43" spans="1:29" ht="18" customHeight="1" x14ac:dyDescent="0.35">
      <c r="A43" s="43"/>
      <c r="B43" s="551" t="s">
        <v>49</v>
      </c>
      <c r="C43" s="551"/>
      <c r="D43" s="269">
        <v>32.88032674819376</v>
      </c>
      <c r="E43" s="66">
        <v>37.547073487400077</v>
      </c>
      <c r="F43" s="270">
        <v>52.005101401483365</v>
      </c>
      <c r="G43" s="269">
        <v>2.0520812518062406</v>
      </c>
      <c r="H43" s="66">
        <v>8.1366883966552166</v>
      </c>
      <c r="I43" s="270">
        <v>7.2226386470417738</v>
      </c>
      <c r="J43" s="269">
        <v>0</v>
      </c>
      <c r="K43" s="66">
        <v>0</v>
      </c>
      <c r="L43" s="270">
        <v>1.8085411977156365</v>
      </c>
      <c r="M43" s="269">
        <v>34.932408000000002</v>
      </c>
      <c r="N43" s="66">
        <v>45.683761884055293</v>
      </c>
      <c r="O43" s="270">
        <v>61.036281246240776</v>
      </c>
      <c r="P43" s="3"/>
      <c r="Q43" s="256">
        <v>-5.7404873959737879</v>
      </c>
      <c r="R43" s="63">
        <v>-1.261408747932836</v>
      </c>
      <c r="S43" s="257">
        <v>4.7342740492698407</v>
      </c>
      <c r="T43" s="256">
        <v>11.111147715070308</v>
      </c>
      <c r="U43" s="63">
        <v>105.53640985740145</v>
      </c>
      <c r="V43" s="257">
        <v>32.159790793616416</v>
      </c>
      <c r="W43" s="256">
        <v>0</v>
      </c>
      <c r="X43" s="63">
        <v>0</v>
      </c>
      <c r="Y43" s="257">
        <v>-26.523160768522096</v>
      </c>
      <c r="Z43" s="256">
        <v>-4.9054087220153102</v>
      </c>
      <c r="AA43" s="63">
        <v>8.8084164295399834</v>
      </c>
      <c r="AB43" s="257">
        <v>6.0011264132278601</v>
      </c>
    </row>
    <row r="44" spans="1:29" ht="18" customHeight="1" x14ac:dyDescent="0.35">
      <c r="A44" s="43"/>
      <c r="B44" s="554" t="s">
        <v>73</v>
      </c>
      <c r="C44" s="554"/>
      <c r="D44" s="280">
        <v>30.973128449771032</v>
      </c>
      <c r="E44" s="281">
        <v>44.160534425125036</v>
      </c>
      <c r="F44" s="282">
        <v>52.698692192119303</v>
      </c>
      <c r="G44" s="280">
        <v>2.5586905978480146</v>
      </c>
      <c r="H44" s="281">
        <v>10.966925781664894</v>
      </c>
      <c r="I44" s="282">
        <v>6.7576250233087389</v>
      </c>
      <c r="J44" s="280">
        <v>0</v>
      </c>
      <c r="K44" s="281">
        <v>0</v>
      </c>
      <c r="L44" s="282">
        <v>1.9331282300322365</v>
      </c>
      <c r="M44" s="280">
        <v>33.531819047619045</v>
      </c>
      <c r="N44" s="281">
        <v>55.127460206789927</v>
      </c>
      <c r="O44" s="282">
        <v>61.389445445460275</v>
      </c>
      <c r="P44" s="3"/>
      <c r="Q44" s="263">
        <v>-11.781228255402638</v>
      </c>
      <c r="R44" s="264">
        <v>13.047488671174873</v>
      </c>
      <c r="S44" s="265">
        <v>10.549003047214889</v>
      </c>
      <c r="T44" s="263">
        <v>186.34748134822848</v>
      </c>
      <c r="U44" s="264">
        <v>185.50039073021867</v>
      </c>
      <c r="V44" s="265">
        <v>30.810527749711259</v>
      </c>
      <c r="W44" s="263">
        <v>0</v>
      </c>
      <c r="X44" s="264">
        <v>0</v>
      </c>
      <c r="Y44" s="265">
        <v>-24.22288096215431</v>
      </c>
      <c r="Z44" s="263">
        <v>-6.8758735725140445</v>
      </c>
      <c r="AA44" s="264">
        <v>28.48725693260636</v>
      </c>
      <c r="AB44" s="265">
        <v>10.837243157538373</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54.193267615932818</v>
      </c>
      <c r="E46" s="295">
        <v>43.423583594299707</v>
      </c>
      <c r="F46" s="296">
        <v>64.234789577726033</v>
      </c>
      <c r="G46" s="294">
        <v>3.5455723840671851</v>
      </c>
      <c r="H46" s="295">
        <v>9.1839054905887405</v>
      </c>
      <c r="I46" s="296">
        <v>8.0275669668005509</v>
      </c>
      <c r="J46" s="294">
        <v>0</v>
      </c>
      <c r="K46" s="295">
        <v>0</v>
      </c>
      <c r="L46" s="296">
        <v>1.9129218603883611</v>
      </c>
      <c r="M46" s="294">
        <v>57.738840000000003</v>
      </c>
      <c r="N46" s="295">
        <v>52.607489084888442</v>
      </c>
      <c r="O46" s="296">
        <v>74.175278404914948</v>
      </c>
      <c r="P46" s="3"/>
      <c r="Q46" s="288">
        <v>-15.036644110689004</v>
      </c>
      <c r="R46" s="289">
        <v>-26.475600124352948</v>
      </c>
      <c r="S46" s="290">
        <v>2.3236413269978144</v>
      </c>
      <c r="T46" s="288">
        <v>81.606625767293295</v>
      </c>
      <c r="U46" s="289">
        <v>27.838109910559155</v>
      </c>
      <c r="V46" s="290">
        <v>-9.5854898427375019</v>
      </c>
      <c r="W46" s="288">
        <v>0</v>
      </c>
      <c r="X46" s="289">
        <v>0</v>
      </c>
      <c r="Y46" s="290">
        <v>-1.4591507172728135</v>
      </c>
      <c r="Z46" s="288">
        <v>-12.177731380978821</v>
      </c>
      <c r="AA46" s="289">
        <v>-20.585410800128038</v>
      </c>
      <c r="AB46" s="290">
        <v>0.78714328881304252</v>
      </c>
    </row>
    <row r="47" spans="1:29" ht="18" customHeight="1" x14ac:dyDescent="0.35">
      <c r="A47" s="43"/>
      <c r="B47" s="557" t="s">
        <v>51</v>
      </c>
      <c r="C47" s="557"/>
      <c r="D47" s="179">
        <v>65.072281256050445</v>
      </c>
      <c r="E47" s="65">
        <v>67.544395344969999</v>
      </c>
      <c r="F47" s="180">
        <v>79.036152281481023</v>
      </c>
      <c r="G47" s="179">
        <v>8.8049507439495596</v>
      </c>
      <c r="H47" s="65">
        <v>5.4810536129846588</v>
      </c>
      <c r="I47" s="180">
        <v>8.486123993102991</v>
      </c>
      <c r="J47" s="179">
        <v>0</v>
      </c>
      <c r="K47" s="65">
        <v>0</v>
      </c>
      <c r="L47" s="180">
        <v>1.6686058420233429</v>
      </c>
      <c r="M47" s="179">
        <v>73.877232000000006</v>
      </c>
      <c r="N47" s="65">
        <v>73.025448957954652</v>
      </c>
      <c r="O47" s="180">
        <v>89.190882116607355</v>
      </c>
      <c r="P47" s="3"/>
      <c r="Q47" s="174">
        <v>-16.059287774774667</v>
      </c>
      <c r="R47" s="64">
        <v>-4.9922351534950673</v>
      </c>
      <c r="S47" s="175">
        <v>9.0548320454199889</v>
      </c>
      <c r="T47" s="174">
        <v>73.085756776544045</v>
      </c>
      <c r="U47" s="64">
        <v>29.51892766335763</v>
      </c>
      <c r="V47" s="175">
        <v>-20.192894343205424</v>
      </c>
      <c r="W47" s="174">
        <v>0</v>
      </c>
      <c r="X47" s="64">
        <v>0</v>
      </c>
      <c r="Y47" s="175">
        <v>-17.655680934622449</v>
      </c>
      <c r="Z47" s="174">
        <v>-10.581276349427394</v>
      </c>
      <c r="AA47" s="64">
        <v>-3.0533641747618301</v>
      </c>
      <c r="AB47" s="175">
        <v>4.7659744265886479</v>
      </c>
    </row>
    <row r="48" spans="1:29" ht="18" customHeight="1" x14ac:dyDescent="0.35">
      <c r="A48" s="43"/>
      <c r="B48" s="555" t="s">
        <v>74</v>
      </c>
      <c r="C48" s="555"/>
      <c r="D48" s="273">
        <v>59.632774435991628</v>
      </c>
      <c r="E48" s="274">
        <v>55.483989469634849</v>
      </c>
      <c r="F48" s="275">
        <v>71.635470929603528</v>
      </c>
      <c r="G48" s="273">
        <v>6.1752615640083723</v>
      </c>
      <c r="H48" s="274">
        <v>7.3324795517866992</v>
      </c>
      <c r="I48" s="275">
        <v>8.256845479951771</v>
      </c>
      <c r="J48" s="273">
        <v>0</v>
      </c>
      <c r="K48" s="274">
        <v>0</v>
      </c>
      <c r="L48" s="275">
        <v>1.7907638512058521</v>
      </c>
      <c r="M48" s="273">
        <v>65.808036000000001</v>
      </c>
      <c r="N48" s="274">
        <v>62.816469021421547</v>
      </c>
      <c r="O48" s="275">
        <v>81.683080260761145</v>
      </c>
      <c r="P48" s="3"/>
      <c r="Q48" s="176">
        <v>-14.67600925498375</v>
      </c>
      <c r="R48" s="177">
        <v>-13.855840366274261</v>
      </c>
      <c r="S48" s="178">
        <v>6.7812699067527653</v>
      </c>
      <c r="T48" s="176">
        <v>84.581887829764398</v>
      </c>
      <c r="U48" s="177">
        <v>24.873149684557351</v>
      </c>
      <c r="V48" s="178">
        <v>-14.511947033073842</v>
      </c>
      <c r="W48" s="176">
        <v>0</v>
      </c>
      <c r="X48" s="177">
        <v>0</v>
      </c>
      <c r="Y48" s="178">
        <v>-9.5154573141227772</v>
      </c>
      <c r="Z48" s="176">
        <v>-10.153298893352142</v>
      </c>
      <c r="AA48" s="177">
        <v>-10.620017721590285</v>
      </c>
      <c r="AB48" s="178">
        <v>3.759148992377491</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40.234838709677419</v>
      </c>
      <c r="E50" s="292">
        <v>48.542785653013212</v>
      </c>
      <c r="F50" s="293">
        <v>58.506428392082668</v>
      </c>
      <c r="G50" s="291">
        <v>3.7086451612903226</v>
      </c>
      <c r="H50" s="292">
        <v>9.0649999778514321</v>
      </c>
      <c r="I50" s="293">
        <v>7.6923683435420269</v>
      </c>
      <c r="J50" s="291">
        <v>0</v>
      </c>
      <c r="K50" s="292">
        <v>0</v>
      </c>
      <c r="L50" s="293">
        <v>1.7369825212229602</v>
      </c>
      <c r="M50" s="291">
        <v>43.943501935483873</v>
      </c>
      <c r="N50" s="292">
        <v>57.607785630864647</v>
      </c>
      <c r="O50" s="293">
        <v>67.935779256847653</v>
      </c>
      <c r="P50" s="3"/>
      <c r="Q50" s="285">
        <v>-10.98380296940806</v>
      </c>
      <c r="R50" s="286">
        <v>4.1959899278338373</v>
      </c>
      <c r="S50" s="287">
        <v>10.343195456305258</v>
      </c>
      <c r="T50" s="285">
        <v>129.9288805451433</v>
      </c>
      <c r="U50" s="286">
        <v>112.5592537578443</v>
      </c>
      <c r="V50" s="287">
        <v>14.791973728002949</v>
      </c>
      <c r="W50" s="285">
        <v>0</v>
      </c>
      <c r="X50" s="286">
        <v>0</v>
      </c>
      <c r="Y50" s="287">
        <v>-28.777833707269274</v>
      </c>
      <c r="Z50" s="285">
        <v>-6.1285048321730349</v>
      </c>
      <c r="AA50" s="286">
        <v>13.28373749526626</v>
      </c>
      <c r="AB50" s="287">
        <v>9.2879337191592608</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121</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58</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30.02171299327421</v>
      </c>
      <c r="E11" s="261">
        <v>30.643186401613367</v>
      </c>
      <c r="F11" s="262">
        <v>41.78822545776876</v>
      </c>
      <c r="G11" s="260">
        <v>2.7592921056286333</v>
      </c>
      <c r="H11" s="261">
        <v>6.3874483818304046</v>
      </c>
      <c r="I11" s="262">
        <v>6.5938829977684925</v>
      </c>
      <c r="J11" s="260">
        <v>0</v>
      </c>
      <c r="K11" s="261">
        <v>0</v>
      </c>
      <c r="L11" s="262">
        <v>3.1978493916092985</v>
      </c>
      <c r="M11" s="260">
        <v>32.777436212726712</v>
      </c>
      <c r="N11" s="261">
        <v>37.029434360895038</v>
      </c>
      <c r="O11" s="262">
        <v>51.579811163915025</v>
      </c>
      <c r="P11" s="3"/>
      <c r="Q11" s="260">
        <v>-4.3311198911739242</v>
      </c>
      <c r="R11" s="261">
        <v>-13.625905122879836</v>
      </c>
      <c r="S11" s="262">
        <v>1.1584415690627849</v>
      </c>
      <c r="T11" s="260">
        <v>540.62670108633245</v>
      </c>
      <c r="U11" s="261">
        <v>121.43154390463498</v>
      </c>
      <c r="V11" s="262">
        <v>36.753940777132819</v>
      </c>
      <c r="W11" s="260">
        <v>-100</v>
      </c>
      <c r="X11" s="261">
        <v>0</v>
      </c>
      <c r="Y11" s="262">
        <v>17.517660600347075</v>
      </c>
      <c r="Z11" s="260">
        <v>2.5034088924115445</v>
      </c>
      <c r="AA11" s="261">
        <v>-3.4824780975226832</v>
      </c>
      <c r="AB11" s="262">
        <v>5.5831018522812332</v>
      </c>
    </row>
    <row r="12" spans="1:29" ht="18" customHeight="1" x14ac:dyDescent="0.35">
      <c r="A12" s="43"/>
      <c r="B12" s="551" t="s">
        <v>46</v>
      </c>
      <c r="C12" s="551"/>
      <c r="D12" s="256">
        <v>29.766644142633869</v>
      </c>
      <c r="E12" s="63">
        <v>36.993421684432917</v>
      </c>
      <c r="F12" s="257">
        <v>47.886416346324097</v>
      </c>
      <c r="G12" s="256">
        <v>2.2903330633888181</v>
      </c>
      <c r="H12" s="63">
        <v>9.52895419187554</v>
      </c>
      <c r="I12" s="257">
        <v>8.0055808787174811</v>
      </c>
      <c r="J12" s="256">
        <v>0</v>
      </c>
      <c r="K12" s="63">
        <v>0</v>
      </c>
      <c r="L12" s="257">
        <v>3.3510428831701868</v>
      </c>
      <c r="M12" s="256">
        <v>32.052562821793593</v>
      </c>
      <c r="N12" s="63">
        <v>46.528377989052146</v>
      </c>
      <c r="O12" s="257">
        <v>59.242692519810745</v>
      </c>
      <c r="P12" s="3"/>
      <c r="Q12" s="256">
        <v>19.007607161570068</v>
      </c>
      <c r="R12" s="63">
        <v>19.7334680239215</v>
      </c>
      <c r="S12" s="257">
        <v>19.431162256398959</v>
      </c>
      <c r="T12" s="256">
        <v>81.572544235604397</v>
      </c>
      <c r="U12" s="63">
        <v>305.62084823340496</v>
      </c>
      <c r="V12" s="257">
        <v>69.481292715867511</v>
      </c>
      <c r="W12" s="256">
        <v>-100</v>
      </c>
      <c r="X12" s="63">
        <v>0</v>
      </c>
      <c r="Y12" s="257">
        <v>14.479307941094593</v>
      </c>
      <c r="Z12" s="256">
        <v>19.839895508368606</v>
      </c>
      <c r="AA12" s="63">
        <v>39.94800693251112</v>
      </c>
      <c r="AB12" s="257">
        <v>24.076242603301825</v>
      </c>
    </row>
    <row r="13" spans="1:29" ht="18" customHeight="1" x14ac:dyDescent="0.35">
      <c r="A13" s="43"/>
      <c r="B13" s="551" t="s">
        <v>47</v>
      </c>
      <c r="C13" s="551"/>
      <c r="D13" s="256">
        <v>34.272815182516503</v>
      </c>
      <c r="E13" s="63">
        <v>44.036300777873812</v>
      </c>
      <c r="F13" s="257">
        <v>53.64108477934461</v>
      </c>
      <c r="G13" s="256">
        <v>1.8750150010165978</v>
      </c>
      <c r="H13" s="63">
        <v>11.777345625660232</v>
      </c>
      <c r="I13" s="257">
        <v>8.879812083030199</v>
      </c>
      <c r="J13" s="256">
        <v>0</v>
      </c>
      <c r="K13" s="63">
        <v>0</v>
      </c>
      <c r="L13" s="257">
        <v>3.4086071854248257</v>
      </c>
      <c r="M13" s="256">
        <v>36.142912024587012</v>
      </c>
      <c r="N13" s="63">
        <v>55.812445980985309</v>
      </c>
      <c r="O13" s="257">
        <v>65.930020732376278</v>
      </c>
      <c r="P13" s="126"/>
      <c r="Q13" s="256">
        <v>29.534556761880953</v>
      </c>
      <c r="R13" s="63">
        <v>35.570420192822844</v>
      </c>
      <c r="S13" s="257">
        <v>25.774395236085159</v>
      </c>
      <c r="T13" s="256">
        <v>21.890275292902455</v>
      </c>
      <c r="U13" s="63">
        <v>300.77614379201663</v>
      </c>
      <c r="V13" s="257">
        <v>89.917330361311286</v>
      </c>
      <c r="W13" s="256">
        <v>-100</v>
      </c>
      <c r="X13" s="63">
        <v>0</v>
      </c>
      <c r="Y13" s="257">
        <v>19.038966464694209</v>
      </c>
      <c r="Z13" s="256">
        <v>26.988609816288147</v>
      </c>
      <c r="AA13" s="63">
        <v>57.580071174331721</v>
      </c>
      <c r="AB13" s="257">
        <v>31.369755109031733</v>
      </c>
    </row>
    <row r="14" spans="1:29" ht="18" customHeight="1" x14ac:dyDescent="0.35">
      <c r="A14" s="43"/>
      <c r="B14" s="551" t="s">
        <v>48</v>
      </c>
      <c r="C14" s="551"/>
      <c r="D14" s="256">
        <v>34.495665326079951</v>
      </c>
      <c r="E14" s="63">
        <v>42.115624699894362</v>
      </c>
      <c r="F14" s="257">
        <v>53.899006238100398</v>
      </c>
      <c r="G14" s="256">
        <v>2.5205119685796888</v>
      </c>
      <c r="H14" s="63">
        <v>11.694516469797369</v>
      </c>
      <c r="I14" s="257">
        <v>8.8414044239431604</v>
      </c>
      <c r="J14" s="256">
        <v>0</v>
      </c>
      <c r="K14" s="63">
        <v>0</v>
      </c>
      <c r="L14" s="257">
        <v>3.2847739269074192</v>
      </c>
      <c r="M14" s="256">
        <v>37.011140991164041</v>
      </c>
      <c r="N14" s="63">
        <v>53.813742437337943</v>
      </c>
      <c r="O14" s="257">
        <v>66.025410947042957</v>
      </c>
      <c r="P14" s="3"/>
      <c r="Q14" s="256">
        <v>25.348935880020878</v>
      </c>
      <c r="R14" s="63">
        <v>27.889767797932432</v>
      </c>
      <c r="S14" s="257">
        <v>23.682986693395129</v>
      </c>
      <c r="T14" s="256">
        <v>43.730977439362988</v>
      </c>
      <c r="U14" s="63">
        <v>276.57518360830062</v>
      </c>
      <c r="V14" s="257">
        <v>73.52751380956569</v>
      </c>
      <c r="W14" s="256">
        <v>-100</v>
      </c>
      <c r="X14" s="63">
        <v>0</v>
      </c>
      <c r="Y14" s="257">
        <v>12.856306758030398</v>
      </c>
      <c r="Z14" s="256">
        <v>24.262611798910399</v>
      </c>
      <c r="AA14" s="63">
        <v>49.315524764494903</v>
      </c>
      <c r="AB14" s="257">
        <v>27.996575722370203</v>
      </c>
    </row>
    <row r="15" spans="1:29" ht="18" customHeight="1" x14ac:dyDescent="0.35">
      <c r="A15" s="43"/>
      <c r="B15" s="551" t="s">
        <v>49</v>
      </c>
      <c r="C15" s="551"/>
      <c r="D15" s="256">
        <v>33.711017201357059</v>
      </c>
      <c r="E15" s="63">
        <v>35.311629693652165</v>
      </c>
      <c r="F15" s="257">
        <v>49.534866399236208</v>
      </c>
      <c r="G15" s="256">
        <v>3.5893855524472751</v>
      </c>
      <c r="H15" s="63">
        <v>11.695716892346105</v>
      </c>
      <c r="I15" s="257">
        <v>9.5395675519859466</v>
      </c>
      <c r="J15" s="256">
        <v>0</v>
      </c>
      <c r="K15" s="63">
        <v>0</v>
      </c>
      <c r="L15" s="257">
        <v>3.1360364639205871</v>
      </c>
      <c r="M15" s="256">
        <v>37.296341838303107</v>
      </c>
      <c r="N15" s="63">
        <v>47.010947853644481</v>
      </c>
      <c r="O15" s="257">
        <v>62.211087358167518</v>
      </c>
      <c r="P15" s="126"/>
      <c r="Q15" s="256">
        <v>3.83719959123284</v>
      </c>
      <c r="R15" s="63">
        <v>0.15662240384255152</v>
      </c>
      <c r="S15" s="257">
        <v>9.4615866864523639</v>
      </c>
      <c r="T15" s="256">
        <v>412.83207484036234</v>
      </c>
      <c r="U15" s="63">
        <v>171.46837559319914</v>
      </c>
      <c r="V15" s="257">
        <v>49.581609769874738</v>
      </c>
      <c r="W15" s="256">
        <v>-100</v>
      </c>
      <c r="X15" s="63">
        <v>0</v>
      </c>
      <c r="Y15" s="257">
        <v>12.197786950265582</v>
      </c>
      <c r="Z15" s="256">
        <v>11.89763302503872</v>
      </c>
      <c r="AA15" s="63">
        <v>18.820352559324078</v>
      </c>
      <c r="AB15" s="257">
        <v>14.305066681236436</v>
      </c>
    </row>
    <row r="16" spans="1:29" ht="18" customHeight="1" x14ac:dyDescent="0.35">
      <c r="A16" s="43"/>
      <c r="B16" s="554" t="s">
        <v>73</v>
      </c>
      <c r="C16" s="554"/>
      <c r="D16" s="263">
        <v>32.453702204811087</v>
      </c>
      <c r="E16" s="264">
        <v>37.820032651493328</v>
      </c>
      <c r="F16" s="265">
        <v>49.350347794386835</v>
      </c>
      <c r="G16" s="263">
        <v>2.6068712200132427</v>
      </c>
      <c r="H16" s="264">
        <v>10.216796312301931</v>
      </c>
      <c r="I16" s="265">
        <v>8.3721814026171852</v>
      </c>
      <c r="J16" s="263">
        <v>0</v>
      </c>
      <c r="K16" s="264">
        <v>0</v>
      </c>
      <c r="L16" s="265">
        <v>3.2756604300777323</v>
      </c>
      <c r="M16" s="263">
        <v>35.056172867966865</v>
      </c>
      <c r="N16" s="264">
        <v>48.038989724382979</v>
      </c>
      <c r="O16" s="265">
        <v>60.998362809914319</v>
      </c>
      <c r="P16" s="3"/>
      <c r="Q16" s="263">
        <v>13.604245341645912</v>
      </c>
      <c r="R16" s="264">
        <v>13.204076059597162</v>
      </c>
      <c r="S16" s="265">
        <v>15.907638878954106</v>
      </c>
      <c r="T16" s="263">
        <v>129.31937178233875</v>
      </c>
      <c r="U16" s="264">
        <v>227.74953788865338</v>
      </c>
      <c r="V16" s="265">
        <v>62.922025248757684</v>
      </c>
      <c r="W16" s="263">
        <v>-100</v>
      </c>
      <c r="X16" s="264">
        <v>0</v>
      </c>
      <c r="Y16" s="265">
        <v>15.198420780107842</v>
      </c>
      <c r="Z16" s="346">
        <v>16.620668223442664</v>
      </c>
      <c r="AA16" s="144">
        <v>31.515745055650719</v>
      </c>
      <c r="AB16" s="347">
        <v>20.647071525678644</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63.686613892030238</v>
      </c>
      <c r="E18" s="289">
        <v>49.17651013156631</v>
      </c>
      <c r="F18" s="290">
        <v>55.894191174407929</v>
      </c>
      <c r="G18" s="288">
        <v>5.6185028668928441</v>
      </c>
      <c r="H18" s="289">
        <v>15.463843272832037</v>
      </c>
      <c r="I18" s="290">
        <v>11.651023564769988</v>
      </c>
      <c r="J18" s="288">
        <v>0</v>
      </c>
      <c r="K18" s="289">
        <v>0</v>
      </c>
      <c r="L18" s="290">
        <v>2.9507955685347782</v>
      </c>
      <c r="M18" s="288">
        <v>69.297571472486936</v>
      </c>
      <c r="N18" s="289">
        <v>64.641553826947089</v>
      </c>
      <c r="O18" s="290">
        <v>70.496038847348103</v>
      </c>
      <c r="P18" s="126"/>
      <c r="Q18" s="288">
        <v>10.478974601419242</v>
      </c>
      <c r="R18" s="289">
        <v>-13.318093187965626</v>
      </c>
      <c r="S18" s="290">
        <v>-4.0877788306138463</v>
      </c>
      <c r="T18" s="288">
        <v>746.06926847934915</v>
      </c>
      <c r="U18" s="289">
        <v>115.52414263491218</v>
      </c>
      <c r="V18" s="290">
        <v>30.520109682611075</v>
      </c>
      <c r="W18" s="288">
        <v>-100</v>
      </c>
      <c r="X18" s="289">
        <v>-100</v>
      </c>
      <c r="Y18" s="290">
        <v>22.280342732663776</v>
      </c>
      <c r="Z18" s="288">
        <v>18.629563567287828</v>
      </c>
      <c r="AA18" s="289">
        <v>1.1585035614463266</v>
      </c>
      <c r="AB18" s="290">
        <v>1.2641522227373083</v>
      </c>
    </row>
    <row r="19" spans="1:29" ht="18" customHeight="1" x14ac:dyDescent="0.35">
      <c r="A19" s="43"/>
      <c r="B19" s="557" t="s">
        <v>51</v>
      </c>
      <c r="C19" s="557"/>
      <c r="D19" s="174">
        <v>71.550396620694357</v>
      </c>
      <c r="E19" s="64">
        <v>58.815631404141051</v>
      </c>
      <c r="F19" s="175">
        <v>61.331724690453321</v>
      </c>
      <c r="G19" s="174">
        <v>5.4597899613598981</v>
      </c>
      <c r="H19" s="64">
        <v>13.126280828210021</v>
      </c>
      <c r="I19" s="175">
        <v>10.658809503016681</v>
      </c>
      <c r="J19" s="174">
        <v>0</v>
      </c>
      <c r="K19" s="64">
        <v>0</v>
      </c>
      <c r="L19" s="175">
        <v>2.8766673374618881</v>
      </c>
      <c r="M19" s="174">
        <v>77.009500829437485</v>
      </c>
      <c r="N19" s="64">
        <v>71.939556686217699</v>
      </c>
      <c r="O19" s="175">
        <v>74.867035540405723</v>
      </c>
      <c r="P19" s="3"/>
      <c r="Q19" s="174">
        <v>7.9323484519609346</v>
      </c>
      <c r="R19" s="64">
        <v>-11.985748392423584</v>
      </c>
      <c r="S19" s="175">
        <v>-6.2940772728255467</v>
      </c>
      <c r="T19" s="174">
        <v>271.6541874818131</v>
      </c>
      <c r="U19" s="64">
        <v>70.190147567057309</v>
      </c>
      <c r="V19" s="175">
        <v>18.653656652302953</v>
      </c>
      <c r="W19" s="174">
        <v>-100</v>
      </c>
      <c r="X19" s="64">
        <v>-100</v>
      </c>
      <c r="Y19" s="175">
        <v>23.714461219252716</v>
      </c>
      <c r="Z19" s="174">
        <v>13.557567012529521</v>
      </c>
      <c r="AA19" s="64">
        <v>-3.48430022889147</v>
      </c>
      <c r="AB19" s="175">
        <v>-2.4654044439383807</v>
      </c>
    </row>
    <row r="20" spans="1:29" ht="18" customHeight="1" x14ac:dyDescent="0.35">
      <c r="A20" s="43"/>
      <c r="B20" s="555" t="s">
        <v>74</v>
      </c>
      <c r="C20" s="555"/>
      <c r="D20" s="176">
        <v>67.655921669966446</v>
      </c>
      <c r="E20" s="177">
        <v>54.041971345342134</v>
      </c>
      <c r="F20" s="178">
        <v>58.63860123175543</v>
      </c>
      <c r="G20" s="176">
        <v>5.5383912473163708</v>
      </c>
      <c r="H20" s="177">
        <v>14.283930800784733</v>
      </c>
      <c r="I20" s="178">
        <v>11.150237272219867</v>
      </c>
      <c r="J20" s="176">
        <v>0</v>
      </c>
      <c r="K20" s="177">
        <v>0</v>
      </c>
      <c r="L20" s="178">
        <v>2.91338186574297</v>
      </c>
      <c r="M20" s="176">
        <v>73.19022607901347</v>
      </c>
      <c r="N20" s="177">
        <v>68.325307651150354</v>
      </c>
      <c r="O20" s="178">
        <v>72.702150707120836</v>
      </c>
      <c r="P20" s="126"/>
      <c r="Q20" s="176">
        <v>9.2497890860119689</v>
      </c>
      <c r="R20" s="177">
        <v>-12.455097893754365</v>
      </c>
      <c r="S20" s="178">
        <v>-5.1601050019772856</v>
      </c>
      <c r="T20" s="176">
        <v>421.14831825868441</v>
      </c>
      <c r="U20" s="177">
        <v>91.954941279057195</v>
      </c>
      <c r="V20" s="178">
        <v>24.519717635724934</v>
      </c>
      <c r="W20" s="176">
        <v>-100</v>
      </c>
      <c r="X20" s="177">
        <v>-100</v>
      </c>
      <c r="Y20" s="178">
        <v>22.94722621533392</v>
      </c>
      <c r="Z20" s="176">
        <v>16.045145842798888</v>
      </c>
      <c r="AA20" s="177">
        <v>-1.218757520610245</v>
      </c>
      <c r="AB20" s="178">
        <v>-0.61642400223723914</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42.573086609000327</v>
      </c>
      <c r="E22" s="286">
        <v>43.032807230991061</v>
      </c>
      <c r="F22" s="287">
        <v>51.663643164127585</v>
      </c>
      <c r="G22" s="285">
        <v>3.4512208474761854</v>
      </c>
      <c r="H22" s="286">
        <v>10.841630543708373</v>
      </c>
      <c r="I22" s="287">
        <v>9.7448988056651782</v>
      </c>
      <c r="J22" s="285">
        <v>0</v>
      </c>
      <c r="K22" s="286">
        <v>0</v>
      </c>
      <c r="L22" s="287">
        <v>2.9568475041351876</v>
      </c>
      <c r="M22" s="285">
        <v>46.024307456476514</v>
      </c>
      <c r="N22" s="286">
        <v>53.874437774699437</v>
      </c>
      <c r="O22" s="287">
        <v>64.365389473927948</v>
      </c>
      <c r="P22" s="126"/>
      <c r="Q22" s="285">
        <v>11.55891856960074</v>
      </c>
      <c r="R22" s="286">
        <v>3.0805339745953675</v>
      </c>
      <c r="S22" s="287">
        <v>7.1786356579682398</v>
      </c>
      <c r="T22" s="285">
        <v>209.39279544266725</v>
      </c>
      <c r="U22" s="286">
        <v>159.9720285519376</v>
      </c>
      <c r="V22" s="287">
        <v>52.624257803292416</v>
      </c>
      <c r="W22" s="285">
        <v>-100</v>
      </c>
      <c r="X22" s="286">
        <v>-100</v>
      </c>
      <c r="Y22" s="287">
        <v>19.648297560726554</v>
      </c>
      <c r="Z22" s="285">
        <v>16.369045347734215</v>
      </c>
      <c r="AA22" s="286">
        <v>17.328943398773767</v>
      </c>
      <c r="AB22" s="287">
        <v>12.8040213456249</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117.55355684862222</v>
      </c>
      <c r="E25" s="278">
        <v>120.51884323786506</v>
      </c>
      <c r="F25" s="279">
        <v>122.57457785191338</v>
      </c>
      <c r="G25" s="277">
        <v>132.26497983964765</v>
      </c>
      <c r="H25" s="278">
        <v>130.86742649032021</v>
      </c>
      <c r="I25" s="279">
        <v>131.0107119668906</v>
      </c>
      <c r="J25" s="277">
        <v>0</v>
      </c>
      <c r="K25" s="278">
        <v>0</v>
      </c>
      <c r="L25" s="279">
        <v>74.021451200514335</v>
      </c>
      <c r="M25" s="277">
        <v>118.79186888936739</v>
      </c>
      <c r="N25" s="278">
        <v>122.30784477219746</v>
      </c>
      <c r="O25" s="279">
        <v>120.64307122051187</v>
      </c>
      <c r="P25" s="3"/>
      <c r="Q25" s="260">
        <v>9.0142116348441217</v>
      </c>
      <c r="R25" s="261">
        <v>14.301584601619226</v>
      </c>
      <c r="S25" s="262">
        <v>14.883652777484954</v>
      </c>
      <c r="T25" s="260">
        <v>2.2474987723002378</v>
      </c>
      <c r="U25" s="261">
        <v>18.867922598690281</v>
      </c>
      <c r="V25" s="262">
        <v>11.335059768904276</v>
      </c>
      <c r="W25" s="260">
        <v>-100</v>
      </c>
      <c r="X25" s="261">
        <v>0</v>
      </c>
      <c r="Y25" s="262">
        <v>-0.3526106519492303</v>
      </c>
      <c r="Z25" s="260">
        <v>9.8885159918873597</v>
      </c>
      <c r="AA25" s="261">
        <v>15.625299903966617</v>
      </c>
      <c r="AB25" s="262">
        <v>13.843308145031109</v>
      </c>
    </row>
    <row r="26" spans="1:29" ht="18" customHeight="1" x14ac:dyDescent="0.35">
      <c r="A26" s="43"/>
      <c r="B26" s="551" t="s">
        <v>46</v>
      </c>
      <c r="C26" s="551"/>
      <c r="D26" s="269">
        <v>116.43074743244989</v>
      </c>
      <c r="E26" s="66">
        <v>133.842166033783</v>
      </c>
      <c r="F26" s="270">
        <v>130.47716749311525</v>
      </c>
      <c r="G26" s="269">
        <v>130.75332595607884</v>
      </c>
      <c r="H26" s="66">
        <v>143.67799306566201</v>
      </c>
      <c r="I26" s="270">
        <v>137.11879190858755</v>
      </c>
      <c r="J26" s="269">
        <v>0</v>
      </c>
      <c r="K26" s="66">
        <v>0</v>
      </c>
      <c r="L26" s="270">
        <v>74.410200919966044</v>
      </c>
      <c r="M26" s="269">
        <v>117.45403403039796</v>
      </c>
      <c r="N26" s="66">
        <v>135.8392657280267</v>
      </c>
      <c r="O26" s="270">
        <v>128.2038956588799</v>
      </c>
      <c r="P26" s="3"/>
      <c r="Q26" s="256">
        <v>12.135710916293425</v>
      </c>
      <c r="R26" s="63">
        <v>26.643487223400918</v>
      </c>
      <c r="S26" s="257">
        <v>19.895402623653908</v>
      </c>
      <c r="T26" s="256">
        <v>-3.0776396411641631</v>
      </c>
      <c r="U26" s="63">
        <v>19.845510993530262</v>
      </c>
      <c r="V26" s="257">
        <v>18.428724383111131</v>
      </c>
      <c r="W26" s="256">
        <v>-100</v>
      </c>
      <c r="X26" s="63">
        <v>0</v>
      </c>
      <c r="Y26" s="257">
        <v>-0.21852922798031296</v>
      </c>
      <c r="Z26" s="256">
        <v>11.572684024034125</v>
      </c>
      <c r="AA26" s="63">
        <v>27.328750815188457</v>
      </c>
      <c r="AB26" s="257">
        <v>19.357151144279506</v>
      </c>
    </row>
    <row r="27" spans="1:29" ht="18" customHeight="1" x14ac:dyDescent="0.35">
      <c r="A27" s="43"/>
      <c r="B27" s="551" t="s">
        <v>47</v>
      </c>
      <c r="C27" s="551"/>
      <c r="D27" s="269">
        <v>118.66287374994286</v>
      </c>
      <c r="E27" s="66">
        <v>139.86168733977459</v>
      </c>
      <c r="F27" s="270">
        <v>135.69628193337991</v>
      </c>
      <c r="G27" s="269">
        <v>134.22481577791984</v>
      </c>
      <c r="H27" s="66">
        <v>145.5733421055667</v>
      </c>
      <c r="I27" s="270">
        <v>140.31967352892164</v>
      </c>
      <c r="J27" s="269">
        <v>0</v>
      </c>
      <c r="K27" s="66">
        <v>0</v>
      </c>
      <c r="L27" s="270">
        <v>74.573854311135221</v>
      </c>
      <c r="M27" s="269">
        <v>119.47008332792467</v>
      </c>
      <c r="N27" s="66">
        <v>141.06994876263616</v>
      </c>
      <c r="O27" s="270">
        <v>133.15774029399276</v>
      </c>
      <c r="P27" s="3"/>
      <c r="Q27" s="256">
        <v>11.584529901681167</v>
      </c>
      <c r="R27" s="63">
        <v>30.206957253515185</v>
      </c>
      <c r="S27" s="257">
        <v>22.155587270061577</v>
      </c>
      <c r="T27" s="256">
        <v>3.7197051620210431</v>
      </c>
      <c r="U27" s="63">
        <v>16.639376031812802</v>
      </c>
      <c r="V27" s="257">
        <v>18.684368435153022</v>
      </c>
      <c r="W27" s="256">
        <v>-100</v>
      </c>
      <c r="X27" s="63">
        <v>0</v>
      </c>
      <c r="Y27" s="257">
        <v>-0.43869687585170136</v>
      </c>
      <c r="Z27" s="256">
        <v>11.13507678970649</v>
      </c>
      <c r="AA27" s="63">
        <v>29.582294498895902</v>
      </c>
      <c r="AB27" s="257">
        <v>21.396566971220281</v>
      </c>
    </row>
    <row r="28" spans="1:29" ht="18" customHeight="1" x14ac:dyDescent="0.35">
      <c r="A28" s="43"/>
      <c r="B28" s="551" t="s">
        <v>48</v>
      </c>
      <c r="C28" s="551"/>
      <c r="D28" s="269">
        <v>117.50706469497857</v>
      </c>
      <c r="E28" s="66">
        <v>137.14098187795477</v>
      </c>
      <c r="F28" s="270">
        <v>134.53321372358855</v>
      </c>
      <c r="G28" s="269">
        <v>131.74671104729595</v>
      </c>
      <c r="H28" s="66">
        <v>144.46155928881521</v>
      </c>
      <c r="I28" s="270">
        <v>140.08913946503358</v>
      </c>
      <c r="J28" s="269">
        <v>0</v>
      </c>
      <c r="K28" s="66">
        <v>0</v>
      </c>
      <c r="L28" s="270">
        <v>74.468382202087497</v>
      </c>
      <c r="M28" s="269">
        <v>118.4766731657197</v>
      </c>
      <c r="N28" s="66">
        <v>138.72267324271797</v>
      </c>
      <c r="O28" s="270">
        <v>132.28837939845857</v>
      </c>
      <c r="P28" s="3"/>
      <c r="Q28" s="256">
        <v>11.012324577381973</v>
      </c>
      <c r="R28" s="63">
        <v>28.901198675316945</v>
      </c>
      <c r="S28" s="257">
        <v>21.328415889392581</v>
      </c>
      <c r="T28" s="256">
        <v>1.3854352787821747</v>
      </c>
      <c r="U28" s="63">
        <v>16.458542091813992</v>
      </c>
      <c r="V28" s="257">
        <v>16.865103780791458</v>
      </c>
      <c r="W28" s="256">
        <v>-100</v>
      </c>
      <c r="X28" s="63">
        <v>0</v>
      </c>
      <c r="Y28" s="257">
        <v>-0.60083254624302074</v>
      </c>
      <c r="Z28" s="256">
        <v>10.540711593561605</v>
      </c>
      <c r="AA28" s="63">
        <v>28.56260457810815</v>
      </c>
      <c r="AB28" s="257">
        <v>20.544321759982004</v>
      </c>
    </row>
    <row r="29" spans="1:29" ht="18" customHeight="1" x14ac:dyDescent="0.35">
      <c r="A29" s="43"/>
      <c r="B29" s="551" t="s">
        <v>49</v>
      </c>
      <c r="C29" s="551"/>
      <c r="D29" s="269">
        <v>113.90262425795373</v>
      </c>
      <c r="E29" s="66">
        <v>127.87075806644947</v>
      </c>
      <c r="F29" s="270">
        <v>128.97544659907953</v>
      </c>
      <c r="G29" s="269">
        <v>128.68163885249172</v>
      </c>
      <c r="H29" s="66">
        <v>132.24647311070896</v>
      </c>
      <c r="I29" s="270">
        <v>135.93240444488478</v>
      </c>
      <c r="J29" s="269">
        <v>0</v>
      </c>
      <c r="K29" s="66">
        <v>0</v>
      </c>
      <c r="L29" s="270">
        <v>73.845540869038174</v>
      </c>
      <c r="M29" s="269">
        <v>115.32479607242917</v>
      </c>
      <c r="N29" s="66">
        <v>128.94958395384083</v>
      </c>
      <c r="O29" s="270">
        <v>127.26176084545716</v>
      </c>
      <c r="P29" s="3"/>
      <c r="Q29" s="256">
        <v>7.337825639050755</v>
      </c>
      <c r="R29" s="63">
        <v>23.719242701639214</v>
      </c>
      <c r="S29" s="257">
        <v>17.559126984811556</v>
      </c>
      <c r="T29" s="256">
        <v>7.8655612901779834</v>
      </c>
      <c r="U29" s="63">
        <v>15.659131964567319</v>
      </c>
      <c r="V29" s="257">
        <v>11.008752032585432</v>
      </c>
      <c r="W29" s="256">
        <v>-100</v>
      </c>
      <c r="X29" s="63">
        <v>0</v>
      </c>
      <c r="Y29" s="257">
        <v>-0.34047567194049394</v>
      </c>
      <c r="Z29" s="256">
        <v>8.4198851428452048</v>
      </c>
      <c r="AA29" s="63">
        <v>23.335489521938186</v>
      </c>
      <c r="AB29" s="257">
        <v>16.353057583866352</v>
      </c>
    </row>
    <row r="30" spans="1:29" ht="18" customHeight="1" x14ac:dyDescent="0.35">
      <c r="A30" s="43"/>
      <c r="B30" s="554" t="s">
        <v>73</v>
      </c>
      <c r="C30" s="554"/>
      <c r="D30" s="280">
        <v>116.81363162794761</v>
      </c>
      <c r="E30" s="281">
        <v>132.70456749185672</v>
      </c>
      <c r="F30" s="282">
        <v>130.85824831303583</v>
      </c>
      <c r="G30" s="280">
        <v>131.19441068088688</v>
      </c>
      <c r="H30" s="281">
        <v>140.07527770690186</v>
      </c>
      <c r="I30" s="282">
        <v>137.1928622264941</v>
      </c>
      <c r="J30" s="280">
        <v>0</v>
      </c>
      <c r="K30" s="281">
        <v>0</v>
      </c>
      <c r="L30" s="282">
        <v>74.271905531823194</v>
      </c>
      <c r="M30" s="280">
        <v>117.88289078067821</v>
      </c>
      <c r="N30" s="281">
        <v>134.26618031042929</v>
      </c>
      <c r="O30" s="282">
        <v>128.68846279667036</v>
      </c>
      <c r="P30" s="3"/>
      <c r="Q30" s="263">
        <v>10.114292211931666</v>
      </c>
      <c r="R30" s="264">
        <v>25.647138677274629</v>
      </c>
      <c r="S30" s="265">
        <v>19.5332715827603</v>
      </c>
      <c r="T30" s="263">
        <v>1.2723224052644726</v>
      </c>
      <c r="U30" s="264">
        <v>18.409058435066353</v>
      </c>
      <c r="V30" s="265">
        <v>15.240548209496261</v>
      </c>
      <c r="W30" s="263">
        <v>-100</v>
      </c>
      <c r="X30" s="264">
        <v>0</v>
      </c>
      <c r="Y30" s="265">
        <v>-0.38808517060573489</v>
      </c>
      <c r="Z30" s="263">
        <v>10.256408586739285</v>
      </c>
      <c r="AA30" s="264">
        <v>25.840420050482454</v>
      </c>
      <c r="AB30" s="265">
        <v>18.624126868288801</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116.46781862833053</v>
      </c>
      <c r="E32" s="295">
        <v>127.57208587042271</v>
      </c>
      <c r="F32" s="296">
        <v>136.14549611238897</v>
      </c>
      <c r="G32" s="294">
        <v>131.07507941992333</v>
      </c>
      <c r="H32" s="295">
        <v>125.93333212924689</v>
      </c>
      <c r="I32" s="296">
        <v>133.92215758740011</v>
      </c>
      <c r="J32" s="294">
        <v>0</v>
      </c>
      <c r="K32" s="295">
        <v>0</v>
      </c>
      <c r="L32" s="296">
        <v>74.219091056837186</v>
      </c>
      <c r="M32" s="294">
        <v>117.65201599315856</v>
      </c>
      <c r="N32" s="295">
        <v>127.1776867584671</v>
      </c>
      <c r="O32" s="296">
        <v>133.18576529197097</v>
      </c>
      <c r="P32" s="3"/>
      <c r="Q32" s="288">
        <v>5.0916173007296264</v>
      </c>
      <c r="R32" s="289">
        <v>7.3375728243606719</v>
      </c>
      <c r="S32" s="290">
        <v>12.687653387790144</v>
      </c>
      <c r="T32" s="288">
        <v>5.6846230424337367</v>
      </c>
      <c r="U32" s="289">
        <v>15.886070306821217</v>
      </c>
      <c r="V32" s="290">
        <v>10.446444578703435</v>
      </c>
      <c r="W32" s="288">
        <v>-100</v>
      </c>
      <c r="X32" s="289">
        <v>-100</v>
      </c>
      <c r="Y32" s="290">
        <v>-0.48663294353218595</v>
      </c>
      <c r="Z32" s="288">
        <v>6.0293136121177771</v>
      </c>
      <c r="AA32" s="289">
        <v>8.0338144376023575</v>
      </c>
      <c r="AB32" s="290">
        <v>11.667188443448332</v>
      </c>
    </row>
    <row r="33" spans="1:29" ht="18" customHeight="1" x14ac:dyDescent="0.35">
      <c r="A33" s="43"/>
      <c r="B33" s="557" t="s">
        <v>51</v>
      </c>
      <c r="C33" s="557"/>
      <c r="D33" s="179">
        <v>121.2265603025732</v>
      </c>
      <c r="E33" s="65">
        <v>132.89147527125488</v>
      </c>
      <c r="F33" s="180">
        <v>139.48618503594938</v>
      </c>
      <c r="G33" s="179">
        <v>129.88901786133238</v>
      </c>
      <c r="H33" s="65">
        <v>126.05068667321345</v>
      </c>
      <c r="I33" s="180">
        <v>133.23866029780308</v>
      </c>
      <c r="J33" s="179">
        <v>0</v>
      </c>
      <c r="K33" s="65">
        <v>0</v>
      </c>
      <c r="L33" s="180">
        <v>72.799481483501978</v>
      </c>
      <c r="M33" s="179">
        <v>121.82877245495146</v>
      </c>
      <c r="N33" s="65">
        <v>131.64763830109018</v>
      </c>
      <c r="O33" s="180">
        <v>136.03455708948908</v>
      </c>
      <c r="P33" s="3"/>
      <c r="Q33" s="174">
        <v>5.1878209044304064</v>
      </c>
      <c r="R33" s="64">
        <v>5.9735916247128245</v>
      </c>
      <c r="S33" s="175">
        <v>12.051479464452832</v>
      </c>
      <c r="T33" s="174">
        <v>5.5628397991236973</v>
      </c>
      <c r="U33" s="64">
        <v>16.067554261847498</v>
      </c>
      <c r="V33" s="175">
        <v>10.16573032304942</v>
      </c>
      <c r="W33" s="174">
        <v>-100</v>
      </c>
      <c r="X33" s="64">
        <v>-100</v>
      </c>
      <c r="Y33" s="175">
        <v>-3.2042205022803008</v>
      </c>
      <c r="Z33" s="174">
        <v>5.5539670214333299</v>
      </c>
      <c r="AA33" s="64">
        <v>6.4548004023545085</v>
      </c>
      <c r="AB33" s="175">
        <v>10.978807757306175</v>
      </c>
    </row>
    <row r="34" spans="1:29" ht="18" customHeight="1" x14ac:dyDescent="0.35">
      <c r="A34" s="43"/>
      <c r="B34" s="555" t="s">
        <v>74</v>
      </c>
      <c r="C34" s="555"/>
      <c r="D34" s="273">
        <v>119.00809886942508</v>
      </c>
      <c r="E34" s="274">
        <v>130.49428586050848</v>
      </c>
      <c r="F34" s="275">
        <v>137.9090334861443</v>
      </c>
      <c r="G34" s="273">
        <v>130.48490170966912</v>
      </c>
      <c r="H34" s="274">
        <v>125.98776740591511</v>
      </c>
      <c r="I34" s="275">
        <v>133.5923896382121</v>
      </c>
      <c r="J34" s="273">
        <v>0</v>
      </c>
      <c r="K34" s="274">
        <v>0</v>
      </c>
      <c r="L34" s="275">
        <v>73.511620770372403</v>
      </c>
      <c r="M34" s="350">
        <v>119.8702798384155</v>
      </c>
      <c r="N34" s="351">
        <v>129.5532989587191</v>
      </c>
      <c r="O34" s="352">
        <v>134.66641095918226</v>
      </c>
      <c r="P34" s="3"/>
      <c r="Q34" s="176">
        <v>5.1590059062628519</v>
      </c>
      <c r="R34" s="177">
        <v>6.6457278463853697</v>
      </c>
      <c r="S34" s="178">
        <v>12.35962956848979</v>
      </c>
      <c r="T34" s="176">
        <v>5.7812574557243197</v>
      </c>
      <c r="U34" s="177">
        <v>15.973855859245383</v>
      </c>
      <c r="V34" s="178">
        <v>10.315232902767306</v>
      </c>
      <c r="W34" s="176">
        <v>-100</v>
      </c>
      <c r="X34" s="177">
        <v>-100</v>
      </c>
      <c r="Y34" s="178">
        <v>-1.8363893725510443</v>
      </c>
      <c r="Z34" s="176">
        <v>5.7663862456530852</v>
      </c>
      <c r="AA34" s="177">
        <v>7.1636305217048477</v>
      </c>
      <c r="AB34" s="178">
        <v>11.305270169960446</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117.80412530219638</v>
      </c>
      <c r="E36" s="292">
        <v>132.08118275693198</v>
      </c>
      <c r="F36" s="293">
        <v>132.98728630773351</v>
      </c>
      <c r="G36" s="291">
        <v>131.20368020304568</v>
      </c>
      <c r="H36" s="292">
        <v>134.39897924764952</v>
      </c>
      <c r="I36" s="293">
        <v>134.81080124308747</v>
      </c>
      <c r="J36" s="291">
        <v>0</v>
      </c>
      <c r="K36" s="292">
        <v>0</v>
      </c>
      <c r="L36" s="293">
        <v>75.68974800827003</v>
      </c>
      <c r="M36" s="291">
        <v>118.80892182518913</v>
      </c>
      <c r="N36" s="292">
        <v>132.54761348485812</v>
      </c>
      <c r="O36" s="293">
        <v>130.63120463344109</v>
      </c>
      <c r="P36" s="3"/>
      <c r="Q36" s="285">
        <v>7.7146914661501498</v>
      </c>
      <c r="R36" s="286">
        <v>17.19381281747037</v>
      </c>
      <c r="S36" s="287">
        <v>16.329953559759886</v>
      </c>
      <c r="T36" s="285">
        <v>1.9061597859595609</v>
      </c>
      <c r="U36" s="286">
        <v>17.593229112206281</v>
      </c>
      <c r="V36" s="287">
        <v>13.498014837826355</v>
      </c>
      <c r="W36" s="285">
        <v>-100</v>
      </c>
      <c r="X36" s="286">
        <v>-100</v>
      </c>
      <c r="Y36" s="287">
        <v>1.5064284717619429</v>
      </c>
      <c r="Z36" s="285">
        <v>8.141969237841078</v>
      </c>
      <c r="AA36" s="286">
        <v>17.457756807409655</v>
      </c>
      <c r="AB36" s="287">
        <v>15.504405748349631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35.291591450478805</v>
      </c>
      <c r="E39" s="278">
        <v>36.930813782447196</v>
      </c>
      <c r="F39" s="279">
        <v>51.221740946665854</v>
      </c>
      <c r="G39" s="277">
        <v>3.6495771472267009</v>
      </c>
      <c r="H39" s="278">
        <v>8.3590893156990518</v>
      </c>
      <c r="I39" s="279">
        <v>8.6386930616402502</v>
      </c>
      <c r="J39" s="277">
        <v>0</v>
      </c>
      <c r="K39" s="278">
        <v>0</v>
      </c>
      <c r="L39" s="279">
        <v>2.3670945268760213</v>
      </c>
      <c r="M39" s="277">
        <v>38.936929051118348</v>
      </c>
      <c r="N39" s="278">
        <v>45.289903098146247</v>
      </c>
      <c r="O39" s="279">
        <v>62.227468317887542</v>
      </c>
      <c r="P39" s="3"/>
      <c r="Q39" s="260">
        <v>4.2926754304867121</v>
      </c>
      <c r="R39" s="261">
        <v>-1.273040869975657</v>
      </c>
      <c r="S39" s="262">
        <v>16.214512767413741</v>
      </c>
      <c r="T39" s="260">
        <v>555.02477820504703</v>
      </c>
      <c r="U39" s="261">
        <v>163.2110762155254</v>
      </c>
      <c r="V39" s="262">
        <v>52.255081699193013</v>
      </c>
      <c r="W39" s="260">
        <v>-100</v>
      </c>
      <c r="X39" s="261">
        <v>0</v>
      </c>
      <c r="Y39" s="262">
        <v>17.103280808929004</v>
      </c>
      <c r="Z39" s="260">
        <v>12.639474872896288</v>
      </c>
      <c r="AA39" s="261">
        <v>11.598674159602183</v>
      </c>
      <c r="AB39" s="262">
        <v>20.199295990958422</v>
      </c>
    </row>
    <row r="40" spans="1:29" ht="18" customHeight="1" x14ac:dyDescent="0.35">
      <c r="A40" s="43"/>
      <c r="B40" s="551" t="s">
        <v>46</v>
      </c>
      <c r="C40" s="551"/>
      <c r="D40" s="269">
        <v>34.657526260826174</v>
      </c>
      <c r="E40" s="66">
        <v>49.512796872456192</v>
      </c>
      <c r="F40" s="270">
        <v>62.480839662643817</v>
      </c>
      <c r="G40" s="269">
        <v>2.9946866558526271</v>
      </c>
      <c r="H40" s="66">
        <v>13.691010143033047</v>
      </c>
      <c r="I40" s="270">
        <v>10.977155786162299</v>
      </c>
      <c r="J40" s="269">
        <v>0</v>
      </c>
      <c r="K40" s="66">
        <v>0</v>
      </c>
      <c r="L40" s="270">
        <v>2.493517742281159</v>
      </c>
      <c r="M40" s="269">
        <v>37.647028044324131</v>
      </c>
      <c r="N40" s="66">
        <v>63.20380701548924</v>
      </c>
      <c r="O40" s="270">
        <v>75.951439703609225</v>
      </c>
      <c r="P40" s="3"/>
      <c r="Q40" s="256">
        <v>33.450026335086896</v>
      </c>
      <c r="R40" s="63">
        <v>51.63463927923879</v>
      </c>
      <c r="S40" s="257">
        <v>43.192472845496575</v>
      </c>
      <c r="T40" s="256">
        <v>75.984395635610554</v>
      </c>
      <c r="U40" s="63">
        <v>386.11837826281834</v>
      </c>
      <c r="V40" s="257">
        <v>100.71453302936955</v>
      </c>
      <c r="W40" s="256">
        <v>-100</v>
      </c>
      <c r="X40" s="63">
        <v>0</v>
      </c>
      <c r="Y40" s="257">
        <v>14.229137191774056</v>
      </c>
      <c r="Z40" s="256">
        <v>33.708587950529854</v>
      </c>
      <c r="AA40" s="63">
        <v>78.194049017932016</v>
      </c>
      <c r="AB40" s="257">
        <v>48.09386841828244</v>
      </c>
    </row>
    <row r="41" spans="1:29" ht="18" customHeight="1" x14ac:dyDescent="0.35">
      <c r="A41" s="43"/>
      <c r="B41" s="551" t="s">
        <v>47</v>
      </c>
      <c r="C41" s="551"/>
      <c r="D41" s="269">
        <v>40.669107410580807</v>
      </c>
      <c r="E41" s="66">
        <v>61.5899133099526</v>
      </c>
      <c r="F41" s="270">
        <v>72.788957634302804</v>
      </c>
      <c r="G41" s="269">
        <v>2.51673543092289</v>
      </c>
      <c r="H41" s="66">
        <v>17.144675638597363</v>
      </c>
      <c r="I41" s="270">
        <v>12.460123324889713</v>
      </c>
      <c r="J41" s="269">
        <v>0</v>
      </c>
      <c r="K41" s="66">
        <v>0</v>
      </c>
      <c r="L41" s="270">
        <v>2.5419297564975962</v>
      </c>
      <c r="M41" s="269">
        <v>43.179967112912614</v>
      </c>
      <c r="N41" s="66">
        <v>78.734588948549955</v>
      </c>
      <c r="O41" s="270">
        <v>87.790925782593163</v>
      </c>
      <c r="P41" s="3"/>
      <c r="Q41" s="256">
        <v>44.540526222974968</v>
      </c>
      <c r="R41" s="63">
        <v>76.522119068767523</v>
      </c>
      <c r="S41" s="257">
        <v>53.640451136218353</v>
      </c>
      <c r="T41" s="256">
        <v>26.424234159016805</v>
      </c>
      <c r="U41" s="63">
        <v>367.46279340655764</v>
      </c>
      <c r="V41" s="257">
        <v>125.40218408940454</v>
      </c>
      <c r="W41" s="256">
        <v>-100</v>
      </c>
      <c r="X41" s="63">
        <v>0</v>
      </c>
      <c r="Y41" s="257">
        <v>18.516746234826361</v>
      </c>
      <c r="Z41" s="256">
        <v>41.128889033442505</v>
      </c>
      <c r="AA41" s="63">
        <v>104.1958719006502</v>
      </c>
      <c r="AB41" s="257">
        <v>59.478372740905797</v>
      </c>
    </row>
    <row r="42" spans="1:29" ht="18" customHeight="1" x14ac:dyDescent="0.35">
      <c r="A42" s="43"/>
      <c r="B42" s="551" t="s">
        <v>48</v>
      </c>
      <c r="C42" s="551"/>
      <c r="D42" s="269">
        <v>40.534843771680052</v>
      </c>
      <c r="E42" s="66">
        <v>57.75778123746958</v>
      </c>
      <c r="F42" s="270">
        <v>72.512065257193939</v>
      </c>
      <c r="G42" s="269">
        <v>3.3206916201571937</v>
      </c>
      <c r="H42" s="66">
        <v>16.894080843556587</v>
      </c>
      <c r="I42" s="270">
        <v>12.385847374125383</v>
      </c>
      <c r="J42" s="269">
        <v>0</v>
      </c>
      <c r="K42" s="66">
        <v>0</v>
      </c>
      <c r="L42" s="270">
        <v>2.4461180023639351</v>
      </c>
      <c r="M42" s="269">
        <v>43.849568547005134</v>
      </c>
      <c r="N42" s="66">
        <v>74.651862081026167</v>
      </c>
      <c r="O42" s="270">
        <v>87.343946133015578</v>
      </c>
      <c r="P42" s="3"/>
      <c r="Q42" s="256">
        <v>39.152767553063562</v>
      </c>
      <c r="R42" s="63">
        <v>64.851443674757419</v>
      </c>
      <c r="S42" s="257">
        <v>50.062608479508754</v>
      </c>
      <c r="T42" s="256">
        <v>45.722277112936695</v>
      </c>
      <c r="U42" s="63">
        <v>338.55396871064181</v>
      </c>
      <c r="V42" s="257">
        <v>102.7931091018292</v>
      </c>
      <c r="W42" s="256">
        <v>-100</v>
      </c>
      <c r="X42" s="63">
        <v>0</v>
      </c>
      <c r="Y42" s="257">
        <v>12.178229339516452</v>
      </c>
      <c r="Z42" s="256">
        <v>37.360775327241811</v>
      </c>
      <c r="AA42" s="63">
        <v>91.963927676658386</v>
      </c>
      <c r="AB42" s="257">
        <v>54.292604080717538</v>
      </c>
    </row>
    <row r="43" spans="1:29" ht="18" customHeight="1" x14ac:dyDescent="0.35">
      <c r="A43" s="43"/>
      <c r="B43" s="551" t="s">
        <v>49</v>
      </c>
      <c r="C43" s="551"/>
      <c r="D43" s="269">
        <v>38.397733256395888</v>
      </c>
      <c r="E43" s="66">
        <v>45.15324857489049</v>
      </c>
      <c r="F43" s="270">
        <v>63.887815160672289</v>
      </c>
      <c r="G43" s="269">
        <v>4.6188801536237172</v>
      </c>
      <c r="H43" s="66">
        <v>15.467173095141138</v>
      </c>
      <c r="I43" s="270">
        <v>12.967363547058531</v>
      </c>
      <c r="J43" s="269">
        <v>0</v>
      </c>
      <c r="K43" s="66">
        <v>0</v>
      </c>
      <c r="L43" s="270">
        <v>2.3158230886324165</v>
      </c>
      <c r="M43" s="269">
        <v>43.011930167499131</v>
      </c>
      <c r="N43" s="66">
        <v>60.620421670031632</v>
      </c>
      <c r="O43" s="270">
        <v>79.170925213109584</v>
      </c>
      <c r="P43" s="3"/>
      <c r="Q43" s="256">
        <v>11.456592245606753</v>
      </c>
      <c r="R43" s="63">
        <v>23.913014753387866</v>
      </c>
      <c r="S43" s="257">
        <v>28.682085692235134</v>
      </c>
      <c r="T43" s="256">
        <v>453.16919599896818</v>
      </c>
      <c r="U43" s="63">
        <v>213.97796676830447</v>
      </c>
      <c r="V43" s="257">
        <v>66.048678274358977</v>
      </c>
      <c r="W43" s="256">
        <v>-100</v>
      </c>
      <c r="X43" s="63">
        <v>0</v>
      </c>
      <c r="Y43" s="257">
        <v>11.815780780440726</v>
      </c>
      <c r="Z43" s="256">
        <v>21.319285203505054</v>
      </c>
      <c r="AA43" s="63">
        <v>46.547663480511211</v>
      </c>
      <c r="AB43" s="257">
        <v>32.997440056882937</v>
      </c>
    </row>
    <row r="44" spans="1:29" ht="18" customHeight="1" x14ac:dyDescent="0.35">
      <c r="A44" s="43"/>
      <c r="B44" s="554" t="s">
        <v>73</v>
      </c>
      <c r="C44" s="554"/>
      <c r="D44" s="280">
        <v>37.910348143159133</v>
      </c>
      <c r="E44" s="281">
        <v>50.18891075544321</v>
      </c>
      <c r="F44" s="282">
        <v>64.57900066012553</v>
      </c>
      <c r="G44" s="280">
        <v>3.4200693343060191</v>
      </c>
      <c r="H44" s="281">
        <v>14.311205807205438</v>
      </c>
      <c r="I44" s="282">
        <v>11.486035297044754</v>
      </c>
      <c r="J44" s="280">
        <v>0</v>
      </c>
      <c r="K44" s="281">
        <v>0</v>
      </c>
      <c r="L44" s="282">
        <v>2.4328954201706465</v>
      </c>
      <c r="M44" s="280">
        <v>41.325229973831128</v>
      </c>
      <c r="N44" s="281">
        <v>64.500116562648643</v>
      </c>
      <c r="O44" s="282">
        <v>78.497855431214589</v>
      </c>
      <c r="P44" s="3"/>
      <c r="Q44" s="263">
        <v>25.094510680596741</v>
      </c>
      <c r="R44" s="264">
        <v>42.237682435148344</v>
      </c>
      <c r="S44" s="265">
        <v>38.548192766320625</v>
      </c>
      <c r="T44" s="263">
        <v>132.2370535325295</v>
      </c>
      <c r="U44" s="264">
        <v>288.08514183980049</v>
      </c>
      <c r="V44" s="265">
        <v>87.752235050370729</v>
      </c>
      <c r="W44" s="263">
        <v>-100</v>
      </c>
      <c r="X44" s="264">
        <v>0</v>
      </c>
      <c r="Y44" s="265">
        <v>14.751352793665204</v>
      </c>
      <c r="Z44" s="263">
        <v>28.58176045317164</v>
      </c>
      <c r="AA44" s="264">
        <v>65.499966010581986</v>
      </c>
      <c r="AB44" s="265">
        <v>43.116535189683589</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74.17440995829493</v>
      </c>
      <c r="E46" s="295">
        <v>62.7354997331189</v>
      </c>
      <c r="F46" s="296">
        <v>76.097423872404804</v>
      </c>
      <c r="G46" s="294">
        <v>7.3644570949904633</v>
      </c>
      <c r="H46" s="295">
        <v>19.474133108721773</v>
      </c>
      <c r="I46" s="296">
        <v>15.603302138956384</v>
      </c>
      <c r="J46" s="294">
        <v>0</v>
      </c>
      <c r="K46" s="295">
        <v>0</v>
      </c>
      <c r="L46" s="296">
        <v>2.1900536499119436</v>
      </c>
      <c r="M46" s="294">
        <v>81.529989871680812</v>
      </c>
      <c r="N46" s="295">
        <v>82.209632841840673</v>
      </c>
      <c r="O46" s="296">
        <v>93.890688839365723</v>
      </c>
      <c r="P46" s="3"/>
      <c r="Q46" s="288">
        <v>16.104141185978158</v>
      </c>
      <c r="R46" s="289">
        <v>-6.9577451499537926</v>
      </c>
      <c r="S46" s="290">
        <v>8.0812313479146987</v>
      </c>
      <c r="T46" s="288">
        <v>794.16511709769554</v>
      </c>
      <c r="U46" s="289">
        <v>149.76245945970859</v>
      </c>
      <c r="V46" s="290">
        <v>44.154820605591325</v>
      </c>
      <c r="W46" s="288">
        <v>-100</v>
      </c>
      <c r="X46" s="289">
        <v>-100</v>
      </c>
      <c r="Y46" s="290">
        <v>21.685286304970223</v>
      </c>
      <c r="Z46" s="288">
        <v>25.782111991423392</v>
      </c>
      <c r="AA46" s="289">
        <v>9.2853900254818971</v>
      </c>
      <c r="AB46" s="290">
        <v>13.078831688267529</v>
      </c>
    </row>
    <row r="47" spans="1:29" ht="18" customHeight="1" x14ac:dyDescent="0.35">
      <c r="A47" s="43"/>
      <c r="B47" s="557" t="s">
        <v>51</v>
      </c>
      <c r="C47" s="557"/>
      <c r="D47" s="179">
        <v>86.738084706116339</v>
      </c>
      <c r="E47" s="65">
        <v>78.160960263066514</v>
      </c>
      <c r="F47" s="180">
        <v>85.549282987464764</v>
      </c>
      <c r="G47" s="179">
        <v>7.0916675581019897</v>
      </c>
      <c r="H47" s="65">
        <v>16.545767118613099</v>
      </c>
      <c r="I47" s="180">
        <v>14.201654985514347</v>
      </c>
      <c r="J47" s="179">
        <v>0</v>
      </c>
      <c r="K47" s="65">
        <v>0</v>
      </c>
      <c r="L47" s="180">
        <v>2.0941989056775165</v>
      </c>
      <c r="M47" s="179">
        <v>93.819729534189349</v>
      </c>
      <c r="N47" s="65">
        <v>94.706727381679613</v>
      </c>
      <c r="O47" s="180">
        <v>101.84504020342131</v>
      </c>
      <c r="P47" s="3"/>
      <c r="Q47" s="174">
        <v>13.531685387672397</v>
      </c>
      <c r="R47" s="64">
        <v>-6.7281364298112276</v>
      </c>
      <c r="S47" s="175">
        <v>4.9988727616896398</v>
      </c>
      <c r="T47" s="174">
        <v>292.32871453861219</v>
      </c>
      <c r="U47" s="64">
        <v>97.535541875519058</v>
      </c>
      <c r="V47" s="175">
        <v>30.715667405178927</v>
      </c>
      <c r="W47" s="174">
        <v>-100</v>
      </c>
      <c r="X47" s="64">
        <v>-100</v>
      </c>
      <c r="Y47" s="175">
        <v>19.750377089672408</v>
      </c>
      <c r="Z47" s="174">
        <v>19.864516834700584</v>
      </c>
      <c r="AA47" s="64">
        <v>2.7455955482302477</v>
      </c>
      <c r="AB47" s="175">
        <v>8.2427312990500106</v>
      </c>
    </row>
    <row r="48" spans="1:29" ht="18" customHeight="1" x14ac:dyDescent="0.35">
      <c r="A48" s="43"/>
      <c r="B48" s="555" t="s">
        <v>74</v>
      </c>
      <c r="C48" s="555"/>
      <c r="D48" s="273">
        <v>80.516026152014462</v>
      </c>
      <c r="E48" s="274">
        <v>70.521684572044833</v>
      </c>
      <c r="F48" s="275">
        <v>80.867928208508218</v>
      </c>
      <c r="G48" s="273">
        <v>7.2267643753576847</v>
      </c>
      <c r="H48" s="274">
        <v>17.996005513714536</v>
      </c>
      <c r="I48" s="275">
        <v>14.895868422289116</v>
      </c>
      <c r="J48" s="273">
        <v>0</v>
      </c>
      <c r="K48" s="274">
        <v>0</v>
      </c>
      <c r="L48" s="275">
        <v>2.1416742287377719</v>
      </c>
      <c r="M48" s="273">
        <v>87.733328815282405</v>
      </c>
      <c r="N48" s="274">
        <v>88.517690085759384</v>
      </c>
      <c r="O48" s="275">
        <v>97.905377047415385</v>
      </c>
      <c r="P48" s="3"/>
      <c r="Q48" s="176">
        <v>14.885992157509369</v>
      </c>
      <c r="R48" s="177">
        <v>-6.6371019564897002</v>
      </c>
      <c r="S48" s="178">
        <v>6.5617547029285213</v>
      </c>
      <c r="T48" s="176">
        <v>451.27724426766508</v>
      </c>
      <c r="U48" s="177">
        <v>122.61754691576665</v>
      </c>
      <c r="V48" s="178">
        <v>37.364216520580072</v>
      </c>
      <c r="W48" s="176">
        <v>-100</v>
      </c>
      <c r="X48" s="177">
        <v>-100</v>
      </c>
      <c r="Y48" s="178">
        <v>20.689436421152802</v>
      </c>
      <c r="Z48" s="176">
        <v>22.73675717139723</v>
      </c>
      <c r="AA48" s="177">
        <v>5.8575657154429059</v>
      </c>
      <c r="AB48" s="178">
        <v>10.619157768791043</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50.152852293879342</v>
      </c>
      <c r="E50" s="292">
        <v>56.838240764203547</v>
      </c>
      <c r="F50" s="293">
        <v>68.706077051684147</v>
      </c>
      <c r="G50" s="291">
        <v>4.5281287638234975</v>
      </c>
      <c r="H50" s="292">
        <v>14.571040784545447</v>
      </c>
      <c r="I50" s="293">
        <v>13.137176160245286</v>
      </c>
      <c r="J50" s="291">
        <v>0</v>
      </c>
      <c r="K50" s="292">
        <v>0</v>
      </c>
      <c r="L50" s="293">
        <v>2.2380304248687457</v>
      </c>
      <c r="M50" s="291">
        <v>54.680983466549876</v>
      </c>
      <c r="N50" s="292">
        <v>71.409281548748993</v>
      </c>
      <c r="O50" s="293">
        <v>84.081283636798176</v>
      </c>
      <c r="P50" s="3"/>
      <c r="Q50" s="285">
        <v>20.165344940401734</v>
      </c>
      <c r="R50" s="286">
        <v>20.804008037355015</v>
      </c>
      <c r="S50" s="287">
        <v>24.680857086775021</v>
      </c>
      <c r="T50" s="285">
        <v>215.29031648622038</v>
      </c>
      <c r="U50" s="286">
        <v>205.70950316182581</v>
      </c>
      <c r="V50" s="287">
        <v>73.225502767569367</v>
      </c>
      <c r="W50" s="285">
        <v>-100</v>
      </c>
      <c r="X50" s="286">
        <v>-100</v>
      </c>
      <c r="Y50" s="287">
        <v>21.450713581401153</v>
      </c>
      <c r="Z50" s="285">
        <v>25.843777222444835</v>
      </c>
      <c r="AA50" s="286">
        <v>37.81194500218664</v>
      </c>
      <c r="AB50" s="287">
        <v>30.293614515585904</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122</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44</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27.53846153846154</v>
      </c>
      <c r="E11" s="261">
        <v>25.583405358686257</v>
      </c>
      <c r="F11" s="262">
        <v>39.097956953503214</v>
      </c>
      <c r="G11" s="260">
        <v>2.3076923076923075</v>
      </c>
      <c r="H11" s="261">
        <v>9.8338615192547785</v>
      </c>
      <c r="I11" s="262">
        <v>7.4580558389405347</v>
      </c>
      <c r="J11" s="260">
        <v>0</v>
      </c>
      <c r="K11" s="261">
        <v>0</v>
      </c>
      <c r="L11" s="262">
        <v>2.7564124607877973</v>
      </c>
      <c r="M11" s="260">
        <v>29.846153846153847</v>
      </c>
      <c r="N11" s="261">
        <v>35.412465187746086</v>
      </c>
      <c r="O11" s="262">
        <v>49.312807345338669</v>
      </c>
      <c r="P11" s="3"/>
      <c r="Q11" s="260">
        <v>-15.562685519022303</v>
      </c>
      <c r="R11" s="261">
        <v>-11.992071357722587</v>
      </c>
      <c r="S11" s="262">
        <v>1.7094985677707548</v>
      </c>
      <c r="T11" s="260">
        <v>0</v>
      </c>
      <c r="U11" s="261">
        <v>149.45188793854919</v>
      </c>
      <c r="V11" s="262">
        <v>54.737307516649494</v>
      </c>
      <c r="W11" s="260">
        <v>0</v>
      </c>
      <c r="X11" s="261">
        <v>0</v>
      </c>
      <c r="Y11" s="262">
        <v>-25.416251094776097</v>
      </c>
      <c r="Z11" s="260">
        <v>-8.4905660377790131</v>
      </c>
      <c r="AA11" s="261">
        <v>7.2415297366793654</v>
      </c>
      <c r="AB11" s="262">
        <v>5.0176277169522931</v>
      </c>
    </row>
    <row r="12" spans="1:29" ht="18" customHeight="1" x14ac:dyDescent="0.35">
      <c r="A12" s="43"/>
      <c r="B12" s="551" t="s">
        <v>46</v>
      </c>
      <c r="C12" s="551"/>
      <c r="D12" s="256">
        <v>30.615384615384617</v>
      </c>
      <c r="E12" s="63">
        <v>36.608086046288292</v>
      </c>
      <c r="F12" s="257">
        <v>46.77609784614679</v>
      </c>
      <c r="G12" s="256">
        <v>1.5076923076923077</v>
      </c>
      <c r="H12" s="63">
        <v>14.625948333813502</v>
      </c>
      <c r="I12" s="257">
        <v>8.9833675305769205</v>
      </c>
      <c r="J12" s="256">
        <v>0</v>
      </c>
      <c r="K12" s="63">
        <v>0</v>
      </c>
      <c r="L12" s="257">
        <v>2.948604790670839</v>
      </c>
      <c r="M12" s="256">
        <v>32.123076923076923</v>
      </c>
      <c r="N12" s="63">
        <v>51.238836070296742</v>
      </c>
      <c r="O12" s="257">
        <v>58.7088343516088</v>
      </c>
      <c r="P12" s="3"/>
      <c r="Q12" s="256">
        <v>5.0728092631310062</v>
      </c>
      <c r="R12" s="63">
        <v>14.234342223508117</v>
      </c>
      <c r="S12" s="257">
        <v>14.609918639463107</v>
      </c>
      <c r="T12" s="256">
        <v>75.006947889898257</v>
      </c>
      <c r="U12" s="63">
        <v>323.64394992653951</v>
      </c>
      <c r="V12" s="257">
        <v>74.407257435806713</v>
      </c>
      <c r="W12" s="256">
        <v>0</v>
      </c>
      <c r="X12" s="63">
        <v>0</v>
      </c>
      <c r="Y12" s="257">
        <v>-22.640633288967223</v>
      </c>
      <c r="Z12" s="256">
        <v>7.0769230769230766</v>
      </c>
      <c r="AA12" s="63">
        <v>44.319718690627603</v>
      </c>
      <c r="AB12" s="257">
        <v>17.944952127202409</v>
      </c>
    </row>
    <row r="13" spans="1:29" ht="18" customHeight="1" x14ac:dyDescent="0.35">
      <c r="A13" s="43"/>
      <c r="B13" s="551" t="s">
        <v>47</v>
      </c>
      <c r="C13" s="551"/>
      <c r="D13" s="256">
        <v>35.261538461538464</v>
      </c>
      <c r="E13" s="63">
        <v>45.952175165658311</v>
      </c>
      <c r="F13" s="257">
        <v>54.07961225909532</v>
      </c>
      <c r="G13" s="256">
        <v>1.4153846153846155</v>
      </c>
      <c r="H13" s="63">
        <v>15.980024968789014</v>
      </c>
      <c r="I13" s="257">
        <v>9.7779969268169626</v>
      </c>
      <c r="J13" s="256">
        <v>0</v>
      </c>
      <c r="K13" s="63">
        <v>0</v>
      </c>
      <c r="L13" s="257">
        <v>2.9199061226674003</v>
      </c>
      <c r="M13" s="256">
        <v>36.676923076923075</v>
      </c>
      <c r="N13" s="63">
        <v>61.932200134447328</v>
      </c>
      <c r="O13" s="257">
        <v>66.77751530857968</v>
      </c>
      <c r="P13" s="126"/>
      <c r="Q13" s="256">
        <v>14.034377986019683</v>
      </c>
      <c r="R13" s="63">
        <v>30.044843049426387</v>
      </c>
      <c r="S13" s="257">
        <v>22.190657754923425</v>
      </c>
      <c r="T13" s="256">
        <v>31.433789432627428</v>
      </c>
      <c r="U13" s="63">
        <v>294.7805456742912</v>
      </c>
      <c r="V13" s="257">
        <v>97.404558399725246</v>
      </c>
      <c r="W13" s="256">
        <v>0</v>
      </c>
      <c r="X13" s="63">
        <v>0</v>
      </c>
      <c r="Y13" s="257">
        <v>-19.779747798184328</v>
      </c>
      <c r="Z13" s="256">
        <v>14.615384615384615</v>
      </c>
      <c r="AA13" s="63">
        <v>57.23515786892677</v>
      </c>
      <c r="AB13" s="257">
        <v>26.355835348432525</v>
      </c>
    </row>
    <row r="14" spans="1:29" ht="18" customHeight="1" x14ac:dyDescent="0.35">
      <c r="A14" s="43"/>
      <c r="B14" s="551" t="s">
        <v>48</v>
      </c>
      <c r="C14" s="551"/>
      <c r="D14" s="256">
        <v>33.907692307692308</v>
      </c>
      <c r="E14" s="63">
        <v>43.695380774032458</v>
      </c>
      <c r="F14" s="257">
        <v>54.177082616639531</v>
      </c>
      <c r="G14" s="256">
        <v>1.0153846153846153</v>
      </c>
      <c r="H14" s="63">
        <v>16.392970325554597</v>
      </c>
      <c r="I14" s="257">
        <v>9.2917918491846887</v>
      </c>
      <c r="J14" s="256">
        <v>0</v>
      </c>
      <c r="K14" s="63">
        <v>0</v>
      </c>
      <c r="L14" s="257">
        <v>2.8159377412869144</v>
      </c>
      <c r="M14" s="256">
        <v>34.92307692307692</v>
      </c>
      <c r="N14" s="63">
        <v>60.097954479976949</v>
      </c>
      <c r="O14" s="257">
        <v>66.284429970414877</v>
      </c>
      <c r="P14" s="3"/>
      <c r="Q14" s="256">
        <v>5.8650038258246839</v>
      </c>
      <c r="R14" s="63">
        <v>25.327089932595062</v>
      </c>
      <c r="S14" s="257">
        <v>20.57805469757152</v>
      </c>
      <c r="T14" s="256">
        <v>-5.7096065258959463</v>
      </c>
      <c r="U14" s="63">
        <v>358.87096774730134</v>
      </c>
      <c r="V14" s="257">
        <v>90.446026149800915</v>
      </c>
      <c r="W14" s="256">
        <v>0</v>
      </c>
      <c r="X14" s="63">
        <v>0</v>
      </c>
      <c r="Y14" s="257">
        <v>-24.872360619493396</v>
      </c>
      <c r="Z14" s="256">
        <v>5.4832713754401761</v>
      </c>
      <c r="AA14" s="63">
        <v>56.33275043700403</v>
      </c>
      <c r="AB14" s="257">
        <v>23.76130293617371</v>
      </c>
    </row>
    <row r="15" spans="1:29" ht="18" customHeight="1" x14ac:dyDescent="0.35">
      <c r="A15" s="43"/>
      <c r="B15" s="551" t="s">
        <v>49</v>
      </c>
      <c r="C15" s="551"/>
      <c r="D15" s="256">
        <v>32.46153846153846</v>
      </c>
      <c r="E15" s="63">
        <v>33.943147988091809</v>
      </c>
      <c r="F15" s="257">
        <v>49.379247605287098</v>
      </c>
      <c r="G15" s="256">
        <v>1.7230769230769232</v>
      </c>
      <c r="H15" s="63">
        <v>11.428022663977719</v>
      </c>
      <c r="I15" s="257">
        <v>8.8957946318678385</v>
      </c>
      <c r="J15" s="256">
        <v>0</v>
      </c>
      <c r="K15" s="63">
        <v>0</v>
      </c>
      <c r="L15" s="257">
        <v>2.6385799142260855</v>
      </c>
      <c r="M15" s="256">
        <v>34.184615384615384</v>
      </c>
      <c r="N15" s="63">
        <v>45.380774032459428</v>
      </c>
      <c r="O15" s="257">
        <v>60.914768861469774</v>
      </c>
      <c r="P15" s="126"/>
      <c r="Q15" s="256">
        <v>-8.2563167546609257</v>
      </c>
      <c r="R15" s="63">
        <v>-5.6553089296064687E-2</v>
      </c>
      <c r="S15" s="257">
        <v>7.8982790976728676</v>
      </c>
      <c r="T15" s="256">
        <v>51.358862589110174</v>
      </c>
      <c r="U15" s="63">
        <v>222.05683355587112</v>
      </c>
      <c r="V15" s="257">
        <v>46.074469625720944</v>
      </c>
      <c r="W15" s="256">
        <v>0</v>
      </c>
      <c r="X15" s="63">
        <v>0</v>
      </c>
      <c r="Y15" s="257">
        <v>-26.641663936629225</v>
      </c>
      <c r="Z15" s="256">
        <v>-6.4026958720052214</v>
      </c>
      <c r="AA15" s="63">
        <v>20.996031238138627</v>
      </c>
      <c r="AB15" s="257">
        <v>9.8526508544755309</v>
      </c>
    </row>
    <row r="16" spans="1:29" ht="18" customHeight="1" x14ac:dyDescent="0.35">
      <c r="A16" s="43"/>
      <c r="B16" s="554" t="s">
        <v>73</v>
      </c>
      <c r="C16" s="554"/>
      <c r="D16" s="263">
        <v>31.956923076923076</v>
      </c>
      <c r="E16" s="264">
        <v>37.156439066551428</v>
      </c>
      <c r="F16" s="265">
        <v>48.70112696898542</v>
      </c>
      <c r="G16" s="263">
        <v>1.5938461538461539</v>
      </c>
      <c r="H16" s="264">
        <v>13.652165562277922</v>
      </c>
      <c r="I16" s="265">
        <v>8.8813013648370998</v>
      </c>
      <c r="J16" s="263">
        <v>0</v>
      </c>
      <c r="K16" s="264">
        <v>0</v>
      </c>
      <c r="L16" s="265">
        <v>2.8158937481655415</v>
      </c>
      <c r="M16" s="263">
        <v>33.550769230769234</v>
      </c>
      <c r="N16" s="264">
        <v>50.812445980985309</v>
      </c>
      <c r="O16" s="265">
        <v>60.398704260835537</v>
      </c>
      <c r="P16" s="3"/>
      <c r="Q16" s="263">
        <v>-0.18783795771939546</v>
      </c>
      <c r="R16" s="264">
        <v>12.405217744863275</v>
      </c>
      <c r="S16" s="265">
        <v>13.677091168602475</v>
      </c>
      <c r="T16" s="263">
        <v>91.860230498259696</v>
      </c>
      <c r="U16" s="264">
        <v>267.71857217100978</v>
      </c>
      <c r="V16" s="265">
        <v>71.50166417485255</v>
      </c>
      <c r="W16" s="263">
        <v>0</v>
      </c>
      <c r="X16" s="264">
        <v>0</v>
      </c>
      <c r="Y16" s="265">
        <v>-23.862659549736662</v>
      </c>
      <c r="Z16" s="346">
        <v>2.1356313226883996</v>
      </c>
      <c r="AA16" s="144">
        <v>38.181295865702182</v>
      </c>
      <c r="AB16" s="347">
        <v>16.784019836529446</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56.892307692307689</v>
      </c>
      <c r="E18" s="289">
        <v>40.190146931719966</v>
      </c>
      <c r="F18" s="290">
        <v>52.801030510133096</v>
      </c>
      <c r="G18" s="288">
        <v>3.2307692307692308</v>
      </c>
      <c r="H18" s="289">
        <v>14.962066647459906</v>
      </c>
      <c r="I18" s="290">
        <v>10.538647952358017</v>
      </c>
      <c r="J18" s="288">
        <v>0</v>
      </c>
      <c r="K18" s="289">
        <v>0</v>
      </c>
      <c r="L18" s="290">
        <v>2.4765115550153278</v>
      </c>
      <c r="M18" s="288">
        <v>60.123076923076923</v>
      </c>
      <c r="N18" s="289">
        <v>55.147411888984919</v>
      </c>
      <c r="O18" s="290">
        <v>65.815807780810189</v>
      </c>
      <c r="P18" s="126"/>
      <c r="Q18" s="288">
        <v>-10.783040724972878</v>
      </c>
      <c r="R18" s="289">
        <v>-19.042157770394709</v>
      </c>
      <c r="S18" s="290">
        <v>-3.0581893860073888</v>
      </c>
      <c r="T18" s="288">
        <v>44.977094862811597</v>
      </c>
      <c r="U18" s="289">
        <v>43.160934628192848</v>
      </c>
      <c r="V18" s="290">
        <v>11.523019553464849</v>
      </c>
      <c r="W18" s="288">
        <v>0</v>
      </c>
      <c r="X18" s="289">
        <v>0</v>
      </c>
      <c r="Y18" s="290">
        <v>-11.832928708394265</v>
      </c>
      <c r="Z18" s="288">
        <v>-8.9044289044289044</v>
      </c>
      <c r="AA18" s="289">
        <v>-8.2322188866701502</v>
      </c>
      <c r="AB18" s="290">
        <v>-1.364412430581915</v>
      </c>
    </row>
    <row r="19" spans="1:29" ht="18" customHeight="1" x14ac:dyDescent="0.35">
      <c r="A19" s="43"/>
      <c r="B19" s="557" t="s">
        <v>51</v>
      </c>
      <c r="C19" s="557"/>
      <c r="D19" s="174">
        <v>66.371428571428567</v>
      </c>
      <c r="E19" s="64">
        <v>50.624219725343323</v>
      </c>
      <c r="F19" s="175">
        <v>58.668398323699215</v>
      </c>
      <c r="G19" s="174">
        <v>5.1428571428571432</v>
      </c>
      <c r="H19" s="64">
        <v>13.853219190297843</v>
      </c>
      <c r="I19" s="175">
        <v>10.393845520579395</v>
      </c>
      <c r="J19" s="174">
        <v>0</v>
      </c>
      <c r="K19" s="64">
        <v>0</v>
      </c>
      <c r="L19" s="175">
        <v>2.4399331466834155</v>
      </c>
      <c r="M19" s="174">
        <v>71.51428571428572</v>
      </c>
      <c r="N19" s="64">
        <v>64.477438915641159</v>
      </c>
      <c r="O19" s="175">
        <v>71.501822143209452</v>
      </c>
      <c r="P19" s="3"/>
      <c r="Q19" s="174">
        <v>-7.9711147984015343</v>
      </c>
      <c r="R19" s="64">
        <v>-15.242382828250003</v>
      </c>
      <c r="S19" s="175">
        <v>-3.6382475834830674</v>
      </c>
      <c r="T19" s="174">
        <v>51.954084623290946</v>
      </c>
      <c r="U19" s="64">
        <v>30.310362627634973</v>
      </c>
      <c r="V19" s="175">
        <v>10.841781032923292</v>
      </c>
      <c r="W19" s="174">
        <v>0</v>
      </c>
      <c r="X19" s="64">
        <v>0</v>
      </c>
      <c r="Y19" s="175">
        <v>-15.344491248606397</v>
      </c>
      <c r="Z19" s="174">
        <v>-5.2501310348554284</v>
      </c>
      <c r="AA19" s="64">
        <v>-8.3470655342983342</v>
      </c>
      <c r="AB19" s="175">
        <v>-2.2426974482991717</v>
      </c>
    </row>
    <row r="20" spans="1:29" ht="18" customHeight="1" x14ac:dyDescent="0.35">
      <c r="A20" s="43"/>
      <c r="B20" s="555" t="s">
        <v>74</v>
      </c>
      <c r="C20" s="555"/>
      <c r="D20" s="176">
        <v>61.80740740740741</v>
      </c>
      <c r="E20" s="177">
        <v>45.60040689878393</v>
      </c>
      <c r="F20" s="178">
        <v>55.843725675295211</v>
      </c>
      <c r="G20" s="176">
        <v>4.2222222222222223</v>
      </c>
      <c r="H20" s="177">
        <v>14.387108706709206</v>
      </c>
      <c r="I20" s="178">
        <v>10.463556416753615</v>
      </c>
      <c r="J20" s="176">
        <v>0</v>
      </c>
      <c r="K20" s="177">
        <v>0</v>
      </c>
      <c r="L20" s="178">
        <v>2.4575427516750117</v>
      </c>
      <c r="M20" s="176">
        <v>66.029629629629625</v>
      </c>
      <c r="N20" s="177">
        <v>59.985203680584455</v>
      </c>
      <c r="O20" s="178">
        <v>68.764456810365289</v>
      </c>
      <c r="P20" s="126"/>
      <c r="Q20" s="176">
        <v>-8.824749981249596</v>
      </c>
      <c r="R20" s="177">
        <v>-16.328002375615679</v>
      </c>
      <c r="S20" s="178">
        <v>-2.9754438484457744</v>
      </c>
      <c r="T20" s="176">
        <v>51.602264929357894</v>
      </c>
      <c r="U20" s="177">
        <v>36.529179464142757</v>
      </c>
      <c r="V20" s="178">
        <v>11.13926938106569</v>
      </c>
      <c r="W20" s="176">
        <v>0</v>
      </c>
      <c r="X20" s="177">
        <v>0</v>
      </c>
      <c r="Y20" s="178">
        <v>-13.593987764107446</v>
      </c>
      <c r="Z20" s="176">
        <v>-6.4245223599063488</v>
      </c>
      <c r="AA20" s="177">
        <v>-7.7606740374267709</v>
      </c>
      <c r="AB20" s="178">
        <v>-1.5053068084974357</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40.713043478260872</v>
      </c>
      <c r="E22" s="286">
        <v>40.630727744539506</v>
      </c>
      <c r="F22" s="287">
        <v>50.745065054539467</v>
      </c>
      <c r="G22" s="285">
        <v>2.3652173913043479</v>
      </c>
      <c r="H22" s="286">
        <v>12.868973715591851</v>
      </c>
      <c r="I22" s="287">
        <v>9.5868286790410124</v>
      </c>
      <c r="J22" s="285">
        <v>0</v>
      </c>
      <c r="K22" s="286">
        <v>0</v>
      </c>
      <c r="L22" s="287">
        <v>2.5217712703051069</v>
      </c>
      <c r="M22" s="285">
        <v>43.07826086956522</v>
      </c>
      <c r="N22" s="286">
        <v>53.499701460131355</v>
      </c>
      <c r="O22" s="287">
        <v>62.853665003885581</v>
      </c>
      <c r="P22" s="126"/>
      <c r="Q22" s="285">
        <v>-4.2200354870839112</v>
      </c>
      <c r="R22" s="286">
        <v>2.2770726763577285</v>
      </c>
      <c r="S22" s="287">
        <v>8.0537296383985151</v>
      </c>
      <c r="T22" s="285">
        <v>68.428375290890159</v>
      </c>
      <c r="U22" s="286">
        <v>141.0616095740952</v>
      </c>
      <c r="V22" s="287">
        <v>42.877681751554313</v>
      </c>
      <c r="W22" s="285">
        <v>0</v>
      </c>
      <c r="X22" s="286">
        <v>0</v>
      </c>
      <c r="Y22" s="287">
        <v>-24.884582703967375</v>
      </c>
      <c r="Z22" s="285">
        <v>-1.8967249246468076</v>
      </c>
      <c r="AA22" s="286">
        <v>18.717817459067216</v>
      </c>
      <c r="AB22" s="287">
        <v>10.211932939704344</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114.1137219674914</v>
      </c>
      <c r="E25" s="278">
        <v>121.8670889137947</v>
      </c>
      <c r="F25" s="279">
        <v>119.68475654976157</v>
      </c>
      <c r="G25" s="277">
        <v>132.25296001983821</v>
      </c>
      <c r="H25" s="278">
        <v>127.98587805771805</v>
      </c>
      <c r="I25" s="279">
        <v>123.25115141349006</v>
      </c>
      <c r="J25" s="277">
        <v>0</v>
      </c>
      <c r="K25" s="278">
        <v>0</v>
      </c>
      <c r="L25" s="279">
        <v>73.47267735178113</v>
      </c>
      <c r="M25" s="277">
        <v>115.5162403736007</v>
      </c>
      <c r="N25" s="278">
        <v>123.58276989761421</v>
      </c>
      <c r="O25" s="279">
        <v>117.64011713595664</v>
      </c>
      <c r="P25" s="3"/>
      <c r="Q25" s="260">
        <v>11.021028755123691</v>
      </c>
      <c r="R25" s="261">
        <v>10.89212362375879</v>
      </c>
      <c r="S25" s="262">
        <v>5.8472653680324713</v>
      </c>
      <c r="T25" s="260">
        <v>0</v>
      </c>
      <c r="U25" s="261">
        <v>8.4856292250364529</v>
      </c>
      <c r="V25" s="262">
        <v>-10.618796851032732</v>
      </c>
      <c r="W25" s="260">
        <v>0</v>
      </c>
      <c r="X25" s="261">
        <v>0</v>
      </c>
      <c r="Y25" s="262">
        <v>0.26446662745459099</v>
      </c>
      <c r="Z25" s="260">
        <v>12.385536314859651</v>
      </c>
      <c r="AA25" s="261">
        <v>11.507216656430298</v>
      </c>
      <c r="AB25" s="262">
        <v>4.5811803272967522</v>
      </c>
    </row>
    <row r="26" spans="1:29" ht="18" customHeight="1" x14ac:dyDescent="0.35">
      <c r="A26" s="43"/>
      <c r="B26" s="551" t="s">
        <v>46</v>
      </c>
      <c r="C26" s="551"/>
      <c r="D26" s="269">
        <v>114.45009776950833</v>
      </c>
      <c r="E26" s="66">
        <v>139.24532414768137</v>
      </c>
      <c r="F26" s="270">
        <v>128.92016947227992</v>
      </c>
      <c r="G26" s="269">
        <v>129.14926512858978</v>
      </c>
      <c r="H26" s="66">
        <v>140.10090717901258</v>
      </c>
      <c r="I26" s="270">
        <v>134.01178600623038</v>
      </c>
      <c r="J26" s="269">
        <v>0</v>
      </c>
      <c r="K26" s="66">
        <v>0</v>
      </c>
      <c r="L26" s="270">
        <v>73.870686199209274</v>
      </c>
      <c r="M26" s="269">
        <v>115.1400012183541</v>
      </c>
      <c r="N26" s="66">
        <v>139.47649841338159</v>
      </c>
      <c r="O26" s="270">
        <v>126.93277136600321</v>
      </c>
      <c r="P26" s="3"/>
      <c r="Q26" s="256">
        <v>9.3604918552911585</v>
      </c>
      <c r="R26" s="63">
        <v>19.961019737838487</v>
      </c>
      <c r="S26" s="257">
        <v>11.331575573231035</v>
      </c>
      <c r="T26" s="256">
        <v>11.912113747880824</v>
      </c>
      <c r="U26" s="63">
        <v>5.9631877705103209</v>
      </c>
      <c r="V26" s="257">
        <v>3.341899556783984</v>
      </c>
      <c r="W26" s="256">
        <v>0</v>
      </c>
      <c r="X26" s="63">
        <v>0</v>
      </c>
      <c r="Y26" s="257">
        <v>7.551173466114984E-2</v>
      </c>
      <c r="Z26" s="256">
        <v>9.6961706427057699</v>
      </c>
      <c r="AA26" s="63">
        <v>18.572867212339876</v>
      </c>
      <c r="AB26" s="257">
        <v>11.327841917089817</v>
      </c>
    </row>
    <row r="27" spans="1:29" ht="18" customHeight="1" x14ac:dyDescent="0.35">
      <c r="A27" s="43"/>
      <c r="B27" s="551" t="s">
        <v>47</v>
      </c>
      <c r="C27" s="551"/>
      <c r="D27" s="269">
        <v>114.06596243361632</v>
      </c>
      <c r="E27" s="66">
        <v>145.19326679060586</v>
      </c>
      <c r="F27" s="270">
        <v>135.46481631627881</v>
      </c>
      <c r="G27" s="269">
        <v>131.64062708406973</v>
      </c>
      <c r="H27" s="66">
        <v>142.18873905216947</v>
      </c>
      <c r="I27" s="270">
        <v>135.36033972576422</v>
      </c>
      <c r="J27" s="269">
        <v>0</v>
      </c>
      <c r="K27" s="66">
        <v>0</v>
      </c>
      <c r="L27" s="270">
        <v>75.205849607990046</v>
      </c>
      <c r="M27" s="269">
        <v>114.74417935804657</v>
      </c>
      <c r="N27" s="66">
        <v>144.41802502339263</v>
      </c>
      <c r="O27" s="270">
        <v>132.81464137640077</v>
      </c>
      <c r="P27" s="3"/>
      <c r="Q27" s="256">
        <v>4.939444198466278</v>
      </c>
      <c r="R27" s="63">
        <v>23.642891937292603</v>
      </c>
      <c r="S27" s="257">
        <v>15.541654622203577</v>
      </c>
      <c r="T27" s="256">
        <v>19.755700299371579</v>
      </c>
      <c r="U27" s="63">
        <v>3.9662341830927583</v>
      </c>
      <c r="V27" s="257">
        <v>5.1343071545223822</v>
      </c>
      <c r="W27" s="256">
        <v>0</v>
      </c>
      <c r="X27" s="63">
        <v>0</v>
      </c>
      <c r="Y27" s="257">
        <v>2.5768963889381014</v>
      </c>
      <c r="Z27" s="256">
        <v>5.5232966108300516</v>
      </c>
      <c r="AA27" s="63">
        <v>20.950890363370767</v>
      </c>
      <c r="AB27" s="257">
        <v>15.188908488402742</v>
      </c>
    </row>
    <row r="28" spans="1:29" ht="18" customHeight="1" x14ac:dyDescent="0.35">
      <c r="A28" s="43"/>
      <c r="B28" s="551" t="s">
        <v>48</v>
      </c>
      <c r="C28" s="551"/>
      <c r="D28" s="269">
        <v>112.98592820221704</v>
      </c>
      <c r="E28" s="66">
        <v>142.08312146970715</v>
      </c>
      <c r="F28" s="270">
        <v>134.53094566889169</v>
      </c>
      <c r="G28" s="269">
        <v>128.98730948157902</v>
      </c>
      <c r="H28" s="66">
        <v>142.76081536978791</v>
      </c>
      <c r="I28" s="270">
        <v>134.71291083122867</v>
      </c>
      <c r="J28" s="269">
        <v>0</v>
      </c>
      <c r="K28" s="66">
        <v>0</v>
      </c>
      <c r="L28" s="270">
        <v>74.778646140593992</v>
      </c>
      <c r="M28" s="269">
        <v>113.45116660064782</v>
      </c>
      <c r="N28" s="66">
        <v>142.24527237510316</v>
      </c>
      <c r="O28" s="270">
        <v>132.01879386539451</v>
      </c>
      <c r="P28" s="3"/>
      <c r="Q28" s="256">
        <v>6.7924217019622253</v>
      </c>
      <c r="R28" s="63">
        <v>22.857597418960971</v>
      </c>
      <c r="S28" s="257">
        <v>14.391636733708101</v>
      </c>
      <c r="T28" s="256">
        <v>12.374883872181281</v>
      </c>
      <c r="U28" s="63">
        <v>11.852884260732992</v>
      </c>
      <c r="V28" s="257">
        <v>1.2826380299879143</v>
      </c>
      <c r="W28" s="256">
        <v>0</v>
      </c>
      <c r="X28" s="63">
        <v>0</v>
      </c>
      <c r="Y28" s="257">
        <v>1.2909215895966148</v>
      </c>
      <c r="Z28" s="256">
        <v>6.9368032077731439</v>
      </c>
      <c r="AA28" s="63">
        <v>21.839726117016781</v>
      </c>
      <c r="AB28" s="257">
        <v>13.864416428374545</v>
      </c>
    </row>
    <row r="29" spans="1:29" ht="18" customHeight="1" x14ac:dyDescent="0.35">
      <c r="A29" s="43"/>
      <c r="B29" s="551" t="s">
        <v>49</v>
      </c>
      <c r="C29" s="551"/>
      <c r="D29" s="269">
        <v>110.03849072201371</v>
      </c>
      <c r="E29" s="66">
        <v>126.7399831863688</v>
      </c>
      <c r="F29" s="270">
        <v>125.36780583324163</v>
      </c>
      <c r="G29" s="269">
        <v>128.06205748707791</v>
      </c>
      <c r="H29" s="66">
        <v>131.70812523005154</v>
      </c>
      <c r="I29" s="270">
        <v>129.94953009117557</v>
      </c>
      <c r="J29" s="269">
        <v>0</v>
      </c>
      <c r="K29" s="66">
        <v>0</v>
      </c>
      <c r="L29" s="270">
        <v>74.497228851285399</v>
      </c>
      <c r="M29" s="269">
        <v>110.94696933483422</v>
      </c>
      <c r="N29" s="66">
        <v>127.96426612971788</v>
      </c>
      <c r="O29" s="270">
        <v>123.83103951419186</v>
      </c>
      <c r="P29" s="3"/>
      <c r="Q29" s="256">
        <v>6.692434352946381</v>
      </c>
      <c r="R29" s="63">
        <v>16.526387990439495</v>
      </c>
      <c r="S29" s="257">
        <v>6.7897591718395542</v>
      </c>
      <c r="T29" s="256">
        <v>7.0374561669695535</v>
      </c>
      <c r="U29" s="63">
        <v>23.078391618468828</v>
      </c>
      <c r="V29" s="257">
        <v>-2.7737423168164947</v>
      </c>
      <c r="W29" s="256">
        <v>0</v>
      </c>
      <c r="X29" s="63">
        <v>0</v>
      </c>
      <c r="Y29" s="257">
        <v>0.88183905459986545</v>
      </c>
      <c r="Z29" s="256">
        <v>7.0393040517606895</v>
      </c>
      <c r="AA29" s="63">
        <v>17.816628846056524</v>
      </c>
      <c r="AB29" s="257">
        <v>6.4235053169095</v>
      </c>
    </row>
    <row r="30" spans="1:29" ht="18" customHeight="1" x14ac:dyDescent="0.35">
      <c r="A30" s="43"/>
      <c r="B30" s="554" t="s">
        <v>73</v>
      </c>
      <c r="C30" s="554"/>
      <c r="D30" s="280">
        <v>113.10038936665849</v>
      </c>
      <c r="E30" s="281">
        <v>136.7060843798169</v>
      </c>
      <c r="F30" s="282">
        <v>129.41811948906249</v>
      </c>
      <c r="G30" s="280">
        <v>130.23479255144574</v>
      </c>
      <c r="H30" s="281">
        <v>138.07803368142075</v>
      </c>
      <c r="I30" s="282">
        <v>131.83405832507498</v>
      </c>
      <c r="J30" s="280">
        <v>0</v>
      </c>
      <c r="K30" s="281">
        <v>0</v>
      </c>
      <c r="L30" s="282">
        <v>74.368570082754132</v>
      </c>
      <c r="M30" s="280">
        <v>113.91436780115224</v>
      </c>
      <c r="N30" s="281">
        <v>137.06436161770847</v>
      </c>
      <c r="O30" s="282">
        <v>127.20604451769103</v>
      </c>
      <c r="P30" s="3"/>
      <c r="Q30" s="263">
        <v>7.7680143624439495</v>
      </c>
      <c r="R30" s="264">
        <v>20.248769098184965</v>
      </c>
      <c r="S30" s="265">
        <v>11.252378094554576</v>
      </c>
      <c r="T30" s="263">
        <v>13.263776147149358</v>
      </c>
      <c r="U30" s="264">
        <v>10.920623907719223</v>
      </c>
      <c r="V30" s="265">
        <v>-0.5723108775839677</v>
      </c>
      <c r="W30" s="263">
        <v>0</v>
      </c>
      <c r="X30" s="264">
        <v>0</v>
      </c>
      <c r="Y30" s="265">
        <v>1.0196578202494073</v>
      </c>
      <c r="Z30" s="263">
        <v>8.2817493973887046</v>
      </c>
      <c r="AA30" s="264">
        <v>19.43113647013638</v>
      </c>
      <c r="AB30" s="265">
        <v>10.707788036946516</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111.25395943566956</v>
      </c>
      <c r="E32" s="295">
        <v>124.35316368019048</v>
      </c>
      <c r="F32" s="296">
        <v>130.04780252262404</v>
      </c>
      <c r="G32" s="294">
        <v>124.05999032792081</v>
      </c>
      <c r="H32" s="295">
        <v>129.90657183687102</v>
      </c>
      <c r="I32" s="296">
        <v>130.39186244935581</v>
      </c>
      <c r="J32" s="294">
        <v>0</v>
      </c>
      <c r="K32" s="295">
        <v>0</v>
      </c>
      <c r="L32" s="296">
        <v>75.366779077089532</v>
      </c>
      <c r="M32" s="294">
        <v>111.94210336795531</v>
      </c>
      <c r="N32" s="295">
        <v>125.87068853695119</v>
      </c>
      <c r="O32" s="296">
        <v>128.04611697989017</v>
      </c>
      <c r="P32" s="3"/>
      <c r="Q32" s="288">
        <v>2.0318848517767627</v>
      </c>
      <c r="R32" s="289">
        <v>3.7197729484384223</v>
      </c>
      <c r="S32" s="290">
        <v>0.84508794703572654</v>
      </c>
      <c r="T32" s="288">
        <v>-4.3589709924515079</v>
      </c>
      <c r="U32" s="289">
        <v>23.717202295951328</v>
      </c>
      <c r="V32" s="290">
        <v>0.46443125887353237</v>
      </c>
      <c r="W32" s="288">
        <v>0</v>
      </c>
      <c r="X32" s="289">
        <v>0</v>
      </c>
      <c r="Y32" s="290">
        <v>4.0859332709528431</v>
      </c>
      <c r="Z32" s="288">
        <v>2.0098462380359008</v>
      </c>
      <c r="AA32" s="289">
        <v>7.3032204662848192</v>
      </c>
      <c r="AB32" s="290">
        <v>1.0685030937132589</v>
      </c>
    </row>
    <row r="33" spans="1:29" ht="18" customHeight="1" x14ac:dyDescent="0.35">
      <c r="A33" s="43"/>
      <c r="B33" s="557" t="s">
        <v>51</v>
      </c>
      <c r="C33" s="557"/>
      <c r="D33" s="179">
        <v>121.08334830502064</v>
      </c>
      <c r="E33" s="65">
        <v>131.38307298379945</v>
      </c>
      <c r="F33" s="180">
        <v>136.67834975169527</v>
      </c>
      <c r="G33" s="179">
        <v>120.30082585872441</v>
      </c>
      <c r="H33" s="65">
        <v>129.14500609606824</v>
      </c>
      <c r="I33" s="180">
        <v>129.65402971950778</v>
      </c>
      <c r="J33" s="179">
        <v>0</v>
      </c>
      <c r="K33" s="65">
        <v>0</v>
      </c>
      <c r="L33" s="180">
        <v>72.458221051480734</v>
      </c>
      <c r="M33" s="179">
        <v>121.02707421779198</v>
      </c>
      <c r="N33" s="65">
        <v>130.90221593240739</v>
      </c>
      <c r="O33" s="180">
        <v>133.46648729682815</v>
      </c>
      <c r="P33" s="3"/>
      <c r="Q33" s="174">
        <v>9.8574280812744597</v>
      </c>
      <c r="R33" s="64">
        <v>5.9967121174634714</v>
      </c>
      <c r="S33" s="175">
        <v>4.2610223230618862</v>
      </c>
      <c r="T33" s="174">
        <v>0.21386247990975205</v>
      </c>
      <c r="U33" s="64">
        <v>22.563090649751615</v>
      </c>
      <c r="V33" s="175">
        <v>0.61610331859170497</v>
      </c>
      <c r="W33" s="174">
        <v>0</v>
      </c>
      <c r="X33" s="64">
        <v>0</v>
      </c>
      <c r="Y33" s="175">
        <v>0.57414772339420805</v>
      </c>
      <c r="Z33" s="174">
        <v>9.3247726936565325</v>
      </c>
      <c r="AA33" s="64">
        <v>8.0413753519492488</v>
      </c>
      <c r="AB33" s="175">
        <v>3.8815467118696305</v>
      </c>
    </row>
    <row r="34" spans="1:29" ht="18" customHeight="1" x14ac:dyDescent="0.35">
      <c r="A34" s="43"/>
      <c r="B34" s="555" t="s">
        <v>74</v>
      </c>
      <c r="C34" s="555"/>
      <c r="D34" s="273">
        <v>116.7270347816673</v>
      </c>
      <c r="E34" s="274">
        <v>128.39988798728723</v>
      </c>
      <c r="F34" s="275">
        <v>133.66019018263526</v>
      </c>
      <c r="G34" s="273">
        <v>121.68578118948098</v>
      </c>
      <c r="H34" s="274">
        <v>129.52633967285459</v>
      </c>
      <c r="I34" s="275">
        <v>130.01178685423116</v>
      </c>
      <c r="J34" s="273">
        <v>0</v>
      </c>
      <c r="K34" s="274">
        <v>0</v>
      </c>
      <c r="L34" s="275">
        <v>73.869269156903385</v>
      </c>
      <c r="M34" s="350">
        <v>117.04411863318781</v>
      </c>
      <c r="N34" s="351">
        <v>128.67500972964726</v>
      </c>
      <c r="O34" s="352">
        <v>130.9689040761769</v>
      </c>
      <c r="P34" s="3"/>
      <c r="Q34" s="176">
        <v>6.4610312105481755</v>
      </c>
      <c r="R34" s="177">
        <v>5.2164345533775904</v>
      </c>
      <c r="S34" s="178">
        <v>2.7798622622189244</v>
      </c>
      <c r="T34" s="176">
        <v>-1.9107292171106394</v>
      </c>
      <c r="U34" s="177">
        <v>23.145796012844478</v>
      </c>
      <c r="V34" s="178">
        <v>0.51660600172705451</v>
      </c>
      <c r="W34" s="176">
        <v>0</v>
      </c>
      <c r="X34" s="177">
        <v>0</v>
      </c>
      <c r="Y34" s="178">
        <v>2.2683841488106968</v>
      </c>
      <c r="Z34" s="176">
        <v>6.1770176689584542</v>
      </c>
      <c r="AA34" s="177">
        <v>7.8475645939292829</v>
      </c>
      <c r="AB34" s="178">
        <v>2.6451476826970652</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114.71347714651858</v>
      </c>
      <c r="E36" s="292">
        <v>134.46162082247449</v>
      </c>
      <c r="F36" s="293">
        <v>130.63062574951829</v>
      </c>
      <c r="G36" s="291">
        <v>126.01102941176471</v>
      </c>
      <c r="H36" s="292">
        <v>133.85611241440162</v>
      </c>
      <c r="I36" s="293">
        <v>130.63303351183495</v>
      </c>
      <c r="J36" s="291">
        <v>0</v>
      </c>
      <c r="K36" s="292">
        <v>0</v>
      </c>
      <c r="L36" s="293">
        <v>75.386314419115621</v>
      </c>
      <c r="M36" s="291">
        <v>115.33374747678644</v>
      </c>
      <c r="N36" s="292">
        <v>134.31597006975269</v>
      </c>
      <c r="O36" s="293">
        <v>128.41451895053751</v>
      </c>
      <c r="P36" s="3"/>
      <c r="Q36" s="285">
        <v>7.0667004663398334</v>
      </c>
      <c r="R36" s="286">
        <v>15.059964061010128</v>
      </c>
      <c r="S36" s="287">
        <v>7.7387334000613466</v>
      </c>
      <c r="T36" s="285">
        <v>4.1280252250994671</v>
      </c>
      <c r="U36" s="286">
        <v>15.952677306792539</v>
      </c>
      <c r="V36" s="287">
        <v>1.3517935217133448</v>
      </c>
      <c r="W36" s="285">
        <v>0</v>
      </c>
      <c r="X36" s="286">
        <v>0</v>
      </c>
      <c r="Y36" s="287">
        <v>-0.34545048453123717</v>
      </c>
      <c r="Z36" s="285">
        <v>7.2016944122600322</v>
      </c>
      <c r="AA36" s="286">
        <v>15.101235068467583</v>
      </c>
      <c r="AB36" s="287">
        <v>7.4935869916128324</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31.425163434124556</v>
      </c>
      <c r="E39" s="278">
        <v>31.177751355646702</v>
      </c>
      <c r="F39" s="279">
        <v>46.794294595730896</v>
      </c>
      <c r="G39" s="277">
        <v>3.0519913850731895</v>
      </c>
      <c r="H39" s="278">
        <v>12.585954012398281</v>
      </c>
      <c r="I39" s="279">
        <v>9.1921396945552356</v>
      </c>
      <c r="J39" s="277">
        <v>0</v>
      </c>
      <c r="K39" s="278">
        <v>0</v>
      </c>
      <c r="L39" s="279">
        <v>2.025210033798909</v>
      </c>
      <c r="M39" s="277">
        <v>34.477154819197743</v>
      </c>
      <c r="N39" s="278">
        <v>43.763705368044981</v>
      </c>
      <c r="O39" s="279">
        <v>58.01164432408504</v>
      </c>
      <c r="P39" s="3"/>
      <c r="Q39" s="260">
        <v>-6.2568248098757078</v>
      </c>
      <c r="R39" s="261">
        <v>-2.4061389714636334</v>
      </c>
      <c r="S39" s="262">
        <v>7.656722853482016</v>
      </c>
      <c r="T39" s="260">
        <v>0</v>
      </c>
      <c r="U39" s="261">
        <v>170.6194502445226</v>
      </c>
      <c r="V39" s="262">
        <v>38.306067177894569</v>
      </c>
      <c r="W39" s="260">
        <v>0</v>
      </c>
      <c r="X39" s="261">
        <v>0</v>
      </c>
      <c r="Y39" s="262">
        <v>-25.219001969062067</v>
      </c>
      <c r="Z39" s="260">
        <v>2.843368137197992</v>
      </c>
      <c r="AA39" s="261">
        <v>19.582044909396899</v>
      </c>
      <c r="AB39" s="262">
        <v>9.8286746182606972</v>
      </c>
    </row>
    <row r="40" spans="1:29" ht="18" customHeight="1" x14ac:dyDescent="0.35">
      <c r="A40" s="43"/>
      <c r="B40" s="551" t="s">
        <v>46</v>
      </c>
      <c r="C40" s="551"/>
      <c r="D40" s="269">
        <v>35.039337624818707</v>
      </c>
      <c r="E40" s="66">
        <v>50.975048079416247</v>
      </c>
      <c r="F40" s="270">
        <v>60.303824615771916</v>
      </c>
      <c r="G40" s="269">
        <v>1.9471735357848921</v>
      </c>
      <c r="H40" s="66">
        <v>20.49108629920639</v>
      </c>
      <c r="I40" s="270">
        <v>12.038771271229926</v>
      </c>
      <c r="J40" s="269">
        <v>0</v>
      </c>
      <c r="K40" s="66">
        <v>0</v>
      </c>
      <c r="L40" s="270">
        <v>2.1781545921713072</v>
      </c>
      <c r="M40" s="269">
        <v>36.986511160603598</v>
      </c>
      <c r="N40" s="66">
        <v>71.466134378622641</v>
      </c>
      <c r="O40" s="270">
        <v>74.520750479173145</v>
      </c>
      <c r="P40" s="3"/>
      <c r="Q40" s="256">
        <v>14.908141016208626</v>
      </c>
      <c r="R40" s="63">
        <v>37.036681822077163</v>
      </c>
      <c r="S40" s="257">
        <v>27.597028184484316</v>
      </c>
      <c r="T40" s="256">
        <v>95.853974591097909</v>
      </c>
      <c r="U40" s="63">
        <v>348.9066341468253</v>
      </c>
      <c r="V40" s="257">
        <v>80.235772798000085</v>
      </c>
      <c r="W40" s="256">
        <v>0</v>
      </c>
      <c r="X40" s="63">
        <v>0</v>
      </c>
      <c r="Y40" s="257">
        <v>-22.58221789019127</v>
      </c>
      <c r="Z40" s="256">
        <v>17.459284257644143</v>
      </c>
      <c r="AA40" s="63">
        <v>71.124028404426141</v>
      </c>
      <c r="AB40" s="257">
        <v>31.305569853300451</v>
      </c>
    </row>
    <row r="41" spans="1:29" ht="18" customHeight="1" x14ac:dyDescent="0.35">
      <c r="A41" s="43"/>
      <c r="B41" s="551" t="s">
        <v>47</v>
      </c>
      <c r="C41" s="551"/>
      <c r="D41" s="269">
        <v>40.22141321505363</v>
      </c>
      <c r="E41" s="66">
        <v>66.719464284360797</v>
      </c>
      <c r="F41" s="270">
        <v>73.258847411339275</v>
      </c>
      <c r="G41" s="269">
        <v>1.8632211833437562</v>
      </c>
      <c r="H41" s="66">
        <v>22.721796003342934</v>
      </c>
      <c r="I41" s="270">
        <v>13.235529858514225</v>
      </c>
      <c r="J41" s="269">
        <v>0</v>
      </c>
      <c r="K41" s="66">
        <v>0</v>
      </c>
      <c r="L41" s="270">
        <v>2.1959402073077388</v>
      </c>
      <c r="M41" s="269">
        <v>42.084634398397384</v>
      </c>
      <c r="N41" s="66">
        <v>89.441260287703741</v>
      </c>
      <c r="O41" s="270">
        <v>88.69031747716123</v>
      </c>
      <c r="P41" s="3"/>
      <c r="Q41" s="256">
        <v>19.667042453623026</v>
      </c>
      <c r="R41" s="63">
        <v>60.791204761433491</v>
      </c>
      <c r="S41" s="257">
        <v>41.181107763842967</v>
      </c>
      <c r="T41" s="256">
        <v>57.399454968239731</v>
      </c>
      <c r="U41" s="63">
        <v>310.43846662183392</v>
      </c>
      <c r="V41" s="257">
        <v>107.53991476614401</v>
      </c>
      <c r="W41" s="256">
        <v>0</v>
      </c>
      <c r="X41" s="63">
        <v>0</v>
      </c>
      <c r="Y41" s="257">
        <v>-17.712555015508386</v>
      </c>
      <c r="Z41" s="256">
        <v>20.945932269322078</v>
      </c>
      <c r="AA41" s="63">
        <v>90.177323406878415</v>
      </c>
      <c r="AB41" s="257">
        <v>45.547907549401188</v>
      </c>
    </row>
    <row r="42" spans="1:29" ht="18" customHeight="1" x14ac:dyDescent="0.35">
      <c r="A42" s="43"/>
      <c r="B42" s="551" t="s">
        <v>48</v>
      </c>
      <c r="C42" s="551"/>
      <c r="D42" s="269">
        <v>38.310920885797898</v>
      </c>
      <c r="E42" s="66">
        <v>62.083760941819605</v>
      </c>
      <c r="F42" s="270">
        <v>72.884941579981884</v>
      </c>
      <c r="G42" s="269">
        <v>1.3097172962744945</v>
      </c>
      <c r="H42" s="66">
        <v>23.402738100089113</v>
      </c>
      <c r="I42" s="270">
        <v>12.517243268415545</v>
      </c>
      <c r="J42" s="269">
        <v>0</v>
      </c>
      <c r="K42" s="66">
        <v>0</v>
      </c>
      <c r="L42" s="270">
        <v>2.105720119096377</v>
      </c>
      <c r="M42" s="269">
        <v>39.620638182072391</v>
      </c>
      <c r="N42" s="66">
        <v>85.486499041908715</v>
      </c>
      <c r="O42" s="270">
        <v>87.507904967493815</v>
      </c>
      <c r="P42" s="3"/>
      <c r="Q42" s="256">
        <v>13.055801320489588</v>
      </c>
      <c r="R42" s="63">
        <v>53.973851606101</v>
      </c>
      <c r="S42" s="257">
        <v>37.931210310254137</v>
      </c>
      <c r="T42" s="256">
        <v>5.9587201687103573</v>
      </c>
      <c r="U42" s="63">
        <v>413.26041244898255</v>
      </c>
      <c r="V42" s="257">
        <v>92.888759308165703</v>
      </c>
      <c r="W42" s="256">
        <v>0</v>
      </c>
      <c r="X42" s="63">
        <v>0</v>
      </c>
      <c r="Y42" s="257">
        <v>-23.902521702209022</v>
      </c>
      <c r="Z42" s="256">
        <v>12.800438327802562</v>
      </c>
      <c r="AA42" s="63">
        <v>90.475394963948702</v>
      </c>
      <c r="AB42" s="257">
        <v>40.920085352478658</v>
      </c>
    </row>
    <row r="43" spans="1:29" ht="18" customHeight="1" x14ac:dyDescent="0.35">
      <c r="A43" s="43"/>
      <c r="B43" s="551" t="s">
        <v>49</v>
      </c>
      <c r="C43" s="551"/>
      <c r="D43" s="269">
        <v>35.720186988222913</v>
      </c>
      <c r="E43" s="66">
        <v>43.019540053031839</v>
      </c>
      <c r="F43" s="270">
        <v>61.905679259711945</v>
      </c>
      <c r="G43" s="269">
        <v>2.2066077597773424</v>
      </c>
      <c r="H43" s="66">
        <v>15.051634401590446</v>
      </c>
      <c r="I43" s="270">
        <v>11.560043321988278</v>
      </c>
      <c r="J43" s="269">
        <v>0</v>
      </c>
      <c r="K43" s="66">
        <v>0</v>
      </c>
      <c r="L43" s="270">
        <v>1.9656689171250568</v>
      </c>
      <c r="M43" s="269">
        <v>37.926794748000255</v>
      </c>
      <c r="N43" s="66">
        <v>58.071174454622287</v>
      </c>
      <c r="O43" s="270">
        <v>75.431391498825278</v>
      </c>
      <c r="P43" s="3"/>
      <c r="Q43" s="256">
        <v>-2.1164309807145996</v>
      </c>
      <c r="R43" s="63">
        <v>16.460488718366513</v>
      </c>
      <c r="S43" s="257">
        <v>15.224312398994076</v>
      </c>
      <c r="T43" s="256">
        <v>62.010676193577005</v>
      </c>
      <c r="U43" s="63">
        <v>296.3823708426948</v>
      </c>
      <c r="V43" s="257">
        <v>42.022740247946238</v>
      </c>
      <c r="W43" s="256">
        <v>0</v>
      </c>
      <c r="X43" s="63">
        <v>0</v>
      </c>
      <c r="Y43" s="257">
        <v>-25.994761477644378</v>
      </c>
      <c r="Z43" s="256">
        <v>0.18590294987569778</v>
      </c>
      <c r="AA43" s="63">
        <v>42.553445041963606</v>
      </c>
      <c r="AB43" s="257">
        <v>16.909041722743726</v>
      </c>
    </row>
    <row r="44" spans="1:29" ht="18" customHeight="1" x14ac:dyDescent="0.35">
      <c r="A44" s="43"/>
      <c r="B44" s="554" t="s">
        <v>73</v>
      </c>
      <c r="C44" s="554"/>
      <c r="D44" s="280">
        <v>36.143404429603542</v>
      </c>
      <c r="E44" s="281">
        <v>50.795112942855042</v>
      </c>
      <c r="F44" s="282">
        <v>63.028082693241593</v>
      </c>
      <c r="G44" s="280">
        <v>2.075742232050735</v>
      </c>
      <c r="H44" s="281">
        <v>18.850641763325434</v>
      </c>
      <c r="I44" s="282">
        <v>11.708580021345023</v>
      </c>
      <c r="J44" s="280">
        <v>0</v>
      </c>
      <c r="K44" s="281">
        <v>0</v>
      </c>
      <c r="L44" s="282">
        <v>2.0941399155603828</v>
      </c>
      <c r="M44" s="280">
        <v>38.219146661654278</v>
      </c>
      <c r="N44" s="281">
        <v>69.645754706180469</v>
      </c>
      <c r="O44" s="282">
        <v>76.830802630147005</v>
      </c>
      <c r="P44" s="3"/>
      <c r="Q44" s="263">
        <v>7.5655851251970985</v>
      </c>
      <c r="R44" s="264">
        <v>35.165890740609235</v>
      </c>
      <c r="S44" s="265">
        <v>26.468467273796566</v>
      </c>
      <c r="T44" s="263">
        <v>117.30814199148634</v>
      </c>
      <c r="U44" s="264">
        <v>307.87573447224389</v>
      </c>
      <c r="V44" s="265">
        <v>70.520141496880001</v>
      </c>
      <c r="W44" s="263">
        <v>0</v>
      </c>
      <c r="X44" s="264">
        <v>0</v>
      </c>
      <c r="Y44" s="265">
        <v>-23.086319202492543</v>
      </c>
      <c r="Z44" s="263">
        <v>10.594248354229943</v>
      </c>
      <c r="AA44" s="264">
        <v>65.031492041886068</v>
      </c>
      <c r="AB44" s="265">
        <v>29.289005141672387</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63.294944922016306</v>
      </c>
      <c r="E46" s="295">
        <v>49.977719197310783</v>
      </c>
      <c r="F46" s="296">
        <v>68.666579887728361</v>
      </c>
      <c r="G46" s="294">
        <v>4.0080919952097496</v>
      </c>
      <c r="H46" s="295">
        <v>19.43670785766302</v>
      </c>
      <c r="I46" s="296">
        <v>13.74153934206052</v>
      </c>
      <c r="J46" s="294">
        <v>0</v>
      </c>
      <c r="K46" s="295">
        <v>0</v>
      </c>
      <c r="L46" s="296">
        <v>1.8664669924869968</v>
      </c>
      <c r="M46" s="294">
        <v>67.303036917226052</v>
      </c>
      <c r="N46" s="295">
        <v>69.4144270549738</v>
      </c>
      <c r="O46" s="296">
        <v>84.274586222275886</v>
      </c>
      <c r="P46" s="3"/>
      <c r="Q46" s="288">
        <v>-8.970254844302012</v>
      </c>
      <c r="R46" s="289">
        <v>-16.030709855535878</v>
      </c>
      <c r="S46" s="290">
        <v>-2.238945828858649</v>
      </c>
      <c r="T46" s="288">
        <v>38.657585353807868</v>
      </c>
      <c r="U46" s="289">
        <v>77.114703103021014</v>
      </c>
      <c r="V46" s="290">
        <v>12.040967316649331</v>
      </c>
      <c r="W46" s="288">
        <v>0</v>
      </c>
      <c r="X46" s="289">
        <v>0</v>
      </c>
      <c r="Y46" s="290">
        <v>-8.2304810057497626</v>
      </c>
      <c r="Z46" s="288">
        <v>-7.0735479957241543</v>
      </c>
      <c r="AA46" s="289">
        <v>-1.5302155149438668</v>
      </c>
      <c r="AB46" s="290">
        <v>-0.31048812583192736</v>
      </c>
    </row>
    <row r="47" spans="1:29" ht="18" customHeight="1" x14ac:dyDescent="0.35">
      <c r="A47" s="43"/>
      <c r="B47" s="557" t="s">
        <v>51</v>
      </c>
      <c r="C47" s="557"/>
      <c r="D47" s="179">
        <v>80.364748032160847</v>
      </c>
      <c r="E47" s="65">
        <v>66.511655549226816</v>
      </c>
      <c r="F47" s="180">
        <v>80.186998654583334</v>
      </c>
      <c r="G47" s="179">
        <v>6.1868996155915408</v>
      </c>
      <c r="H47" s="65">
        <v>17.890740767811842</v>
      </c>
      <c r="I47" s="180">
        <v>13.476039560251738</v>
      </c>
      <c r="J47" s="179">
        <v>0</v>
      </c>
      <c r="K47" s="65">
        <v>0</v>
      </c>
      <c r="L47" s="180">
        <v>1.7679321529322189</v>
      </c>
      <c r="M47" s="179">
        <v>86.551647647752375</v>
      </c>
      <c r="N47" s="65">
        <v>84.402396317038665</v>
      </c>
      <c r="O47" s="180">
        <v>95.430970367767301</v>
      </c>
      <c r="P47" s="3"/>
      <c r="Q47" s="174">
        <v>1.1005663742678757</v>
      </c>
      <c r="R47" s="64">
        <v>-10.159712528844741</v>
      </c>
      <c r="S47" s="175">
        <v>0.46774819788952976</v>
      </c>
      <c r="T47" s="174">
        <v>52.279057397337823</v>
      </c>
      <c r="U47" s="64">
        <v>59.712407873172914</v>
      </c>
      <c r="V47" s="175">
        <v>11.524680923745603</v>
      </c>
      <c r="W47" s="174">
        <v>0</v>
      </c>
      <c r="X47" s="64">
        <v>0</v>
      </c>
      <c r="Y47" s="175">
        <v>-14.858443573410019</v>
      </c>
      <c r="Z47" s="174">
        <v>3.58507887366149</v>
      </c>
      <c r="AA47" s="64">
        <v>-0.97690905284192986</v>
      </c>
      <c r="AB47" s="175">
        <v>1.5517979145202598</v>
      </c>
    </row>
    <row r="48" spans="1:29" ht="18" customHeight="1" x14ac:dyDescent="0.35">
      <c r="A48" s="43"/>
      <c r="B48" s="555" t="s">
        <v>74</v>
      </c>
      <c r="C48" s="555"/>
      <c r="D48" s="273">
        <v>72.145953942091253</v>
      </c>
      <c r="E48" s="274">
        <v>58.550871379785761</v>
      </c>
      <c r="F48" s="275">
        <v>74.640829942668688</v>
      </c>
      <c r="G48" s="273">
        <v>5.1378440946669741</v>
      </c>
      <c r="H48" s="274">
        <v>18.635095292555004</v>
      </c>
      <c r="I48" s="275">
        <v>13.603856665921937</v>
      </c>
      <c r="J48" s="273">
        <v>0</v>
      </c>
      <c r="K48" s="274">
        <v>0</v>
      </c>
      <c r="L48" s="275">
        <v>1.8153688698807842</v>
      </c>
      <c r="M48" s="273">
        <v>77.283798036758228</v>
      </c>
      <c r="N48" s="274">
        <v>77.185966672340768</v>
      </c>
      <c r="O48" s="275">
        <v>90.060055478471412</v>
      </c>
      <c r="P48" s="3"/>
      <c r="Q48" s="176">
        <v>-2.9338886211396753</v>
      </c>
      <c r="R48" s="177">
        <v>-11.963307380017389</v>
      </c>
      <c r="S48" s="178">
        <v>-0.27829482691913449</v>
      </c>
      <c r="T48" s="176">
        <v>48.705556158069058</v>
      </c>
      <c r="U48" s="177">
        <v>68.129944841696556</v>
      </c>
      <c r="V48" s="178">
        <v>11.7134215164499</v>
      </c>
      <c r="W48" s="176">
        <v>0</v>
      </c>
      <c r="X48" s="177">
        <v>0</v>
      </c>
      <c r="Y48" s="178">
        <v>-11.633967477255492</v>
      </c>
      <c r="Z48" s="176">
        <v>-0.64434857219319386</v>
      </c>
      <c r="AA48" s="177">
        <v>-0.52213335152703</v>
      </c>
      <c r="AB48" s="178">
        <v>1.1000232861115542</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46.703347826086954</v>
      </c>
      <c r="E50" s="292">
        <v>54.632735077274653</v>
      </c>
      <c r="F50" s="293">
        <v>66.288596017745036</v>
      </c>
      <c r="G50" s="291">
        <v>2.9804347826086954</v>
      </c>
      <c r="H50" s="292">
        <v>17.225907923322424</v>
      </c>
      <c r="I50" s="293">
        <v>12.523565121013851</v>
      </c>
      <c r="J50" s="291">
        <v>0</v>
      </c>
      <c r="K50" s="292">
        <v>0</v>
      </c>
      <c r="L50" s="293">
        <v>1.9010704187631342</v>
      </c>
      <c r="M50" s="291">
        <v>49.683772608695655</v>
      </c>
      <c r="N50" s="292">
        <v>71.858643000597084</v>
      </c>
      <c r="O50" s="293">
        <v>80.713231557522022</v>
      </c>
      <c r="P50" s="3"/>
      <c r="Q50" s="285">
        <v>2.5484477119462405</v>
      </c>
      <c r="R50" s="286">
        <v>17.6799630640473</v>
      </c>
      <c r="S50" s="287">
        <v>16.415719703865225</v>
      </c>
      <c r="T50" s="285">
        <v>75.381141106492123</v>
      </c>
      <c r="U50" s="286">
        <v>179.51739026239088</v>
      </c>
      <c r="V50" s="287">
        <v>44.809092996937245</v>
      </c>
      <c r="W50" s="285">
        <v>0</v>
      </c>
      <c r="X50" s="286">
        <v>0</v>
      </c>
      <c r="Y50" s="287">
        <v>-25.144069277006462</v>
      </c>
      <c r="Z50" s="285">
        <v>5.1683731547180898</v>
      </c>
      <c r="AA50" s="286">
        <v>36.645674141769987</v>
      </c>
      <c r="AB50" s="287">
        <v>18.470760009743497</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123</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45</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30.02171299327421</v>
      </c>
      <c r="E11" s="261">
        <v>30.643186401613367</v>
      </c>
      <c r="F11" s="262">
        <v>41.78822545776876</v>
      </c>
      <c r="G11" s="260">
        <v>2.7592921056286333</v>
      </c>
      <c r="H11" s="261">
        <v>6.3874483818304046</v>
      </c>
      <c r="I11" s="262">
        <v>6.5938829977684925</v>
      </c>
      <c r="J11" s="260">
        <v>0</v>
      </c>
      <c r="K11" s="261">
        <v>0</v>
      </c>
      <c r="L11" s="262">
        <v>3.1978493916092985</v>
      </c>
      <c r="M11" s="260">
        <v>32.777436212726712</v>
      </c>
      <c r="N11" s="261">
        <v>37.029434360895038</v>
      </c>
      <c r="O11" s="262">
        <v>51.579811163915025</v>
      </c>
      <c r="P11" s="3"/>
      <c r="Q11" s="260">
        <v>-4.3311198911739242</v>
      </c>
      <c r="R11" s="261">
        <v>-13.625905122879836</v>
      </c>
      <c r="S11" s="262">
        <v>1.1584415690627849</v>
      </c>
      <c r="T11" s="260">
        <v>540.62670108633245</v>
      </c>
      <c r="U11" s="261">
        <v>121.43154390463498</v>
      </c>
      <c r="V11" s="262">
        <v>36.753940777132819</v>
      </c>
      <c r="W11" s="260">
        <v>-100</v>
      </c>
      <c r="X11" s="261">
        <v>0</v>
      </c>
      <c r="Y11" s="262">
        <v>17.517660600347075</v>
      </c>
      <c r="Z11" s="260">
        <v>2.5034088924115445</v>
      </c>
      <c r="AA11" s="261">
        <v>-3.4824780975226832</v>
      </c>
      <c r="AB11" s="262">
        <v>5.5831018522812332</v>
      </c>
    </row>
    <row r="12" spans="1:29" ht="18" customHeight="1" x14ac:dyDescent="0.35">
      <c r="A12" s="43"/>
      <c r="B12" s="551" t="s">
        <v>46</v>
      </c>
      <c r="C12" s="551"/>
      <c r="D12" s="256">
        <v>29.766644142633869</v>
      </c>
      <c r="E12" s="63">
        <v>36.993421684432917</v>
      </c>
      <c r="F12" s="257">
        <v>47.886416346324097</v>
      </c>
      <c r="G12" s="256">
        <v>2.2903330633888181</v>
      </c>
      <c r="H12" s="63">
        <v>9.52895419187554</v>
      </c>
      <c r="I12" s="257">
        <v>8.0055808787174811</v>
      </c>
      <c r="J12" s="256">
        <v>0</v>
      </c>
      <c r="K12" s="63">
        <v>0</v>
      </c>
      <c r="L12" s="257">
        <v>3.3510428831701868</v>
      </c>
      <c r="M12" s="256">
        <v>32.052562821793593</v>
      </c>
      <c r="N12" s="63">
        <v>46.528377989052146</v>
      </c>
      <c r="O12" s="257">
        <v>59.242692519810745</v>
      </c>
      <c r="P12" s="3"/>
      <c r="Q12" s="256">
        <v>19.007607161570068</v>
      </c>
      <c r="R12" s="63">
        <v>19.7334680239215</v>
      </c>
      <c r="S12" s="257">
        <v>19.431162256398959</v>
      </c>
      <c r="T12" s="256">
        <v>81.572544235604397</v>
      </c>
      <c r="U12" s="63">
        <v>305.62084823340496</v>
      </c>
      <c r="V12" s="257">
        <v>69.481292715867511</v>
      </c>
      <c r="W12" s="256">
        <v>-100</v>
      </c>
      <c r="X12" s="63">
        <v>0</v>
      </c>
      <c r="Y12" s="257">
        <v>14.479307941094593</v>
      </c>
      <c r="Z12" s="256">
        <v>19.839895508368606</v>
      </c>
      <c r="AA12" s="63">
        <v>39.94800693251112</v>
      </c>
      <c r="AB12" s="257">
        <v>24.076242603301825</v>
      </c>
    </row>
    <row r="13" spans="1:29" ht="18" customHeight="1" x14ac:dyDescent="0.35">
      <c r="A13" s="43"/>
      <c r="B13" s="551" t="s">
        <v>47</v>
      </c>
      <c r="C13" s="551"/>
      <c r="D13" s="256">
        <v>34.272815182516503</v>
      </c>
      <c r="E13" s="63">
        <v>44.036300777873812</v>
      </c>
      <c r="F13" s="257">
        <v>53.64108477934461</v>
      </c>
      <c r="G13" s="256">
        <v>1.8750150010165978</v>
      </c>
      <c r="H13" s="63">
        <v>11.777345625660232</v>
      </c>
      <c r="I13" s="257">
        <v>8.879812083030199</v>
      </c>
      <c r="J13" s="256">
        <v>0</v>
      </c>
      <c r="K13" s="63">
        <v>0</v>
      </c>
      <c r="L13" s="257">
        <v>3.4086071854248257</v>
      </c>
      <c r="M13" s="256">
        <v>36.142912024587012</v>
      </c>
      <c r="N13" s="63">
        <v>55.812445980985309</v>
      </c>
      <c r="O13" s="257">
        <v>65.930020732376278</v>
      </c>
      <c r="P13" s="126"/>
      <c r="Q13" s="256">
        <v>29.534556761880953</v>
      </c>
      <c r="R13" s="63">
        <v>35.570420192822844</v>
      </c>
      <c r="S13" s="257">
        <v>25.774395236085159</v>
      </c>
      <c r="T13" s="256">
        <v>21.890275292902455</v>
      </c>
      <c r="U13" s="63">
        <v>300.77614379201663</v>
      </c>
      <c r="V13" s="257">
        <v>89.917330361311286</v>
      </c>
      <c r="W13" s="256">
        <v>-100</v>
      </c>
      <c r="X13" s="63">
        <v>0</v>
      </c>
      <c r="Y13" s="257">
        <v>19.038966464694209</v>
      </c>
      <c r="Z13" s="256">
        <v>26.988609816288147</v>
      </c>
      <c r="AA13" s="63">
        <v>57.580071174331721</v>
      </c>
      <c r="AB13" s="257">
        <v>31.369755109031733</v>
      </c>
    </row>
    <row r="14" spans="1:29" ht="18" customHeight="1" x14ac:dyDescent="0.35">
      <c r="A14" s="43"/>
      <c r="B14" s="551" t="s">
        <v>48</v>
      </c>
      <c r="C14" s="551"/>
      <c r="D14" s="256">
        <v>34.495665326079951</v>
      </c>
      <c r="E14" s="63">
        <v>42.115624699894362</v>
      </c>
      <c r="F14" s="257">
        <v>53.899006238100398</v>
      </c>
      <c r="G14" s="256">
        <v>2.5205119685796888</v>
      </c>
      <c r="H14" s="63">
        <v>11.694516469797369</v>
      </c>
      <c r="I14" s="257">
        <v>8.8414044239431604</v>
      </c>
      <c r="J14" s="256">
        <v>0</v>
      </c>
      <c r="K14" s="63">
        <v>0</v>
      </c>
      <c r="L14" s="257">
        <v>3.2847739269074192</v>
      </c>
      <c r="M14" s="256">
        <v>37.011140991164041</v>
      </c>
      <c r="N14" s="63">
        <v>53.813742437337943</v>
      </c>
      <c r="O14" s="257">
        <v>66.025410947042957</v>
      </c>
      <c r="P14" s="3"/>
      <c r="Q14" s="256">
        <v>25.348935880020878</v>
      </c>
      <c r="R14" s="63">
        <v>27.889767797932432</v>
      </c>
      <c r="S14" s="257">
        <v>23.682986693395129</v>
      </c>
      <c r="T14" s="256">
        <v>43.730977439362988</v>
      </c>
      <c r="U14" s="63">
        <v>276.57518360830062</v>
      </c>
      <c r="V14" s="257">
        <v>73.52751380956569</v>
      </c>
      <c r="W14" s="256">
        <v>-100</v>
      </c>
      <c r="X14" s="63">
        <v>0</v>
      </c>
      <c r="Y14" s="257">
        <v>12.856306758030398</v>
      </c>
      <c r="Z14" s="256">
        <v>24.262611798910399</v>
      </c>
      <c r="AA14" s="63">
        <v>49.315524764494903</v>
      </c>
      <c r="AB14" s="257">
        <v>27.996575722370203</v>
      </c>
    </row>
    <row r="15" spans="1:29" ht="18" customHeight="1" x14ac:dyDescent="0.35">
      <c r="A15" s="43"/>
      <c r="B15" s="551" t="s">
        <v>49</v>
      </c>
      <c r="C15" s="551"/>
      <c r="D15" s="256">
        <v>33.711017201357059</v>
      </c>
      <c r="E15" s="63">
        <v>35.311629693652165</v>
      </c>
      <c r="F15" s="257">
        <v>49.534866399236208</v>
      </c>
      <c r="G15" s="256">
        <v>3.5893855524472751</v>
      </c>
      <c r="H15" s="63">
        <v>11.695716892346105</v>
      </c>
      <c r="I15" s="257">
        <v>9.5395675519859466</v>
      </c>
      <c r="J15" s="256">
        <v>0</v>
      </c>
      <c r="K15" s="63">
        <v>0</v>
      </c>
      <c r="L15" s="257">
        <v>3.1360364639205871</v>
      </c>
      <c r="M15" s="256">
        <v>37.296341838303107</v>
      </c>
      <c r="N15" s="63">
        <v>47.010947853644481</v>
      </c>
      <c r="O15" s="257">
        <v>62.211087358167518</v>
      </c>
      <c r="P15" s="126"/>
      <c r="Q15" s="256">
        <v>3.83719959123284</v>
      </c>
      <c r="R15" s="63">
        <v>0.15662240384255152</v>
      </c>
      <c r="S15" s="257">
        <v>9.4615866864523639</v>
      </c>
      <c r="T15" s="256">
        <v>412.83207484036234</v>
      </c>
      <c r="U15" s="63">
        <v>171.46837559319914</v>
      </c>
      <c r="V15" s="257">
        <v>49.581609769874738</v>
      </c>
      <c r="W15" s="256">
        <v>-100</v>
      </c>
      <c r="X15" s="63">
        <v>0</v>
      </c>
      <c r="Y15" s="257">
        <v>12.197786950265582</v>
      </c>
      <c r="Z15" s="256">
        <v>11.89763302503872</v>
      </c>
      <c r="AA15" s="63">
        <v>18.820352559324078</v>
      </c>
      <c r="AB15" s="257">
        <v>14.305066681236436</v>
      </c>
    </row>
    <row r="16" spans="1:29" ht="18" customHeight="1" x14ac:dyDescent="0.35">
      <c r="A16" s="43"/>
      <c r="B16" s="554" t="s">
        <v>73</v>
      </c>
      <c r="C16" s="554"/>
      <c r="D16" s="263">
        <v>32.453702204811087</v>
      </c>
      <c r="E16" s="264">
        <v>37.820032651493328</v>
      </c>
      <c r="F16" s="265">
        <v>49.350347794386835</v>
      </c>
      <c r="G16" s="263">
        <v>2.6068712200132427</v>
      </c>
      <c r="H16" s="264">
        <v>10.216796312301931</v>
      </c>
      <c r="I16" s="265">
        <v>8.3721814026171852</v>
      </c>
      <c r="J16" s="263">
        <v>0</v>
      </c>
      <c r="K16" s="264">
        <v>0</v>
      </c>
      <c r="L16" s="265">
        <v>3.2756604300777323</v>
      </c>
      <c r="M16" s="263">
        <v>35.056172867966865</v>
      </c>
      <c r="N16" s="264">
        <v>48.038989724382979</v>
      </c>
      <c r="O16" s="265">
        <v>60.998362809914319</v>
      </c>
      <c r="P16" s="3"/>
      <c r="Q16" s="263">
        <v>13.604245341645912</v>
      </c>
      <c r="R16" s="264">
        <v>13.204076059597162</v>
      </c>
      <c r="S16" s="265">
        <v>15.907638878954106</v>
      </c>
      <c r="T16" s="263">
        <v>129.31937178233875</v>
      </c>
      <c r="U16" s="264">
        <v>227.74953788865338</v>
      </c>
      <c r="V16" s="265">
        <v>62.922025248757684</v>
      </c>
      <c r="W16" s="263">
        <v>-100</v>
      </c>
      <c r="X16" s="264">
        <v>0</v>
      </c>
      <c r="Y16" s="265">
        <v>15.198420780107842</v>
      </c>
      <c r="Z16" s="346">
        <v>16.620668223442664</v>
      </c>
      <c r="AA16" s="144">
        <v>31.515745055650719</v>
      </c>
      <c r="AB16" s="347">
        <v>20.647071525678644</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63.686613892030238</v>
      </c>
      <c r="E18" s="289">
        <v>49.17651013156631</v>
      </c>
      <c r="F18" s="290">
        <v>55.894191174407929</v>
      </c>
      <c r="G18" s="288">
        <v>5.6185028668928441</v>
      </c>
      <c r="H18" s="289">
        <v>15.463843272832037</v>
      </c>
      <c r="I18" s="290">
        <v>11.651023564769988</v>
      </c>
      <c r="J18" s="288">
        <v>0</v>
      </c>
      <c r="K18" s="289">
        <v>0</v>
      </c>
      <c r="L18" s="290">
        <v>2.9507955685347782</v>
      </c>
      <c r="M18" s="288">
        <v>69.297571472486936</v>
      </c>
      <c r="N18" s="289">
        <v>64.641553826947089</v>
      </c>
      <c r="O18" s="290">
        <v>70.496038847348103</v>
      </c>
      <c r="P18" s="126"/>
      <c r="Q18" s="288">
        <v>10.478974601419242</v>
      </c>
      <c r="R18" s="289">
        <v>-13.318093187965626</v>
      </c>
      <c r="S18" s="290">
        <v>-4.0877788306138463</v>
      </c>
      <c r="T18" s="288">
        <v>746.06926847934915</v>
      </c>
      <c r="U18" s="289">
        <v>115.52414263491218</v>
      </c>
      <c r="V18" s="290">
        <v>30.520109682611075</v>
      </c>
      <c r="W18" s="288">
        <v>-100</v>
      </c>
      <c r="X18" s="289">
        <v>-100</v>
      </c>
      <c r="Y18" s="290">
        <v>22.280342732663776</v>
      </c>
      <c r="Z18" s="288">
        <v>18.629563567287828</v>
      </c>
      <c r="AA18" s="289">
        <v>1.1585035614463266</v>
      </c>
      <c r="AB18" s="290">
        <v>1.2641522227373083</v>
      </c>
    </row>
    <row r="19" spans="1:29" ht="18" customHeight="1" x14ac:dyDescent="0.35">
      <c r="A19" s="43"/>
      <c r="B19" s="557" t="s">
        <v>51</v>
      </c>
      <c r="C19" s="557"/>
      <c r="D19" s="174">
        <v>71.550396620694357</v>
      </c>
      <c r="E19" s="64">
        <v>58.815631404141051</v>
      </c>
      <c r="F19" s="175">
        <v>61.331724690453321</v>
      </c>
      <c r="G19" s="174">
        <v>5.4597899613598981</v>
      </c>
      <c r="H19" s="64">
        <v>13.126280828210021</v>
      </c>
      <c r="I19" s="175">
        <v>10.658809503016681</v>
      </c>
      <c r="J19" s="174">
        <v>0</v>
      </c>
      <c r="K19" s="64">
        <v>0</v>
      </c>
      <c r="L19" s="175">
        <v>2.8766673374618881</v>
      </c>
      <c r="M19" s="174">
        <v>77.009500829437485</v>
      </c>
      <c r="N19" s="64">
        <v>71.939556686217699</v>
      </c>
      <c r="O19" s="175">
        <v>74.867035540405723</v>
      </c>
      <c r="P19" s="3"/>
      <c r="Q19" s="174">
        <v>7.9323484519609346</v>
      </c>
      <c r="R19" s="64">
        <v>-11.985748392423584</v>
      </c>
      <c r="S19" s="175">
        <v>-6.2940772728255467</v>
      </c>
      <c r="T19" s="174">
        <v>271.6541874818131</v>
      </c>
      <c r="U19" s="64">
        <v>70.190147567057309</v>
      </c>
      <c r="V19" s="175">
        <v>18.653656652302953</v>
      </c>
      <c r="W19" s="174">
        <v>-100</v>
      </c>
      <c r="X19" s="64">
        <v>-100</v>
      </c>
      <c r="Y19" s="175">
        <v>23.714461219252716</v>
      </c>
      <c r="Z19" s="174">
        <v>13.557567012529521</v>
      </c>
      <c r="AA19" s="64">
        <v>-3.48430022889147</v>
      </c>
      <c r="AB19" s="175">
        <v>-2.4654044439383807</v>
      </c>
    </row>
    <row r="20" spans="1:29" ht="18" customHeight="1" x14ac:dyDescent="0.35">
      <c r="A20" s="43"/>
      <c r="B20" s="555" t="s">
        <v>74</v>
      </c>
      <c r="C20" s="555"/>
      <c r="D20" s="176">
        <v>67.655921669966446</v>
      </c>
      <c r="E20" s="177">
        <v>54.041971345342134</v>
      </c>
      <c r="F20" s="178">
        <v>58.63860123175543</v>
      </c>
      <c r="G20" s="176">
        <v>5.5383912473163708</v>
      </c>
      <c r="H20" s="177">
        <v>14.283930800784733</v>
      </c>
      <c r="I20" s="178">
        <v>11.150237272219867</v>
      </c>
      <c r="J20" s="176">
        <v>0</v>
      </c>
      <c r="K20" s="177">
        <v>0</v>
      </c>
      <c r="L20" s="178">
        <v>2.91338186574297</v>
      </c>
      <c r="M20" s="176">
        <v>73.19022607901347</v>
      </c>
      <c r="N20" s="177">
        <v>68.325307651150354</v>
      </c>
      <c r="O20" s="178">
        <v>72.702150707120836</v>
      </c>
      <c r="P20" s="126"/>
      <c r="Q20" s="176">
        <v>9.2497890860119689</v>
      </c>
      <c r="R20" s="177">
        <v>-12.455097893754365</v>
      </c>
      <c r="S20" s="178">
        <v>-5.1601050019772856</v>
      </c>
      <c r="T20" s="176">
        <v>421.14831825868441</v>
      </c>
      <c r="U20" s="177">
        <v>91.954941279057195</v>
      </c>
      <c r="V20" s="178">
        <v>24.519717635724934</v>
      </c>
      <c r="W20" s="176">
        <v>-100</v>
      </c>
      <c r="X20" s="177">
        <v>-100</v>
      </c>
      <c r="Y20" s="178">
        <v>22.94722621533392</v>
      </c>
      <c r="Z20" s="176">
        <v>16.045145842798888</v>
      </c>
      <c r="AA20" s="177">
        <v>-1.218757520610245</v>
      </c>
      <c r="AB20" s="178">
        <v>-0.61642400223723914</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42.573086609000327</v>
      </c>
      <c r="E22" s="286">
        <v>43.032807230991061</v>
      </c>
      <c r="F22" s="287">
        <v>51.663643164127585</v>
      </c>
      <c r="G22" s="285">
        <v>3.4512208474761854</v>
      </c>
      <c r="H22" s="286">
        <v>10.841630543708373</v>
      </c>
      <c r="I22" s="287">
        <v>9.7448988056651782</v>
      </c>
      <c r="J22" s="285">
        <v>0</v>
      </c>
      <c r="K22" s="286">
        <v>0</v>
      </c>
      <c r="L22" s="287">
        <v>2.9568475041351876</v>
      </c>
      <c r="M22" s="285">
        <v>46.024307456476514</v>
      </c>
      <c r="N22" s="286">
        <v>53.874437774699437</v>
      </c>
      <c r="O22" s="287">
        <v>64.365389473927948</v>
      </c>
      <c r="P22" s="126"/>
      <c r="Q22" s="285">
        <v>11.55891856960074</v>
      </c>
      <c r="R22" s="286">
        <v>3.0805339745953675</v>
      </c>
      <c r="S22" s="287">
        <v>7.1786356579682398</v>
      </c>
      <c r="T22" s="285">
        <v>209.39279544266725</v>
      </c>
      <c r="U22" s="286">
        <v>159.9720285519376</v>
      </c>
      <c r="V22" s="287">
        <v>52.624257803292416</v>
      </c>
      <c r="W22" s="285">
        <v>-100</v>
      </c>
      <c r="X22" s="286">
        <v>-100</v>
      </c>
      <c r="Y22" s="287">
        <v>19.648297560726554</v>
      </c>
      <c r="Z22" s="285">
        <v>16.369045347734215</v>
      </c>
      <c r="AA22" s="286">
        <v>17.328943398773767</v>
      </c>
      <c r="AB22" s="287">
        <v>12.8040213456249</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117.55355684862222</v>
      </c>
      <c r="E25" s="278">
        <v>120.51884323786506</v>
      </c>
      <c r="F25" s="279">
        <v>122.57457785191338</v>
      </c>
      <c r="G25" s="277">
        <v>132.26497983964765</v>
      </c>
      <c r="H25" s="278">
        <v>130.86742649032021</v>
      </c>
      <c r="I25" s="279">
        <v>131.0107119668906</v>
      </c>
      <c r="J25" s="277">
        <v>0</v>
      </c>
      <c r="K25" s="278">
        <v>0</v>
      </c>
      <c r="L25" s="279">
        <v>74.021451200514335</v>
      </c>
      <c r="M25" s="277">
        <v>118.79186888936739</v>
      </c>
      <c r="N25" s="278">
        <v>122.30784477219746</v>
      </c>
      <c r="O25" s="279">
        <v>120.64307122051187</v>
      </c>
      <c r="P25" s="3"/>
      <c r="Q25" s="260">
        <v>9.0142116348441217</v>
      </c>
      <c r="R25" s="261">
        <v>14.301584601619226</v>
      </c>
      <c r="S25" s="262">
        <v>14.883652777484954</v>
      </c>
      <c r="T25" s="260">
        <v>2.2474987723002378</v>
      </c>
      <c r="U25" s="261">
        <v>18.867922598690281</v>
      </c>
      <c r="V25" s="262">
        <v>11.335059768904276</v>
      </c>
      <c r="W25" s="260">
        <v>-100</v>
      </c>
      <c r="X25" s="261">
        <v>0</v>
      </c>
      <c r="Y25" s="262">
        <v>-0.3526106519492303</v>
      </c>
      <c r="Z25" s="260">
        <v>9.8885159918873597</v>
      </c>
      <c r="AA25" s="261">
        <v>15.625299903966617</v>
      </c>
      <c r="AB25" s="262">
        <v>13.843308145031109</v>
      </c>
    </row>
    <row r="26" spans="1:29" ht="18" customHeight="1" x14ac:dyDescent="0.35">
      <c r="A26" s="43"/>
      <c r="B26" s="551" t="s">
        <v>46</v>
      </c>
      <c r="C26" s="551"/>
      <c r="D26" s="269">
        <v>116.43074743244989</v>
      </c>
      <c r="E26" s="66">
        <v>133.842166033783</v>
      </c>
      <c r="F26" s="270">
        <v>130.47716749311525</v>
      </c>
      <c r="G26" s="269">
        <v>130.75332595607884</v>
      </c>
      <c r="H26" s="66">
        <v>143.67799306566201</v>
      </c>
      <c r="I26" s="270">
        <v>137.11879190858755</v>
      </c>
      <c r="J26" s="269">
        <v>0</v>
      </c>
      <c r="K26" s="66">
        <v>0</v>
      </c>
      <c r="L26" s="270">
        <v>74.410200919966044</v>
      </c>
      <c r="M26" s="269">
        <v>117.45403403039796</v>
      </c>
      <c r="N26" s="66">
        <v>135.8392657280267</v>
      </c>
      <c r="O26" s="270">
        <v>128.2038956588799</v>
      </c>
      <c r="P26" s="3"/>
      <c r="Q26" s="256">
        <v>12.135710916293425</v>
      </c>
      <c r="R26" s="63">
        <v>26.643487223400918</v>
      </c>
      <c r="S26" s="257">
        <v>19.895402623653908</v>
      </c>
      <c r="T26" s="256">
        <v>-3.0776396411641631</v>
      </c>
      <c r="U26" s="63">
        <v>19.845510993530262</v>
      </c>
      <c r="V26" s="257">
        <v>18.428724383111131</v>
      </c>
      <c r="W26" s="256">
        <v>-100</v>
      </c>
      <c r="X26" s="63">
        <v>0</v>
      </c>
      <c r="Y26" s="257">
        <v>-0.21852922798031296</v>
      </c>
      <c r="Z26" s="256">
        <v>11.572684024034125</v>
      </c>
      <c r="AA26" s="63">
        <v>27.328750815188457</v>
      </c>
      <c r="AB26" s="257">
        <v>19.357151144279506</v>
      </c>
    </row>
    <row r="27" spans="1:29" ht="18" customHeight="1" x14ac:dyDescent="0.35">
      <c r="A27" s="43"/>
      <c r="B27" s="551" t="s">
        <v>47</v>
      </c>
      <c r="C27" s="551"/>
      <c r="D27" s="269">
        <v>118.66287374994286</v>
      </c>
      <c r="E27" s="66">
        <v>139.86168733977459</v>
      </c>
      <c r="F27" s="270">
        <v>135.69628193337991</v>
      </c>
      <c r="G27" s="269">
        <v>134.22481577791984</v>
      </c>
      <c r="H27" s="66">
        <v>145.5733421055667</v>
      </c>
      <c r="I27" s="270">
        <v>140.31967352892164</v>
      </c>
      <c r="J27" s="269">
        <v>0</v>
      </c>
      <c r="K27" s="66">
        <v>0</v>
      </c>
      <c r="L27" s="270">
        <v>74.573854311135221</v>
      </c>
      <c r="M27" s="269">
        <v>119.47008332792467</v>
      </c>
      <c r="N27" s="66">
        <v>141.06994876263616</v>
      </c>
      <c r="O27" s="270">
        <v>133.15774029399276</v>
      </c>
      <c r="P27" s="3"/>
      <c r="Q27" s="256">
        <v>11.584529901681167</v>
      </c>
      <c r="R27" s="63">
        <v>30.206957253515185</v>
      </c>
      <c r="S27" s="257">
        <v>22.155587270061577</v>
      </c>
      <c r="T27" s="256">
        <v>3.7197051620210431</v>
      </c>
      <c r="U27" s="63">
        <v>16.639376031812802</v>
      </c>
      <c r="V27" s="257">
        <v>18.684368435153022</v>
      </c>
      <c r="W27" s="256">
        <v>-100</v>
      </c>
      <c r="X27" s="63">
        <v>0</v>
      </c>
      <c r="Y27" s="257">
        <v>-0.43869687585170136</v>
      </c>
      <c r="Z27" s="256">
        <v>11.13507678970649</v>
      </c>
      <c r="AA27" s="63">
        <v>29.582294498895902</v>
      </c>
      <c r="AB27" s="257">
        <v>21.396566971220281</v>
      </c>
    </row>
    <row r="28" spans="1:29" ht="18" customHeight="1" x14ac:dyDescent="0.35">
      <c r="A28" s="43"/>
      <c r="B28" s="551" t="s">
        <v>48</v>
      </c>
      <c r="C28" s="551"/>
      <c r="D28" s="269">
        <v>117.50706469497857</v>
      </c>
      <c r="E28" s="66">
        <v>137.14098187795477</v>
      </c>
      <c r="F28" s="270">
        <v>134.53321372358855</v>
      </c>
      <c r="G28" s="269">
        <v>131.74671104729595</v>
      </c>
      <c r="H28" s="66">
        <v>144.46155928881521</v>
      </c>
      <c r="I28" s="270">
        <v>140.08913946503358</v>
      </c>
      <c r="J28" s="269">
        <v>0</v>
      </c>
      <c r="K28" s="66">
        <v>0</v>
      </c>
      <c r="L28" s="270">
        <v>74.468382202087497</v>
      </c>
      <c r="M28" s="269">
        <v>118.4766731657197</v>
      </c>
      <c r="N28" s="66">
        <v>138.72267324271797</v>
      </c>
      <c r="O28" s="270">
        <v>132.28837939845857</v>
      </c>
      <c r="P28" s="3"/>
      <c r="Q28" s="256">
        <v>11.012324577381973</v>
      </c>
      <c r="R28" s="63">
        <v>28.901198675316945</v>
      </c>
      <c r="S28" s="257">
        <v>21.328415889392581</v>
      </c>
      <c r="T28" s="256">
        <v>1.3854352787821747</v>
      </c>
      <c r="U28" s="63">
        <v>16.458542091813992</v>
      </c>
      <c r="V28" s="257">
        <v>16.865103780791458</v>
      </c>
      <c r="W28" s="256">
        <v>-100</v>
      </c>
      <c r="X28" s="63">
        <v>0</v>
      </c>
      <c r="Y28" s="257">
        <v>-0.60083254624302074</v>
      </c>
      <c r="Z28" s="256">
        <v>10.540711593561605</v>
      </c>
      <c r="AA28" s="63">
        <v>28.56260457810815</v>
      </c>
      <c r="AB28" s="257">
        <v>20.544321759982004</v>
      </c>
    </row>
    <row r="29" spans="1:29" ht="18" customHeight="1" x14ac:dyDescent="0.35">
      <c r="A29" s="43"/>
      <c r="B29" s="551" t="s">
        <v>49</v>
      </c>
      <c r="C29" s="551"/>
      <c r="D29" s="269">
        <v>113.90262425795373</v>
      </c>
      <c r="E29" s="66">
        <v>127.87075806644947</v>
      </c>
      <c r="F29" s="270">
        <v>128.97544659907953</v>
      </c>
      <c r="G29" s="269">
        <v>128.68163885249172</v>
      </c>
      <c r="H29" s="66">
        <v>132.24647311070896</v>
      </c>
      <c r="I29" s="270">
        <v>135.93240444488478</v>
      </c>
      <c r="J29" s="269">
        <v>0</v>
      </c>
      <c r="K29" s="66">
        <v>0</v>
      </c>
      <c r="L29" s="270">
        <v>73.845540869038174</v>
      </c>
      <c r="M29" s="269">
        <v>115.32479607242917</v>
      </c>
      <c r="N29" s="66">
        <v>128.94958395384083</v>
      </c>
      <c r="O29" s="270">
        <v>127.26176084545716</v>
      </c>
      <c r="P29" s="3"/>
      <c r="Q29" s="256">
        <v>7.337825639050755</v>
      </c>
      <c r="R29" s="63">
        <v>23.719242701639214</v>
      </c>
      <c r="S29" s="257">
        <v>17.559126984811556</v>
      </c>
      <c r="T29" s="256">
        <v>7.8655612901779834</v>
      </c>
      <c r="U29" s="63">
        <v>15.659131964567319</v>
      </c>
      <c r="V29" s="257">
        <v>11.008752032585432</v>
      </c>
      <c r="W29" s="256">
        <v>-100</v>
      </c>
      <c r="X29" s="63">
        <v>0</v>
      </c>
      <c r="Y29" s="257">
        <v>-0.34047567194049394</v>
      </c>
      <c r="Z29" s="256">
        <v>8.4198851428452048</v>
      </c>
      <c r="AA29" s="63">
        <v>23.335489521938186</v>
      </c>
      <c r="AB29" s="257">
        <v>16.353057583866352</v>
      </c>
    </row>
    <row r="30" spans="1:29" ht="18" customHeight="1" x14ac:dyDescent="0.35">
      <c r="A30" s="43"/>
      <c r="B30" s="554" t="s">
        <v>73</v>
      </c>
      <c r="C30" s="554"/>
      <c r="D30" s="280">
        <v>116.81363162794761</v>
      </c>
      <c r="E30" s="281">
        <v>132.70456749185672</v>
      </c>
      <c r="F30" s="282">
        <v>130.85824831303583</v>
      </c>
      <c r="G30" s="280">
        <v>131.19441068088688</v>
      </c>
      <c r="H30" s="281">
        <v>140.07527770690186</v>
      </c>
      <c r="I30" s="282">
        <v>137.1928622264941</v>
      </c>
      <c r="J30" s="280">
        <v>0</v>
      </c>
      <c r="K30" s="281">
        <v>0</v>
      </c>
      <c r="L30" s="282">
        <v>74.271905531823194</v>
      </c>
      <c r="M30" s="280">
        <v>117.88289078067821</v>
      </c>
      <c r="N30" s="281">
        <v>134.26618031042929</v>
      </c>
      <c r="O30" s="282">
        <v>128.68846279667036</v>
      </c>
      <c r="P30" s="3"/>
      <c r="Q30" s="263">
        <v>10.114292211931666</v>
      </c>
      <c r="R30" s="264">
        <v>25.647138677274629</v>
      </c>
      <c r="S30" s="265">
        <v>19.5332715827603</v>
      </c>
      <c r="T30" s="263">
        <v>1.2723224052644726</v>
      </c>
      <c r="U30" s="264">
        <v>18.409058435066353</v>
      </c>
      <c r="V30" s="265">
        <v>15.240548209496261</v>
      </c>
      <c r="W30" s="263">
        <v>-100</v>
      </c>
      <c r="X30" s="264">
        <v>0</v>
      </c>
      <c r="Y30" s="265">
        <v>-0.38808517060573489</v>
      </c>
      <c r="Z30" s="263">
        <v>10.256408586739285</v>
      </c>
      <c r="AA30" s="264">
        <v>25.840420050482454</v>
      </c>
      <c r="AB30" s="265">
        <v>18.624126868288801</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116.46781862833053</v>
      </c>
      <c r="E32" s="295">
        <v>127.57208587042271</v>
      </c>
      <c r="F32" s="296">
        <v>136.14549611238897</v>
      </c>
      <c r="G32" s="294">
        <v>131.07507941992333</v>
      </c>
      <c r="H32" s="295">
        <v>125.93333212924689</v>
      </c>
      <c r="I32" s="296">
        <v>133.92215758740011</v>
      </c>
      <c r="J32" s="294">
        <v>0</v>
      </c>
      <c r="K32" s="295">
        <v>0</v>
      </c>
      <c r="L32" s="296">
        <v>74.219091056837186</v>
      </c>
      <c r="M32" s="294">
        <v>117.65201599315856</v>
      </c>
      <c r="N32" s="295">
        <v>127.1776867584671</v>
      </c>
      <c r="O32" s="296">
        <v>133.18576529197097</v>
      </c>
      <c r="P32" s="3"/>
      <c r="Q32" s="288">
        <v>5.0916173007296264</v>
      </c>
      <c r="R32" s="289">
        <v>7.3375728243606719</v>
      </c>
      <c r="S32" s="290">
        <v>12.687653387790144</v>
      </c>
      <c r="T32" s="288">
        <v>5.6846230424337367</v>
      </c>
      <c r="U32" s="289">
        <v>15.886070306821217</v>
      </c>
      <c r="V32" s="290">
        <v>10.446444578703435</v>
      </c>
      <c r="W32" s="288">
        <v>-100</v>
      </c>
      <c r="X32" s="289">
        <v>-100</v>
      </c>
      <c r="Y32" s="290">
        <v>-0.48663294353218595</v>
      </c>
      <c r="Z32" s="288">
        <v>6.0293136121177771</v>
      </c>
      <c r="AA32" s="289">
        <v>8.0338144376023575</v>
      </c>
      <c r="AB32" s="290">
        <v>11.667188443448332</v>
      </c>
    </row>
    <row r="33" spans="1:29" ht="18" customHeight="1" x14ac:dyDescent="0.35">
      <c r="A33" s="43"/>
      <c r="B33" s="557" t="s">
        <v>51</v>
      </c>
      <c r="C33" s="557"/>
      <c r="D33" s="179">
        <v>121.2265603025732</v>
      </c>
      <c r="E33" s="65">
        <v>132.89147527125488</v>
      </c>
      <c r="F33" s="180">
        <v>139.48618503594938</v>
      </c>
      <c r="G33" s="179">
        <v>129.88901786133238</v>
      </c>
      <c r="H33" s="65">
        <v>126.05068667321345</v>
      </c>
      <c r="I33" s="180">
        <v>133.23866029780308</v>
      </c>
      <c r="J33" s="179">
        <v>0</v>
      </c>
      <c r="K33" s="65">
        <v>0</v>
      </c>
      <c r="L33" s="180">
        <v>72.799481483501978</v>
      </c>
      <c r="M33" s="179">
        <v>121.82877245495146</v>
      </c>
      <c r="N33" s="65">
        <v>131.64763830109018</v>
      </c>
      <c r="O33" s="180">
        <v>136.03455708948908</v>
      </c>
      <c r="P33" s="3"/>
      <c r="Q33" s="174">
        <v>5.1878209044304064</v>
      </c>
      <c r="R33" s="64">
        <v>5.9735916247128245</v>
      </c>
      <c r="S33" s="175">
        <v>12.051479464452832</v>
      </c>
      <c r="T33" s="174">
        <v>5.5628397991236973</v>
      </c>
      <c r="U33" s="64">
        <v>16.067554261847498</v>
      </c>
      <c r="V33" s="175">
        <v>10.16573032304942</v>
      </c>
      <c r="W33" s="174">
        <v>-100</v>
      </c>
      <c r="X33" s="64">
        <v>-100</v>
      </c>
      <c r="Y33" s="175">
        <v>-3.2042205022803008</v>
      </c>
      <c r="Z33" s="174">
        <v>5.5539670214333299</v>
      </c>
      <c r="AA33" s="64">
        <v>6.4548004023545085</v>
      </c>
      <c r="AB33" s="175">
        <v>10.978807757306175</v>
      </c>
    </row>
    <row r="34" spans="1:29" ht="18" customHeight="1" x14ac:dyDescent="0.35">
      <c r="A34" s="43"/>
      <c r="B34" s="555" t="s">
        <v>74</v>
      </c>
      <c r="C34" s="555"/>
      <c r="D34" s="273">
        <v>119.00809886942508</v>
      </c>
      <c r="E34" s="274">
        <v>130.49428586050848</v>
      </c>
      <c r="F34" s="275">
        <v>137.9090334861443</v>
      </c>
      <c r="G34" s="273">
        <v>130.48490170966912</v>
      </c>
      <c r="H34" s="274">
        <v>125.98776740591511</v>
      </c>
      <c r="I34" s="275">
        <v>133.5923896382121</v>
      </c>
      <c r="J34" s="273">
        <v>0</v>
      </c>
      <c r="K34" s="274">
        <v>0</v>
      </c>
      <c r="L34" s="275">
        <v>73.511620770372403</v>
      </c>
      <c r="M34" s="350">
        <v>119.8702798384155</v>
      </c>
      <c r="N34" s="351">
        <v>129.5532989587191</v>
      </c>
      <c r="O34" s="352">
        <v>134.66641095918226</v>
      </c>
      <c r="P34" s="3"/>
      <c r="Q34" s="176">
        <v>5.1590059062628519</v>
      </c>
      <c r="R34" s="177">
        <v>6.6457278463853697</v>
      </c>
      <c r="S34" s="178">
        <v>12.35962956848979</v>
      </c>
      <c r="T34" s="176">
        <v>5.7812574557243197</v>
      </c>
      <c r="U34" s="177">
        <v>15.973855859245383</v>
      </c>
      <c r="V34" s="178">
        <v>10.315232902767306</v>
      </c>
      <c r="W34" s="176">
        <v>-100</v>
      </c>
      <c r="X34" s="177">
        <v>-100</v>
      </c>
      <c r="Y34" s="178">
        <v>-1.8363893725510443</v>
      </c>
      <c r="Z34" s="176">
        <v>5.7663862456530852</v>
      </c>
      <c r="AA34" s="177">
        <v>7.1636305217048477</v>
      </c>
      <c r="AB34" s="178">
        <v>11.305270169960446</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117.80412530219638</v>
      </c>
      <c r="E36" s="292">
        <v>132.08118275693198</v>
      </c>
      <c r="F36" s="293">
        <v>132.98728630773351</v>
      </c>
      <c r="G36" s="291">
        <v>131.20368020304568</v>
      </c>
      <c r="H36" s="292">
        <v>134.39897924764952</v>
      </c>
      <c r="I36" s="293">
        <v>134.81080124308747</v>
      </c>
      <c r="J36" s="291">
        <v>0</v>
      </c>
      <c r="K36" s="292">
        <v>0</v>
      </c>
      <c r="L36" s="293">
        <v>75.68974800827003</v>
      </c>
      <c r="M36" s="291">
        <v>118.80892182518913</v>
      </c>
      <c r="N36" s="292">
        <v>132.54761348485812</v>
      </c>
      <c r="O36" s="293">
        <v>130.63120463344109</v>
      </c>
      <c r="P36" s="3"/>
      <c r="Q36" s="285">
        <v>7.7146914661501498</v>
      </c>
      <c r="R36" s="286">
        <v>17.19381281747037</v>
      </c>
      <c r="S36" s="287">
        <v>16.329953559759886</v>
      </c>
      <c r="T36" s="285">
        <v>1.9061597859595609</v>
      </c>
      <c r="U36" s="286">
        <v>17.593229112206281</v>
      </c>
      <c r="V36" s="287">
        <v>13.498014837826355</v>
      </c>
      <c r="W36" s="285">
        <v>-100</v>
      </c>
      <c r="X36" s="286">
        <v>-100</v>
      </c>
      <c r="Y36" s="287">
        <v>1.5064284717619429</v>
      </c>
      <c r="Z36" s="285">
        <v>8.141969237841078</v>
      </c>
      <c r="AA36" s="286">
        <v>17.457756807409655</v>
      </c>
      <c r="AB36" s="287">
        <v>15.504405748349631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35.291591450478805</v>
      </c>
      <c r="E39" s="278">
        <v>36.930813782447196</v>
      </c>
      <c r="F39" s="279">
        <v>51.221740946665854</v>
      </c>
      <c r="G39" s="277">
        <v>3.6495771472267009</v>
      </c>
      <c r="H39" s="278">
        <v>8.3590893156990518</v>
      </c>
      <c r="I39" s="279">
        <v>8.6386930616402502</v>
      </c>
      <c r="J39" s="277">
        <v>0</v>
      </c>
      <c r="K39" s="278">
        <v>0</v>
      </c>
      <c r="L39" s="279">
        <v>2.3670945268760213</v>
      </c>
      <c r="M39" s="277">
        <v>38.936929051118348</v>
      </c>
      <c r="N39" s="278">
        <v>45.289903098146247</v>
      </c>
      <c r="O39" s="279">
        <v>62.227468317887542</v>
      </c>
      <c r="P39" s="3"/>
      <c r="Q39" s="260">
        <v>4.2926754304867121</v>
      </c>
      <c r="R39" s="261">
        <v>-1.273040869975657</v>
      </c>
      <c r="S39" s="262">
        <v>16.214512767413741</v>
      </c>
      <c r="T39" s="260">
        <v>555.02477820504703</v>
      </c>
      <c r="U39" s="261">
        <v>163.2110762155254</v>
      </c>
      <c r="V39" s="262">
        <v>52.255081699193013</v>
      </c>
      <c r="W39" s="260">
        <v>-100</v>
      </c>
      <c r="X39" s="261">
        <v>0</v>
      </c>
      <c r="Y39" s="262">
        <v>17.103280808929004</v>
      </c>
      <c r="Z39" s="260">
        <v>12.639474872896288</v>
      </c>
      <c r="AA39" s="261">
        <v>11.598674159602183</v>
      </c>
      <c r="AB39" s="262">
        <v>20.199295990958422</v>
      </c>
    </row>
    <row r="40" spans="1:29" ht="18" customHeight="1" x14ac:dyDescent="0.35">
      <c r="A40" s="43"/>
      <c r="B40" s="551" t="s">
        <v>46</v>
      </c>
      <c r="C40" s="551"/>
      <c r="D40" s="269">
        <v>34.657526260826174</v>
      </c>
      <c r="E40" s="66">
        <v>49.512796872456192</v>
      </c>
      <c r="F40" s="270">
        <v>62.480839662643817</v>
      </c>
      <c r="G40" s="269">
        <v>2.9946866558526271</v>
      </c>
      <c r="H40" s="66">
        <v>13.691010143033047</v>
      </c>
      <c r="I40" s="270">
        <v>10.977155786162299</v>
      </c>
      <c r="J40" s="269">
        <v>0</v>
      </c>
      <c r="K40" s="66">
        <v>0</v>
      </c>
      <c r="L40" s="270">
        <v>2.493517742281159</v>
      </c>
      <c r="M40" s="269">
        <v>37.647028044324131</v>
      </c>
      <c r="N40" s="66">
        <v>63.20380701548924</v>
      </c>
      <c r="O40" s="270">
        <v>75.951439703609225</v>
      </c>
      <c r="P40" s="3"/>
      <c r="Q40" s="256">
        <v>33.450026335086896</v>
      </c>
      <c r="R40" s="63">
        <v>51.63463927923879</v>
      </c>
      <c r="S40" s="257">
        <v>43.192472845496575</v>
      </c>
      <c r="T40" s="256">
        <v>75.984395635610554</v>
      </c>
      <c r="U40" s="63">
        <v>386.11837826281834</v>
      </c>
      <c r="V40" s="257">
        <v>100.71453302936955</v>
      </c>
      <c r="W40" s="256">
        <v>-100</v>
      </c>
      <c r="X40" s="63">
        <v>0</v>
      </c>
      <c r="Y40" s="257">
        <v>14.229137191774056</v>
      </c>
      <c r="Z40" s="256">
        <v>33.708587950529854</v>
      </c>
      <c r="AA40" s="63">
        <v>78.194049017932016</v>
      </c>
      <c r="AB40" s="257">
        <v>48.09386841828244</v>
      </c>
    </row>
    <row r="41" spans="1:29" ht="18" customHeight="1" x14ac:dyDescent="0.35">
      <c r="A41" s="43"/>
      <c r="B41" s="551" t="s">
        <v>47</v>
      </c>
      <c r="C41" s="551"/>
      <c r="D41" s="269">
        <v>40.669107410580807</v>
      </c>
      <c r="E41" s="66">
        <v>61.5899133099526</v>
      </c>
      <c r="F41" s="270">
        <v>72.788957634302804</v>
      </c>
      <c r="G41" s="269">
        <v>2.51673543092289</v>
      </c>
      <c r="H41" s="66">
        <v>17.144675638597363</v>
      </c>
      <c r="I41" s="270">
        <v>12.460123324889713</v>
      </c>
      <c r="J41" s="269">
        <v>0</v>
      </c>
      <c r="K41" s="66">
        <v>0</v>
      </c>
      <c r="L41" s="270">
        <v>2.5419297564975962</v>
      </c>
      <c r="M41" s="269">
        <v>43.179967112912614</v>
      </c>
      <c r="N41" s="66">
        <v>78.734588948549955</v>
      </c>
      <c r="O41" s="270">
        <v>87.790925782593163</v>
      </c>
      <c r="P41" s="3"/>
      <c r="Q41" s="256">
        <v>44.540526222974968</v>
      </c>
      <c r="R41" s="63">
        <v>76.522119068767523</v>
      </c>
      <c r="S41" s="257">
        <v>53.640451136218353</v>
      </c>
      <c r="T41" s="256">
        <v>26.424234159016805</v>
      </c>
      <c r="U41" s="63">
        <v>367.46279340655764</v>
      </c>
      <c r="V41" s="257">
        <v>125.40218408940454</v>
      </c>
      <c r="W41" s="256">
        <v>-100</v>
      </c>
      <c r="X41" s="63">
        <v>0</v>
      </c>
      <c r="Y41" s="257">
        <v>18.516746234826361</v>
      </c>
      <c r="Z41" s="256">
        <v>41.128889033442505</v>
      </c>
      <c r="AA41" s="63">
        <v>104.1958719006502</v>
      </c>
      <c r="AB41" s="257">
        <v>59.478372740905797</v>
      </c>
    </row>
    <row r="42" spans="1:29" ht="18" customHeight="1" x14ac:dyDescent="0.35">
      <c r="A42" s="43"/>
      <c r="B42" s="551" t="s">
        <v>48</v>
      </c>
      <c r="C42" s="551"/>
      <c r="D42" s="269">
        <v>40.534843771680052</v>
      </c>
      <c r="E42" s="66">
        <v>57.75778123746958</v>
      </c>
      <c r="F42" s="270">
        <v>72.512065257193939</v>
      </c>
      <c r="G42" s="269">
        <v>3.3206916201571937</v>
      </c>
      <c r="H42" s="66">
        <v>16.894080843556587</v>
      </c>
      <c r="I42" s="270">
        <v>12.385847374125383</v>
      </c>
      <c r="J42" s="269">
        <v>0</v>
      </c>
      <c r="K42" s="66">
        <v>0</v>
      </c>
      <c r="L42" s="270">
        <v>2.4461180023639351</v>
      </c>
      <c r="M42" s="269">
        <v>43.849568547005134</v>
      </c>
      <c r="N42" s="66">
        <v>74.651862081026167</v>
      </c>
      <c r="O42" s="270">
        <v>87.343946133015578</v>
      </c>
      <c r="P42" s="3"/>
      <c r="Q42" s="256">
        <v>39.152767553063562</v>
      </c>
      <c r="R42" s="63">
        <v>64.851443674757419</v>
      </c>
      <c r="S42" s="257">
        <v>50.062608479508754</v>
      </c>
      <c r="T42" s="256">
        <v>45.722277112936695</v>
      </c>
      <c r="U42" s="63">
        <v>338.55396871064181</v>
      </c>
      <c r="V42" s="257">
        <v>102.7931091018292</v>
      </c>
      <c r="W42" s="256">
        <v>-100</v>
      </c>
      <c r="X42" s="63">
        <v>0</v>
      </c>
      <c r="Y42" s="257">
        <v>12.178229339516452</v>
      </c>
      <c r="Z42" s="256">
        <v>37.360775327241811</v>
      </c>
      <c r="AA42" s="63">
        <v>91.963927676658386</v>
      </c>
      <c r="AB42" s="257">
        <v>54.292604080717538</v>
      </c>
    </row>
    <row r="43" spans="1:29" ht="18" customHeight="1" x14ac:dyDescent="0.35">
      <c r="A43" s="43"/>
      <c r="B43" s="551" t="s">
        <v>49</v>
      </c>
      <c r="C43" s="551"/>
      <c r="D43" s="269">
        <v>38.397733256395888</v>
      </c>
      <c r="E43" s="66">
        <v>45.15324857489049</v>
      </c>
      <c r="F43" s="270">
        <v>63.887815160672289</v>
      </c>
      <c r="G43" s="269">
        <v>4.6188801536237172</v>
      </c>
      <c r="H43" s="66">
        <v>15.467173095141138</v>
      </c>
      <c r="I43" s="270">
        <v>12.967363547058531</v>
      </c>
      <c r="J43" s="269">
        <v>0</v>
      </c>
      <c r="K43" s="66">
        <v>0</v>
      </c>
      <c r="L43" s="270">
        <v>2.3158230886324165</v>
      </c>
      <c r="M43" s="269">
        <v>43.011930167499131</v>
      </c>
      <c r="N43" s="66">
        <v>60.620421670031632</v>
      </c>
      <c r="O43" s="270">
        <v>79.170925213109584</v>
      </c>
      <c r="P43" s="3"/>
      <c r="Q43" s="256">
        <v>11.456592245606753</v>
      </c>
      <c r="R43" s="63">
        <v>23.913014753387866</v>
      </c>
      <c r="S43" s="257">
        <v>28.682085692235134</v>
      </c>
      <c r="T43" s="256">
        <v>453.16919599896818</v>
      </c>
      <c r="U43" s="63">
        <v>213.97796676830447</v>
      </c>
      <c r="V43" s="257">
        <v>66.048678274358977</v>
      </c>
      <c r="W43" s="256">
        <v>-100</v>
      </c>
      <c r="X43" s="63">
        <v>0</v>
      </c>
      <c r="Y43" s="257">
        <v>11.815780780440726</v>
      </c>
      <c r="Z43" s="256">
        <v>21.319285203505054</v>
      </c>
      <c r="AA43" s="63">
        <v>46.547663480511211</v>
      </c>
      <c r="AB43" s="257">
        <v>32.997440056882937</v>
      </c>
    </row>
    <row r="44" spans="1:29" ht="18" customHeight="1" x14ac:dyDescent="0.35">
      <c r="A44" s="43"/>
      <c r="B44" s="554" t="s">
        <v>73</v>
      </c>
      <c r="C44" s="554"/>
      <c r="D44" s="280">
        <v>37.910348143159133</v>
      </c>
      <c r="E44" s="281">
        <v>50.18891075544321</v>
      </c>
      <c r="F44" s="282">
        <v>64.57900066012553</v>
      </c>
      <c r="G44" s="280">
        <v>3.4200693343060191</v>
      </c>
      <c r="H44" s="281">
        <v>14.311205807205438</v>
      </c>
      <c r="I44" s="282">
        <v>11.486035297044754</v>
      </c>
      <c r="J44" s="280">
        <v>0</v>
      </c>
      <c r="K44" s="281">
        <v>0</v>
      </c>
      <c r="L44" s="282">
        <v>2.4328954201706465</v>
      </c>
      <c r="M44" s="280">
        <v>41.325229973831128</v>
      </c>
      <c r="N44" s="281">
        <v>64.500116562648643</v>
      </c>
      <c r="O44" s="282">
        <v>78.497855431214589</v>
      </c>
      <c r="P44" s="3"/>
      <c r="Q44" s="263">
        <v>25.094510680596741</v>
      </c>
      <c r="R44" s="264">
        <v>42.237682435148344</v>
      </c>
      <c r="S44" s="265">
        <v>38.548192766320625</v>
      </c>
      <c r="T44" s="263">
        <v>132.2370535325295</v>
      </c>
      <c r="U44" s="264">
        <v>288.08514183980049</v>
      </c>
      <c r="V44" s="265">
        <v>87.752235050370729</v>
      </c>
      <c r="W44" s="263">
        <v>-100</v>
      </c>
      <c r="X44" s="264">
        <v>0</v>
      </c>
      <c r="Y44" s="265">
        <v>14.751352793665204</v>
      </c>
      <c r="Z44" s="263">
        <v>28.58176045317164</v>
      </c>
      <c r="AA44" s="264">
        <v>65.499966010581986</v>
      </c>
      <c r="AB44" s="265">
        <v>43.116535189683589</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74.17440995829493</v>
      </c>
      <c r="E46" s="295">
        <v>62.7354997331189</v>
      </c>
      <c r="F46" s="296">
        <v>76.097423872404804</v>
      </c>
      <c r="G46" s="294">
        <v>7.3644570949904633</v>
      </c>
      <c r="H46" s="295">
        <v>19.474133108721773</v>
      </c>
      <c r="I46" s="296">
        <v>15.603302138956384</v>
      </c>
      <c r="J46" s="294">
        <v>0</v>
      </c>
      <c r="K46" s="295">
        <v>0</v>
      </c>
      <c r="L46" s="296">
        <v>2.1900536499119436</v>
      </c>
      <c r="M46" s="294">
        <v>81.529989871680812</v>
      </c>
      <c r="N46" s="295">
        <v>82.209632841840673</v>
      </c>
      <c r="O46" s="296">
        <v>93.890688839365723</v>
      </c>
      <c r="P46" s="3"/>
      <c r="Q46" s="288">
        <v>16.104141185978158</v>
      </c>
      <c r="R46" s="289">
        <v>-6.9577451499537926</v>
      </c>
      <c r="S46" s="290">
        <v>8.0812313479146987</v>
      </c>
      <c r="T46" s="288">
        <v>794.16511709769554</v>
      </c>
      <c r="U46" s="289">
        <v>149.76245945970859</v>
      </c>
      <c r="V46" s="290">
        <v>44.154820605591325</v>
      </c>
      <c r="W46" s="288">
        <v>-100</v>
      </c>
      <c r="X46" s="289">
        <v>-100</v>
      </c>
      <c r="Y46" s="290">
        <v>21.685286304970223</v>
      </c>
      <c r="Z46" s="288">
        <v>25.782111991423392</v>
      </c>
      <c r="AA46" s="289">
        <v>9.2853900254818971</v>
      </c>
      <c r="AB46" s="290">
        <v>13.078831688267529</v>
      </c>
    </row>
    <row r="47" spans="1:29" ht="18" customHeight="1" x14ac:dyDescent="0.35">
      <c r="A47" s="43"/>
      <c r="B47" s="557" t="s">
        <v>51</v>
      </c>
      <c r="C47" s="557"/>
      <c r="D47" s="179">
        <v>86.738084706116339</v>
      </c>
      <c r="E47" s="65">
        <v>78.160960263066514</v>
      </c>
      <c r="F47" s="180">
        <v>85.549282987464764</v>
      </c>
      <c r="G47" s="179">
        <v>7.0916675581019897</v>
      </c>
      <c r="H47" s="65">
        <v>16.545767118613099</v>
      </c>
      <c r="I47" s="180">
        <v>14.201654985514347</v>
      </c>
      <c r="J47" s="179">
        <v>0</v>
      </c>
      <c r="K47" s="65">
        <v>0</v>
      </c>
      <c r="L47" s="180">
        <v>2.0941989056775165</v>
      </c>
      <c r="M47" s="179">
        <v>93.819729534189349</v>
      </c>
      <c r="N47" s="65">
        <v>94.706727381679613</v>
      </c>
      <c r="O47" s="180">
        <v>101.84504020342131</v>
      </c>
      <c r="P47" s="3"/>
      <c r="Q47" s="174">
        <v>13.531685387672397</v>
      </c>
      <c r="R47" s="64">
        <v>-6.7281364298112276</v>
      </c>
      <c r="S47" s="175">
        <v>4.9988727616896398</v>
      </c>
      <c r="T47" s="174">
        <v>292.32871453861219</v>
      </c>
      <c r="U47" s="64">
        <v>97.535541875519058</v>
      </c>
      <c r="V47" s="175">
        <v>30.715667405178927</v>
      </c>
      <c r="W47" s="174">
        <v>-100</v>
      </c>
      <c r="X47" s="64">
        <v>-100</v>
      </c>
      <c r="Y47" s="175">
        <v>19.750377089672408</v>
      </c>
      <c r="Z47" s="174">
        <v>19.864516834700584</v>
      </c>
      <c r="AA47" s="64">
        <v>2.7455955482302477</v>
      </c>
      <c r="AB47" s="175">
        <v>8.2427312990500106</v>
      </c>
    </row>
    <row r="48" spans="1:29" ht="18" customHeight="1" x14ac:dyDescent="0.35">
      <c r="A48" s="43"/>
      <c r="B48" s="555" t="s">
        <v>74</v>
      </c>
      <c r="C48" s="555"/>
      <c r="D48" s="273">
        <v>80.516026152014462</v>
      </c>
      <c r="E48" s="274">
        <v>70.521684572044833</v>
      </c>
      <c r="F48" s="275">
        <v>80.867928208508218</v>
      </c>
      <c r="G48" s="273">
        <v>7.2267643753576847</v>
      </c>
      <c r="H48" s="274">
        <v>17.996005513714536</v>
      </c>
      <c r="I48" s="275">
        <v>14.895868422289116</v>
      </c>
      <c r="J48" s="273">
        <v>0</v>
      </c>
      <c r="K48" s="274">
        <v>0</v>
      </c>
      <c r="L48" s="275">
        <v>2.1416742287377719</v>
      </c>
      <c r="M48" s="273">
        <v>87.733328815282405</v>
      </c>
      <c r="N48" s="274">
        <v>88.517690085759384</v>
      </c>
      <c r="O48" s="275">
        <v>97.905377047415385</v>
      </c>
      <c r="P48" s="3"/>
      <c r="Q48" s="176">
        <v>14.885992157509369</v>
      </c>
      <c r="R48" s="177">
        <v>-6.6371019564897002</v>
      </c>
      <c r="S48" s="178">
        <v>6.5617547029285213</v>
      </c>
      <c r="T48" s="176">
        <v>451.27724426766508</v>
      </c>
      <c r="U48" s="177">
        <v>122.61754691576665</v>
      </c>
      <c r="V48" s="178">
        <v>37.364216520580072</v>
      </c>
      <c r="W48" s="176">
        <v>-100</v>
      </c>
      <c r="X48" s="177">
        <v>-100</v>
      </c>
      <c r="Y48" s="178">
        <v>20.689436421152802</v>
      </c>
      <c r="Z48" s="176">
        <v>22.73675717139723</v>
      </c>
      <c r="AA48" s="177">
        <v>5.8575657154429059</v>
      </c>
      <c r="AB48" s="178">
        <v>10.619157768791043</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50.152852293879342</v>
      </c>
      <c r="E50" s="292">
        <v>56.838240764203547</v>
      </c>
      <c r="F50" s="293">
        <v>68.706077051684147</v>
      </c>
      <c r="G50" s="291">
        <v>4.5281287638234975</v>
      </c>
      <c r="H50" s="292">
        <v>14.571040784545447</v>
      </c>
      <c r="I50" s="293">
        <v>13.137176160245286</v>
      </c>
      <c r="J50" s="291">
        <v>0</v>
      </c>
      <c r="K50" s="292">
        <v>0</v>
      </c>
      <c r="L50" s="293">
        <v>2.2380304248687457</v>
      </c>
      <c r="M50" s="291">
        <v>54.680983466549876</v>
      </c>
      <c r="N50" s="292">
        <v>71.409281548748993</v>
      </c>
      <c r="O50" s="293">
        <v>84.081283636798176</v>
      </c>
      <c r="P50" s="3"/>
      <c r="Q50" s="285">
        <v>20.165344940401734</v>
      </c>
      <c r="R50" s="286">
        <v>20.804008037355015</v>
      </c>
      <c r="S50" s="287">
        <v>24.680857086775021</v>
      </c>
      <c r="T50" s="285">
        <v>215.29031648622038</v>
      </c>
      <c r="U50" s="286">
        <v>205.70950316182581</v>
      </c>
      <c r="V50" s="287">
        <v>73.225502767569367</v>
      </c>
      <c r="W50" s="285">
        <v>-100</v>
      </c>
      <c r="X50" s="286">
        <v>-100</v>
      </c>
      <c r="Y50" s="287">
        <v>21.450713581401153</v>
      </c>
      <c r="Z50" s="285">
        <v>25.843777222444835</v>
      </c>
      <c r="AA50" s="286">
        <v>37.81194500218664</v>
      </c>
      <c r="AB50" s="287">
        <v>30.293614515585904</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pageSetUpPr fitToPage="1"/>
  </sheetPr>
  <dimension ref="A1:AW86"/>
  <sheetViews>
    <sheetView showGridLines="0" zoomScale="75" workbookViewId="0"/>
  </sheetViews>
  <sheetFormatPr defaultRowHeight="12.5" x14ac:dyDescent="0.25"/>
  <cols>
    <col min="1" max="1" width="1.7265625" customWidth="1"/>
    <col min="2" max="2" width="6.7265625" customWidth="1"/>
    <col min="3" max="3" width="6.7265625" style="23" customWidth="1"/>
    <col min="4" max="15" width="8.7265625" customWidth="1"/>
    <col min="16" max="16" width="1.453125" customWidth="1"/>
    <col min="17" max="28" width="7.7265625" customWidth="1"/>
    <col min="29" max="29" width="1.453125" customWidth="1"/>
    <col min="30" max="33" width="7.7265625" customWidth="1"/>
    <col min="34" max="34" width="1.7265625" customWidth="1"/>
    <col min="35" max="49" width="9.1796875" style="151" customWidth="1"/>
  </cols>
  <sheetData>
    <row r="1" spans="1:33" ht="40" customHeight="1" x14ac:dyDescent="0.3">
      <c r="B1" s="365" t="s">
        <v>124</v>
      </c>
      <c r="AD1" s="3"/>
      <c r="AG1" s="386"/>
    </row>
    <row r="2" spans="1:33" ht="21" customHeight="1" x14ac:dyDescent="0.25">
      <c r="B2" s="8" t="s">
        <v>150</v>
      </c>
    </row>
    <row r="3" spans="1:33" ht="21" customHeight="1" x14ac:dyDescent="0.25">
      <c r="B3" s="8" t="s">
        <v>151</v>
      </c>
      <c r="U3" s="567" t="s">
        <v>236</v>
      </c>
      <c r="V3" s="567"/>
      <c r="W3" s="567"/>
      <c r="X3" s="567"/>
      <c r="Y3" s="567"/>
      <c r="Z3" s="567"/>
      <c r="AA3" s="567"/>
      <c r="AB3" s="567"/>
      <c r="AC3" s="567"/>
      <c r="AD3" s="567"/>
      <c r="AE3" s="567"/>
      <c r="AF3" s="567"/>
      <c r="AG3" s="567"/>
    </row>
    <row r="4" spans="1:33" ht="21" customHeight="1" x14ac:dyDescent="0.25">
      <c r="B4" s="142" t="s">
        <v>152</v>
      </c>
      <c r="C4" s="3"/>
      <c r="D4" s="3"/>
      <c r="E4" s="3"/>
      <c r="F4" s="3"/>
      <c r="G4" s="3"/>
      <c r="H4" s="143"/>
      <c r="I4" s="143"/>
      <c r="J4" s="143"/>
      <c r="K4" s="143"/>
      <c r="L4" s="143"/>
      <c r="M4" s="143"/>
      <c r="N4" s="143"/>
      <c r="O4" s="143"/>
      <c r="P4" s="143"/>
      <c r="Q4" s="143"/>
      <c r="R4" s="143"/>
      <c r="S4" s="143"/>
      <c r="T4" s="143"/>
      <c r="U4" s="143"/>
      <c r="V4" s="143"/>
      <c r="W4" s="143"/>
      <c r="AC4" s="143"/>
    </row>
    <row r="5" spans="1:33" ht="25" customHeight="1" x14ac:dyDescent="0.25"/>
    <row r="6" spans="1:33" ht="25" customHeight="1" x14ac:dyDescent="0.35">
      <c r="D6" s="566" t="s">
        <v>79</v>
      </c>
      <c r="E6" s="566"/>
      <c r="F6" s="566"/>
      <c r="G6" s="566"/>
      <c r="H6" s="566"/>
      <c r="I6" s="566"/>
      <c r="J6" s="566"/>
      <c r="K6" s="566"/>
      <c r="L6" s="566"/>
      <c r="M6" s="566"/>
      <c r="N6" s="566"/>
      <c r="O6" s="541"/>
      <c r="Q6" s="566" t="s">
        <v>69</v>
      </c>
      <c r="R6" s="566"/>
      <c r="S6" s="566"/>
      <c r="T6" s="566"/>
      <c r="U6" s="566"/>
      <c r="V6" s="566"/>
      <c r="W6" s="566"/>
      <c r="X6" s="566"/>
      <c r="Y6" s="566"/>
      <c r="Z6" s="566"/>
      <c r="AA6" s="566"/>
      <c r="AB6" s="541"/>
      <c r="AD6" s="566" t="s">
        <v>75</v>
      </c>
      <c r="AE6" s="566"/>
      <c r="AF6" s="566"/>
      <c r="AG6" s="541"/>
    </row>
    <row r="7" spans="1:33" ht="25" customHeight="1" x14ac:dyDescent="0.35">
      <c r="D7" s="565" t="s">
        <v>20</v>
      </c>
      <c r="E7" s="565"/>
      <c r="F7" s="545"/>
      <c r="G7" s="565" t="s">
        <v>18</v>
      </c>
      <c r="H7" s="565"/>
      <c r="I7" s="545"/>
      <c r="J7" s="565" t="s">
        <v>17</v>
      </c>
      <c r="K7" s="565"/>
      <c r="L7" s="545"/>
      <c r="M7" s="565" t="s">
        <v>86</v>
      </c>
      <c r="N7" s="565"/>
      <c r="O7" s="545"/>
      <c r="Q7" s="565" t="s">
        <v>20</v>
      </c>
      <c r="R7" s="565"/>
      <c r="S7" s="545"/>
      <c r="T7" s="565" t="s">
        <v>18</v>
      </c>
      <c r="U7" s="565"/>
      <c r="V7" s="545"/>
      <c r="W7" s="565" t="s">
        <v>17</v>
      </c>
      <c r="X7" s="565"/>
      <c r="Y7" s="545"/>
      <c r="Z7" s="565" t="s">
        <v>86</v>
      </c>
      <c r="AA7" s="565"/>
      <c r="AB7" s="545"/>
      <c r="AD7" s="565" t="s">
        <v>76</v>
      </c>
      <c r="AE7" s="565"/>
      <c r="AF7" s="565"/>
      <c r="AG7" s="545"/>
    </row>
    <row r="8" spans="1:33" ht="30" customHeight="1" x14ac:dyDescent="0.4">
      <c r="A8" s="42"/>
      <c r="B8" s="435"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c r="AC8" s="45"/>
      <c r="AD8" s="250" t="s">
        <v>20</v>
      </c>
      <c r="AE8" s="251" t="s">
        <v>18</v>
      </c>
      <c r="AF8" s="251" t="s">
        <v>17</v>
      </c>
      <c r="AG8" s="252" t="s">
        <v>12</v>
      </c>
    </row>
    <row r="9" spans="1:33" ht="20.149999999999999" customHeight="1" x14ac:dyDescent="0.4">
      <c r="A9" s="42"/>
      <c r="B9" s="183">
        <v>2021</v>
      </c>
      <c r="C9" s="184" t="s">
        <v>160</v>
      </c>
      <c r="D9" s="266">
        <v>139.72813996806812</v>
      </c>
      <c r="E9" s="267">
        <v>134.39060917227502</v>
      </c>
      <c r="F9" s="268">
        <v>130.91330892824806</v>
      </c>
      <c r="G9" s="266">
        <v>13.386641830761043</v>
      </c>
      <c r="H9" s="267">
        <v>22.113024492980632</v>
      </c>
      <c r="I9" s="268">
        <v>8.5822828596927838</v>
      </c>
      <c r="J9" s="266">
        <v>2.7985630654603511</v>
      </c>
      <c r="K9" s="267">
        <v>2.0115220898950716</v>
      </c>
      <c r="L9" s="268">
        <v>4.6481514464632268</v>
      </c>
      <c r="M9" s="266">
        <v>155.91334486428951</v>
      </c>
      <c r="N9" s="267">
        <v>158.51515575515074</v>
      </c>
      <c r="O9" s="268">
        <v>144.14374323440407</v>
      </c>
      <c r="P9" s="3"/>
      <c r="Q9" s="253">
        <v>51.199311689025926</v>
      </c>
      <c r="R9" s="254">
        <v>35.217281502818985</v>
      </c>
      <c r="S9" s="255">
        <v>31.829910958075992</v>
      </c>
      <c r="T9" s="253">
        <v>0</v>
      </c>
      <c r="U9" s="254">
        <v>306.21799878878198</v>
      </c>
      <c r="V9" s="255">
        <v>206.08105887780061</v>
      </c>
      <c r="W9" s="253">
        <v>-65.653673153636703</v>
      </c>
      <c r="X9" s="254">
        <v>13.612995419421248</v>
      </c>
      <c r="Y9" s="255">
        <v>83.136492564292112</v>
      </c>
      <c r="Z9" s="253">
        <v>55.04311485978954</v>
      </c>
      <c r="AA9" s="254">
        <v>48.697029235421184</v>
      </c>
      <c r="AB9" s="255">
        <v>37.74321038367956</v>
      </c>
      <c r="AC9" s="3"/>
      <c r="AD9" s="260" t="s">
        <v>162</v>
      </c>
      <c r="AE9" s="261" t="s">
        <v>244</v>
      </c>
      <c r="AF9" s="261" t="s">
        <v>245</v>
      </c>
      <c r="AG9" s="262" t="s">
        <v>244</v>
      </c>
    </row>
    <row r="10" spans="1:33" ht="20.149999999999999" customHeight="1" x14ac:dyDescent="0.35">
      <c r="A10" s="43"/>
      <c r="B10" s="185"/>
      <c r="C10" s="186" t="s">
        <v>164</v>
      </c>
      <c r="D10" s="179">
        <v>121.78733933688089</v>
      </c>
      <c r="E10" s="65">
        <v>117.78268668419354</v>
      </c>
      <c r="F10" s="180">
        <v>120.17483311859715</v>
      </c>
      <c r="G10" s="179">
        <v>12.851412198117069</v>
      </c>
      <c r="H10" s="65">
        <v>27.070478384613857</v>
      </c>
      <c r="I10" s="180">
        <v>11.295132510962267</v>
      </c>
      <c r="J10" s="179">
        <v>4.3798608268522311E-2</v>
      </c>
      <c r="K10" s="65">
        <v>0.26972824417342456</v>
      </c>
      <c r="L10" s="180">
        <v>5.0596439191368034</v>
      </c>
      <c r="M10" s="179">
        <v>134.68255014326647</v>
      </c>
      <c r="N10" s="65">
        <v>145.12289331298081</v>
      </c>
      <c r="O10" s="180">
        <v>136.52960954869621</v>
      </c>
      <c r="P10" s="3"/>
      <c r="Q10" s="174">
        <v>42.547925112212624</v>
      </c>
      <c r="R10" s="64">
        <v>23.402341155867063</v>
      </c>
      <c r="S10" s="175">
        <v>25.080696047723375</v>
      </c>
      <c r="T10" s="174">
        <v>0</v>
      </c>
      <c r="U10" s="64">
        <v>178.98346522972554</v>
      </c>
      <c r="V10" s="175">
        <v>190.6079287196321</v>
      </c>
      <c r="W10" s="174">
        <v>-99.408467755985384</v>
      </c>
      <c r="X10" s="64">
        <v>-93.075667442119965</v>
      </c>
      <c r="Y10" s="175">
        <v>60.974867043891827</v>
      </c>
      <c r="Z10" s="174">
        <v>45.069012965676656</v>
      </c>
      <c r="AA10" s="64">
        <v>33.085697794926823</v>
      </c>
      <c r="AB10" s="175">
        <v>32.414570128871333</v>
      </c>
      <c r="AC10" s="3"/>
      <c r="AD10" s="174" t="s">
        <v>162</v>
      </c>
      <c r="AE10" s="64" t="s">
        <v>241</v>
      </c>
      <c r="AF10" s="64" t="s">
        <v>242</v>
      </c>
      <c r="AG10" s="175" t="s">
        <v>241</v>
      </c>
    </row>
    <row r="11" spans="1:33" ht="20.149999999999999" customHeight="1" x14ac:dyDescent="0.35">
      <c r="A11" s="43"/>
      <c r="B11" s="187"/>
      <c r="C11" s="188" t="s">
        <v>165</v>
      </c>
      <c r="D11" s="269">
        <v>123.01990136054422</v>
      </c>
      <c r="E11" s="66">
        <v>123.31395082270291</v>
      </c>
      <c r="F11" s="272">
        <v>124.08509685761327</v>
      </c>
      <c r="G11" s="269">
        <v>8.480272108843538</v>
      </c>
      <c r="H11" s="66">
        <v>27.713285487019576</v>
      </c>
      <c r="I11" s="272">
        <v>12.070680631794191</v>
      </c>
      <c r="J11" s="269">
        <v>0</v>
      </c>
      <c r="K11" s="66">
        <v>0.26769636259479362</v>
      </c>
      <c r="L11" s="272">
        <v>6.1970329644750324</v>
      </c>
      <c r="M11" s="269">
        <v>131.50017346938776</v>
      </c>
      <c r="N11" s="66">
        <v>151.29493267231726</v>
      </c>
      <c r="O11" s="272">
        <v>142.35281045388248</v>
      </c>
      <c r="P11" s="3"/>
      <c r="Q11" s="298">
        <v>43.326033719927594</v>
      </c>
      <c r="R11" s="145">
        <v>30.516018755570379</v>
      </c>
      <c r="S11" s="299">
        <v>32.791227855285442</v>
      </c>
      <c r="T11" s="298">
        <v>145.22272994277631</v>
      </c>
      <c r="U11" s="145">
        <v>144.38716477975083</v>
      </c>
      <c r="V11" s="299">
        <v>170.05488535156235</v>
      </c>
      <c r="W11" s="298">
        <v>-100</v>
      </c>
      <c r="X11" s="145">
        <v>-88.039954336531309</v>
      </c>
      <c r="Y11" s="299">
        <v>118.13145771212386</v>
      </c>
      <c r="Z11" s="298">
        <v>28.491259321489146</v>
      </c>
      <c r="AA11" s="145">
        <v>40.010095081706524</v>
      </c>
      <c r="AB11" s="299">
        <v>41.286911237207143</v>
      </c>
      <c r="AC11" s="3"/>
      <c r="AD11" s="256" t="s">
        <v>162</v>
      </c>
      <c r="AE11" s="63" t="s">
        <v>245</v>
      </c>
      <c r="AF11" s="63" t="s">
        <v>237</v>
      </c>
      <c r="AG11" s="257" t="s">
        <v>244</v>
      </c>
    </row>
    <row r="12" spans="1:33" ht="20.149999999999999" customHeight="1" x14ac:dyDescent="0.35">
      <c r="A12" s="43"/>
      <c r="B12" s="185"/>
      <c r="C12" s="186" t="s">
        <v>167</v>
      </c>
      <c r="D12" s="179">
        <v>111.34875887531952</v>
      </c>
      <c r="E12" s="65">
        <v>123.39104776511832</v>
      </c>
      <c r="F12" s="180">
        <v>123.63933791113368</v>
      </c>
      <c r="G12" s="179">
        <v>11.772223800056802</v>
      </c>
      <c r="H12" s="65">
        <v>44.866154593228067</v>
      </c>
      <c r="I12" s="180">
        <v>13.555313441380189</v>
      </c>
      <c r="J12" s="179">
        <v>7.9701789264413518</v>
      </c>
      <c r="K12" s="65">
        <v>0.25352795034626419</v>
      </c>
      <c r="L12" s="180">
        <v>5.1580390796658815</v>
      </c>
      <c r="M12" s="179">
        <v>131.09116160181767</v>
      </c>
      <c r="N12" s="65">
        <v>168.51073030869264</v>
      </c>
      <c r="O12" s="180">
        <v>142.35269043217974</v>
      </c>
      <c r="P12" s="3"/>
      <c r="Q12" s="174">
        <v>29.660420184010512</v>
      </c>
      <c r="R12" s="64">
        <v>35.2408668483585</v>
      </c>
      <c r="S12" s="175">
        <v>34.659850617864983</v>
      </c>
      <c r="T12" s="174">
        <v>2.8980036533704396</v>
      </c>
      <c r="U12" s="64">
        <v>362.45749829847261</v>
      </c>
      <c r="V12" s="175">
        <v>120.57299761141749</v>
      </c>
      <c r="W12" s="174">
        <v>98.343366138743875</v>
      </c>
      <c r="X12" s="64">
        <v>-87.169932251494117</v>
      </c>
      <c r="Y12" s="175">
        <v>93.885921606740609</v>
      </c>
      <c r="Z12" s="174">
        <v>29.362538068321271</v>
      </c>
      <c r="AA12" s="64">
        <v>63.736634366720004</v>
      </c>
      <c r="AB12" s="175">
        <v>41.472893032049164</v>
      </c>
      <c r="AC12" s="3"/>
      <c r="AD12" s="174" t="s">
        <v>163</v>
      </c>
      <c r="AE12" s="64" t="s">
        <v>246</v>
      </c>
      <c r="AF12" s="64" t="s">
        <v>247</v>
      </c>
      <c r="AG12" s="175" t="s">
        <v>248</v>
      </c>
    </row>
    <row r="13" spans="1:33" ht="20.149999999999999" customHeight="1" x14ac:dyDescent="0.35">
      <c r="A13" s="43"/>
      <c r="B13" s="187"/>
      <c r="C13" s="188" t="s">
        <v>168</v>
      </c>
      <c r="D13" s="269">
        <v>104.67471442095298</v>
      </c>
      <c r="E13" s="66">
        <v>114.51773563382289</v>
      </c>
      <c r="F13" s="272">
        <v>117.79116353338154</v>
      </c>
      <c r="G13" s="269">
        <v>15.341432628589461</v>
      </c>
      <c r="H13" s="66">
        <v>18.346991862875022</v>
      </c>
      <c r="I13" s="272">
        <v>11.74876466540937</v>
      </c>
      <c r="J13" s="269">
        <v>3.4452508677816347</v>
      </c>
      <c r="K13" s="66">
        <v>3.4810187967266559</v>
      </c>
      <c r="L13" s="272">
        <v>5.7097053681063574</v>
      </c>
      <c r="M13" s="269">
        <v>123.46139791732408</v>
      </c>
      <c r="N13" s="66">
        <v>136.34574629342458</v>
      </c>
      <c r="O13" s="272">
        <v>135.24963356689727</v>
      </c>
      <c r="P13" s="3"/>
      <c r="Q13" s="256">
        <v>27.084227320654286</v>
      </c>
      <c r="R13" s="63">
        <v>29.913616882550286</v>
      </c>
      <c r="S13" s="299">
        <v>33.52256388516156</v>
      </c>
      <c r="T13" s="256">
        <v>129.42919683966835</v>
      </c>
      <c r="U13" s="63">
        <v>63.153395016755887</v>
      </c>
      <c r="V13" s="299">
        <v>128.7104660876831</v>
      </c>
      <c r="W13" s="256">
        <v>-53.555247832177159</v>
      </c>
      <c r="X13" s="63">
        <v>500.04683262267537</v>
      </c>
      <c r="Y13" s="299">
        <v>98.355054729681413</v>
      </c>
      <c r="Z13" s="256">
        <v>27.977536898299523</v>
      </c>
      <c r="AA13" s="63">
        <v>36.380516716869444</v>
      </c>
      <c r="AB13" s="299">
        <v>40.54296156174437</v>
      </c>
      <c r="AC13" s="3"/>
      <c r="AD13" s="256" t="s">
        <v>166</v>
      </c>
      <c r="AE13" s="63" t="s">
        <v>242</v>
      </c>
      <c r="AF13" s="63" t="s">
        <v>242</v>
      </c>
      <c r="AG13" s="257" t="s">
        <v>241</v>
      </c>
    </row>
    <row r="14" spans="1:33" ht="20.149999999999999" customHeight="1" x14ac:dyDescent="0.35">
      <c r="A14" s="43"/>
      <c r="B14" s="185"/>
      <c r="C14" s="186" t="s">
        <v>169</v>
      </c>
      <c r="D14" s="179">
        <v>106.4055513196481</v>
      </c>
      <c r="E14" s="65">
        <v>111.94842147258301</v>
      </c>
      <c r="F14" s="180">
        <v>116.36590038902382</v>
      </c>
      <c r="G14" s="179">
        <v>10.052492668621701</v>
      </c>
      <c r="H14" s="65">
        <v>33.317031876058806</v>
      </c>
      <c r="I14" s="180">
        <v>14.45906179684223</v>
      </c>
      <c r="J14" s="179">
        <v>0</v>
      </c>
      <c r="K14" s="65">
        <v>5.876572241580865</v>
      </c>
      <c r="L14" s="180">
        <v>7.906725526395574</v>
      </c>
      <c r="M14" s="179">
        <v>116.45804398826979</v>
      </c>
      <c r="N14" s="65">
        <v>151.14202559022269</v>
      </c>
      <c r="O14" s="180">
        <v>138.73168771226162</v>
      </c>
      <c r="P14" s="3"/>
      <c r="Q14" s="174">
        <v>35.854803074173653</v>
      </c>
      <c r="R14" s="64">
        <v>29.331789149329111</v>
      </c>
      <c r="S14" s="175">
        <v>36.350618416382112</v>
      </c>
      <c r="T14" s="174">
        <v>-13.303714077518238</v>
      </c>
      <c r="U14" s="64">
        <v>321.95925674554019</v>
      </c>
      <c r="V14" s="175">
        <v>190.15515454373158</v>
      </c>
      <c r="W14" s="174">
        <v>-100</v>
      </c>
      <c r="X14" s="64">
        <v>232.26418363618234</v>
      </c>
      <c r="Y14" s="175">
        <v>86.803162862040651</v>
      </c>
      <c r="Z14" s="174">
        <v>13.605039369927949</v>
      </c>
      <c r="AA14" s="64">
        <v>57.073874271258191</v>
      </c>
      <c r="AB14" s="175">
        <v>46.714405371574415</v>
      </c>
      <c r="AC14" s="3"/>
      <c r="AD14" s="174" t="s">
        <v>166</v>
      </c>
      <c r="AE14" s="64" t="s">
        <v>245</v>
      </c>
      <c r="AF14" s="64" t="s">
        <v>237</v>
      </c>
      <c r="AG14" s="175" t="s">
        <v>244</v>
      </c>
    </row>
    <row r="15" spans="1:33" ht="20.149999999999999" customHeight="1" x14ac:dyDescent="0.35">
      <c r="A15" s="43"/>
      <c r="B15" s="187">
        <v>2022</v>
      </c>
      <c r="C15" s="188" t="s">
        <v>171</v>
      </c>
      <c r="D15" s="269">
        <v>115.65041777777778</v>
      </c>
      <c r="E15" s="66">
        <v>118.93689744398864</v>
      </c>
      <c r="F15" s="272">
        <v>120.57082158378684</v>
      </c>
      <c r="G15" s="269">
        <v>10.569333333333333</v>
      </c>
      <c r="H15" s="66">
        <v>19.071007345049615</v>
      </c>
      <c r="I15" s="272">
        <v>10.936907932743825</v>
      </c>
      <c r="J15" s="269">
        <v>1.6435555555555557</v>
      </c>
      <c r="K15" s="66">
        <v>11.633875986594086</v>
      </c>
      <c r="L15" s="272">
        <v>12.035857930883646</v>
      </c>
      <c r="M15" s="269">
        <v>127.86330666666667</v>
      </c>
      <c r="N15" s="66">
        <v>149.64178077563233</v>
      </c>
      <c r="O15" s="272">
        <v>143.5435874474143</v>
      </c>
      <c r="P15" s="3"/>
      <c r="Q15" s="256">
        <v>36.622680586960378</v>
      </c>
      <c r="R15" s="63">
        <v>31.405003584756773</v>
      </c>
      <c r="S15" s="299">
        <v>34.808048433339692</v>
      </c>
      <c r="T15" s="256">
        <v>90.970214631441394</v>
      </c>
      <c r="U15" s="63">
        <v>83.006936248091222</v>
      </c>
      <c r="V15" s="299">
        <v>116.97441936411018</v>
      </c>
      <c r="W15" s="256">
        <v>-75.068207687563557</v>
      </c>
      <c r="X15" s="63">
        <v>2022.0196473757758</v>
      </c>
      <c r="Y15" s="299">
        <v>233.49661337242424</v>
      </c>
      <c r="Z15" s="256">
        <v>32.1226030777528</v>
      </c>
      <c r="AA15" s="63">
        <v>47.458129371417805</v>
      </c>
      <c r="AB15" s="299">
        <v>46.340859199791915</v>
      </c>
      <c r="AC15" s="3"/>
      <c r="AD15" s="256" t="s">
        <v>170</v>
      </c>
      <c r="AE15" s="63" t="s">
        <v>245</v>
      </c>
      <c r="AF15" s="63" t="s">
        <v>245</v>
      </c>
      <c r="AG15" s="257" t="s">
        <v>244</v>
      </c>
    </row>
    <row r="16" spans="1:33" ht="20.149999999999999" customHeight="1" x14ac:dyDescent="0.35">
      <c r="A16" s="43"/>
      <c r="B16" s="185"/>
      <c r="C16" s="186" t="s">
        <v>172</v>
      </c>
      <c r="D16" s="179">
        <v>116.73686910135413</v>
      </c>
      <c r="E16" s="65">
        <v>121.88069043576684</v>
      </c>
      <c r="F16" s="180">
        <v>117.82647238967151</v>
      </c>
      <c r="G16" s="179">
        <v>34.049240869922038</v>
      </c>
      <c r="H16" s="65">
        <v>27.933267092353351</v>
      </c>
      <c r="I16" s="180">
        <v>10.735239497661833</v>
      </c>
      <c r="J16" s="179">
        <v>5.5794009027492821</v>
      </c>
      <c r="K16" s="65">
        <v>6.2137193085340447</v>
      </c>
      <c r="L16" s="180">
        <v>6.86548642310101</v>
      </c>
      <c r="M16" s="179">
        <v>156.36551087402543</v>
      </c>
      <c r="N16" s="65">
        <v>156.02767683665422</v>
      </c>
      <c r="O16" s="180">
        <v>135.42719831043436</v>
      </c>
      <c r="P16" s="3"/>
      <c r="Q16" s="174">
        <v>31.199586969861578</v>
      </c>
      <c r="R16" s="64">
        <v>29.849041448429123</v>
      </c>
      <c r="S16" s="175">
        <v>28.844792364375024</v>
      </c>
      <c r="T16" s="174">
        <v>423.52739499912894</v>
      </c>
      <c r="U16" s="64">
        <v>190.08940077945672</v>
      </c>
      <c r="V16" s="175">
        <v>100.59602180623585</v>
      </c>
      <c r="W16" s="174">
        <v>67.10897320604515</v>
      </c>
      <c r="X16" s="64">
        <v>314.06967932116282</v>
      </c>
      <c r="Y16" s="175">
        <v>70.031052745296194</v>
      </c>
      <c r="Z16" s="174">
        <v>58.234025464994467</v>
      </c>
      <c r="AA16" s="64">
        <v>48.607395064468612</v>
      </c>
      <c r="AB16" s="175">
        <v>34.30197237139005</v>
      </c>
      <c r="AC16" s="3"/>
      <c r="AD16" s="174" t="s">
        <v>170</v>
      </c>
      <c r="AE16" s="64" t="s">
        <v>245</v>
      </c>
      <c r="AF16" s="64" t="s">
        <v>245</v>
      </c>
      <c r="AG16" s="175" t="s">
        <v>245</v>
      </c>
    </row>
    <row r="17" spans="1:34" ht="20.149999999999999" customHeight="1" x14ac:dyDescent="0.35">
      <c r="A17" s="43"/>
      <c r="B17" s="187"/>
      <c r="C17" s="188" t="s">
        <v>173</v>
      </c>
      <c r="D17" s="269">
        <v>114.22346896346896</v>
      </c>
      <c r="E17" s="66">
        <v>125.34847304422684</v>
      </c>
      <c r="F17" s="272">
        <v>125.86427347348128</v>
      </c>
      <c r="G17" s="269">
        <v>20.893970893970895</v>
      </c>
      <c r="H17" s="66">
        <v>27.921454558208318</v>
      </c>
      <c r="I17" s="272">
        <v>13.086339519905144</v>
      </c>
      <c r="J17" s="269">
        <v>4.9994059994059992</v>
      </c>
      <c r="K17" s="66">
        <v>5.540454513711369</v>
      </c>
      <c r="L17" s="272">
        <v>5.0091237945989926</v>
      </c>
      <c r="M17" s="269">
        <v>140.11684585684586</v>
      </c>
      <c r="N17" s="66">
        <v>158.81038211614651</v>
      </c>
      <c r="O17" s="272">
        <v>143.95973678798541</v>
      </c>
      <c r="P17" s="3"/>
      <c r="Q17" s="256">
        <v>9.7120321630836237</v>
      </c>
      <c r="R17" s="63">
        <v>26.86931557113537</v>
      </c>
      <c r="S17" s="299">
        <v>30.733847697740096</v>
      </c>
      <c r="T17" s="256">
        <v>376.49418355457027</v>
      </c>
      <c r="U17" s="63">
        <v>247.86745353464835</v>
      </c>
      <c r="V17" s="299">
        <v>145.69974183995947</v>
      </c>
      <c r="W17" s="256">
        <v>200.27845876922188</v>
      </c>
      <c r="X17" s="63">
        <v>346.85491818948515</v>
      </c>
      <c r="Y17" s="299">
        <v>23.556638711203494</v>
      </c>
      <c r="Z17" s="256">
        <v>27.191711098239679</v>
      </c>
      <c r="AA17" s="63">
        <v>46.954675545571455</v>
      </c>
      <c r="AB17" s="299">
        <v>36.253945806967103</v>
      </c>
      <c r="AC17" s="3"/>
      <c r="AD17" s="256" t="s">
        <v>166</v>
      </c>
      <c r="AE17" s="63" t="s">
        <v>242</v>
      </c>
      <c r="AF17" s="63" t="s">
        <v>242</v>
      </c>
      <c r="AG17" s="257" t="s">
        <v>241</v>
      </c>
    </row>
    <row r="18" spans="1:34" ht="20.149999999999999" customHeight="1" x14ac:dyDescent="0.35">
      <c r="A18" s="43"/>
      <c r="B18" s="185"/>
      <c r="C18" s="186" t="s">
        <v>174</v>
      </c>
      <c r="D18" s="179">
        <v>119.1753027473993</v>
      </c>
      <c r="E18" s="65">
        <v>129.85550077239958</v>
      </c>
      <c r="F18" s="180">
        <v>131.70607629334904</v>
      </c>
      <c r="G18" s="179">
        <v>11.493731661776474</v>
      </c>
      <c r="H18" s="65">
        <v>31.026951954963305</v>
      </c>
      <c r="I18" s="180">
        <v>12.205172915717441</v>
      </c>
      <c r="J18" s="179">
        <v>4.085356094958656</v>
      </c>
      <c r="K18" s="65">
        <v>10.664934364710566</v>
      </c>
      <c r="L18" s="180">
        <v>4.3896910427968043</v>
      </c>
      <c r="M18" s="179">
        <v>134.75439050413445</v>
      </c>
      <c r="N18" s="65">
        <v>171.54738709207345</v>
      </c>
      <c r="O18" s="180">
        <v>148.3009402518633</v>
      </c>
      <c r="P18" s="3"/>
      <c r="Q18" s="174">
        <v>20.868098234453527</v>
      </c>
      <c r="R18" s="64">
        <v>19.457615922846198</v>
      </c>
      <c r="S18" s="175">
        <v>26.254005207314957</v>
      </c>
      <c r="T18" s="174">
        <v>25.70996196929719</v>
      </c>
      <c r="U18" s="64">
        <v>286.3393251203367</v>
      </c>
      <c r="V18" s="175">
        <v>107.97080773777661</v>
      </c>
      <c r="W18" s="174">
        <v>-40.582640371896865</v>
      </c>
      <c r="X18" s="64">
        <v>710.1312525579898</v>
      </c>
      <c r="Y18" s="175">
        <v>11.098784372423342</v>
      </c>
      <c r="Z18" s="174">
        <v>17.568037589254924</v>
      </c>
      <c r="AA18" s="64">
        <v>45.315471415495786</v>
      </c>
      <c r="AB18" s="175">
        <v>29.931041804145334</v>
      </c>
      <c r="AC18" s="3"/>
      <c r="AD18" s="174" t="s">
        <v>166</v>
      </c>
      <c r="AE18" s="64" t="s">
        <v>245</v>
      </c>
      <c r="AF18" s="64" t="s">
        <v>245</v>
      </c>
      <c r="AG18" s="175" t="s">
        <v>244</v>
      </c>
    </row>
    <row r="19" spans="1:34" ht="20.149999999999999" customHeight="1" x14ac:dyDescent="0.35">
      <c r="A19" s="43"/>
      <c r="B19" s="187"/>
      <c r="C19" s="188" t="s">
        <v>175</v>
      </c>
      <c r="D19" s="269">
        <v>124.95040406894603</v>
      </c>
      <c r="E19" s="66">
        <v>135.76355117225887</v>
      </c>
      <c r="F19" s="272">
        <v>133.1477304021372</v>
      </c>
      <c r="G19" s="269">
        <v>14.588019214467364</v>
      </c>
      <c r="H19" s="66">
        <v>51.246447218852083</v>
      </c>
      <c r="I19" s="272">
        <v>14.273682249785832</v>
      </c>
      <c r="J19" s="269">
        <v>9.0132805877366486</v>
      </c>
      <c r="K19" s="66">
        <v>6.2964778925563127</v>
      </c>
      <c r="L19" s="272">
        <v>5.1050481709268523</v>
      </c>
      <c r="M19" s="269">
        <v>148.55170387115004</v>
      </c>
      <c r="N19" s="66">
        <v>193.30647628366728</v>
      </c>
      <c r="O19" s="272">
        <v>152.52646082284988</v>
      </c>
      <c r="P19" s="3"/>
      <c r="Q19" s="256">
        <v>19.942385637872075</v>
      </c>
      <c r="R19" s="63">
        <v>27.234413576536237</v>
      </c>
      <c r="S19" s="299">
        <v>22.622195581464194</v>
      </c>
      <c r="T19" s="256">
        <v>73.814908650414623</v>
      </c>
      <c r="U19" s="63">
        <v>137.88910220077611</v>
      </c>
      <c r="V19" s="299">
        <v>95.272654245103695</v>
      </c>
      <c r="W19" s="256">
        <v>185.00330818814405</v>
      </c>
      <c r="X19" s="63">
        <v>203.32691749646034</v>
      </c>
      <c r="Y19" s="299">
        <v>25.165844639341625</v>
      </c>
      <c r="Z19" s="256">
        <v>28.359787463237481</v>
      </c>
      <c r="AA19" s="63">
        <v>48.330516578936219</v>
      </c>
      <c r="AB19" s="299">
        <v>27.135096888822986</v>
      </c>
      <c r="AC19" s="3"/>
      <c r="AD19" s="256" t="s">
        <v>163</v>
      </c>
      <c r="AE19" s="63" t="s">
        <v>246</v>
      </c>
      <c r="AF19" s="63" t="s">
        <v>246</v>
      </c>
      <c r="AG19" s="257" t="s">
        <v>248</v>
      </c>
    </row>
    <row r="20" spans="1:34" ht="20.149999999999999" customHeight="1" x14ac:dyDescent="0.35">
      <c r="A20" s="43"/>
      <c r="B20" s="185"/>
      <c r="C20" s="186" t="s">
        <v>176</v>
      </c>
      <c r="D20" s="179">
        <v>116.82539013660569</v>
      </c>
      <c r="E20" s="65">
        <v>134.11928338299987</v>
      </c>
      <c r="F20" s="180">
        <v>138.30910921821132</v>
      </c>
      <c r="G20" s="179">
        <v>9.6577911553600373</v>
      </c>
      <c r="H20" s="65">
        <v>26.289784412500477</v>
      </c>
      <c r="I20" s="180">
        <v>11.184234801801603</v>
      </c>
      <c r="J20" s="179">
        <v>0</v>
      </c>
      <c r="K20" s="65">
        <v>4.3751940091979282</v>
      </c>
      <c r="L20" s="180">
        <v>4.2360255432598253</v>
      </c>
      <c r="M20" s="179">
        <v>126.48318129196574</v>
      </c>
      <c r="N20" s="65">
        <v>164.78426180469828</v>
      </c>
      <c r="O20" s="180">
        <v>153.72936956327277</v>
      </c>
      <c r="P20" s="3"/>
      <c r="Q20" s="174">
        <v>6.6704669914636341</v>
      </c>
      <c r="R20" s="64">
        <v>18.848197481330871</v>
      </c>
      <c r="S20" s="175">
        <v>18.575277514583043</v>
      </c>
      <c r="T20" s="174">
        <v>28.505680356788467</v>
      </c>
      <c r="U20" s="64">
        <v>47.250416600724165</v>
      </c>
      <c r="V20" s="175">
        <v>39.094211897610286</v>
      </c>
      <c r="W20" s="174">
        <v>0</v>
      </c>
      <c r="X20" s="64">
        <v>66.322446588544949</v>
      </c>
      <c r="Y20" s="175">
        <v>-0.49524823847949162</v>
      </c>
      <c r="Z20" s="174">
        <v>8.0726213613479736</v>
      </c>
      <c r="AA20" s="64">
        <v>23.587968951259167</v>
      </c>
      <c r="AB20" s="175">
        <v>19.225210506327812</v>
      </c>
      <c r="AC20" s="3"/>
      <c r="AD20" s="174" t="s">
        <v>163</v>
      </c>
      <c r="AE20" s="64" t="s">
        <v>245</v>
      </c>
      <c r="AF20" s="64" t="s">
        <v>237</v>
      </c>
      <c r="AG20" s="175" t="s">
        <v>249</v>
      </c>
    </row>
    <row r="21" spans="1:34" ht="20.149999999999999" customHeight="1" x14ac:dyDescent="0.35">
      <c r="A21" s="43"/>
      <c r="B21" s="187"/>
      <c r="C21" s="188" t="s">
        <v>160</v>
      </c>
      <c r="D21" s="269">
        <v>131.42085893171591</v>
      </c>
      <c r="E21" s="66">
        <v>140.67522104875354</v>
      </c>
      <c r="F21" s="272">
        <v>142.26784735629676</v>
      </c>
      <c r="G21" s="269">
        <v>7.9011935042066135</v>
      </c>
      <c r="H21" s="66"/>
      <c r="I21" s="272">
        <v>10.773440564555026</v>
      </c>
      <c r="J21" s="269">
        <v>2.5552729407161023</v>
      </c>
      <c r="K21" s="66"/>
      <c r="L21" s="272">
        <v>7.2063427004173342</v>
      </c>
      <c r="M21" s="269">
        <v>141.87732537663862</v>
      </c>
      <c r="N21" s="66"/>
      <c r="O21" s="272">
        <v>160.24763062126911</v>
      </c>
      <c r="P21" s="3"/>
      <c r="Q21" s="256">
        <v>-5.9453171267295541</v>
      </c>
      <c r="R21" s="63">
        <v>4.6763772522201554</v>
      </c>
      <c r="S21" s="299">
        <v>8.6733262806184168</v>
      </c>
      <c r="T21" s="256">
        <v>-40.977030654338279</v>
      </c>
      <c r="U21" s="63"/>
      <c r="V21" s="299">
        <v>25.531175570361224</v>
      </c>
      <c r="W21" s="256">
        <v>-8.6933943988298328</v>
      </c>
      <c r="X21" s="63"/>
      <c r="Y21" s="299">
        <v>55.036744894437994</v>
      </c>
      <c r="Z21" s="256">
        <v>-9.0024490847000305</v>
      </c>
      <c r="AA21" s="63"/>
      <c r="AB21" s="299">
        <v>11.172102947737175</v>
      </c>
      <c r="AC21" s="3"/>
      <c r="AD21" s="256" t="s">
        <v>166</v>
      </c>
      <c r="AE21" s="63"/>
      <c r="AF21" s="63"/>
      <c r="AG21" s="257"/>
    </row>
    <row r="22" spans="1:34" ht="20.149999999999999" customHeight="1" x14ac:dyDescent="0.35">
      <c r="A22" s="43"/>
      <c r="B22" s="185"/>
      <c r="C22" s="186" t="s">
        <v>164</v>
      </c>
      <c r="D22" s="179">
        <v>109.90953870625663</v>
      </c>
      <c r="E22" s="65">
        <v>135.53334437086093</v>
      </c>
      <c r="F22" s="180">
        <v>129.69440066089231</v>
      </c>
      <c r="G22" s="179">
        <v>9.9300106044538712</v>
      </c>
      <c r="H22" s="65"/>
      <c r="I22" s="180">
        <v>16.565118440645605</v>
      </c>
      <c r="J22" s="179">
        <v>1.7319724284199365</v>
      </c>
      <c r="K22" s="65"/>
      <c r="L22" s="180">
        <v>5.7397257547879619</v>
      </c>
      <c r="M22" s="179">
        <v>121.57152173913043</v>
      </c>
      <c r="N22" s="65"/>
      <c r="O22" s="180">
        <v>151.99924485632587</v>
      </c>
      <c r="P22" s="3"/>
      <c r="Q22" s="174">
        <v>-9.7529026377576429</v>
      </c>
      <c r="R22" s="64">
        <v>15.070684993163852</v>
      </c>
      <c r="S22" s="175">
        <v>7.9214318799157288</v>
      </c>
      <c r="T22" s="174">
        <v>-22.732144519324034</v>
      </c>
      <c r="U22" s="64"/>
      <c r="V22" s="175">
        <v>46.65714124657962</v>
      </c>
      <c r="W22" s="174">
        <v>3854.4005977467014</v>
      </c>
      <c r="X22" s="64"/>
      <c r="Y22" s="175">
        <v>13.441298371228724</v>
      </c>
      <c r="Z22" s="174">
        <v>-9.7347639989142234</v>
      </c>
      <c r="AA22" s="64"/>
      <c r="AB22" s="175">
        <v>11.330608326472849</v>
      </c>
      <c r="AC22" s="3"/>
      <c r="AD22" s="174" t="s">
        <v>163</v>
      </c>
      <c r="AE22" s="64"/>
      <c r="AF22" s="64"/>
      <c r="AG22" s="175"/>
    </row>
    <row r="23" spans="1:34" ht="20.149999999999999" customHeight="1" x14ac:dyDescent="0.35">
      <c r="A23" s="43"/>
      <c r="B23" s="187"/>
      <c r="C23" s="188" t="s">
        <v>165</v>
      </c>
      <c r="D23" s="269">
        <v>123.44179229480737</v>
      </c>
      <c r="E23" s="66">
        <v>135.90573353797777</v>
      </c>
      <c r="F23" s="272">
        <v>135.35620134258036</v>
      </c>
      <c r="G23" s="269">
        <v>17.111948632049135</v>
      </c>
      <c r="H23" s="66"/>
      <c r="I23" s="272">
        <v>14.188871496138665</v>
      </c>
      <c r="J23" s="269">
        <v>4.9374651032942491</v>
      </c>
      <c r="K23" s="66"/>
      <c r="L23" s="272">
        <v>5.6347605498842448</v>
      </c>
      <c r="M23" s="269">
        <v>145.49120603015075</v>
      </c>
      <c r="N23" s="66"/>
      <c r="O23" s="272">
        <v>155.17983338860327</v>
      </c>
      <c r="P23" s="3"/>
      <c r="Q23" s="256">
        <v>0.34294527116474632</v>
      </c>
      <c r="R23" s="63">
        <v>10.211158292529404</v>
      </c>
      <c r="S23" s="299">
        <v>9.0833667945757153</v>
      </c>
      <c r="T23" s="256">
        <v>101.785372126114</v>
      </c>
      <c r="U23" s="63"/>
      <c r="V23" s="299">
        <v>17.548230534393628</v>
      </c>
      <c r="W23" s="256">
        <v>0</v>
      </c>
      <c r="X23" s="63"/>
      <c r="Y23" s="299">
        <v>-9.0732519551979074</v>
      </c>
      <c r="Z23" s="256">
        <v>10.639554451999606</v>
      </c>
      <c r="AA23" s="63"/>
      <c r="AB23" s="299">
        <v>9.0107268650359451</v>
      </c>
      <c r="AC23" s="3"/>
      <c r="AD23" s="256" t="s">
        <v>163</v>
      </c>
      <c r="AE23" s="63"/>
      <c r="AF23" s="63"/>
      <c r="AG23" s="257"/>
    </row>
    <row r="24" spans="1:34" ht="20.149999999999999" customHeight="1" x14ac:dyDescent="0.35">
      <c r="A24" s="43"/>
      <c r="B24" s="185"/>
      <c r="C24" s="186" t="s">
        <v>167</v>
      </c>
      <c r="D24" s="179">
        <v>121.23398166157266</v>
      </c>
      <c r="E24" s="65">
        <v>137.86576196473553</v>
      </c>
      <c r="F24" s="180">
        <v>132.96398992796142</v>
      </c>
      <c r="G24" s="179">
        <v>17.293970547374272</v>
      </c>
      <c r="H24" s="65"/>
      <c r="I24" s="180">
        <v>16.047923886573141</v>
      </c>
      <c r="J24" s="179">
        <v>3.0744651292025562</v>
      </c>
      <c r="K24" s="65"/>
      <c r="L24" s="180">
        <v>6.8665506581443276</v>
      </c>
      <c r="M24" s="179">
        <v>141.60241733814948</v>
      </c>
      <c r="N24" s="65"/>
      <c r="O24" s="180">
        <v>155.8784644726789</v>
      </c>
      <c r="P24" s="3"/>
      <c r="Q24" s="174">
        <v>8.8777125907107468</v>
      </c>
      <c r="R24" s="64">
        <v>11.73076528792517</v>
      </c>
      <c r="S24" s="175">
        <v>7.5418165240953492</v>
      </c>
      <c r="T24" s="174">
        <v>46.904874058097384</v>
      </c>
      <c r="U24" s="64"/>
      <c r="V24" s="175">
        <v>18.38843827513665</v>
      </c>
      <c r="W24" s="174">
        <v>-61.425393863883528</v>
      </c>
      <c r="X24" s="64"/>
      <c r="Y24" s="175">
        <v>33.123277122276036</v>
      </c>
      <c r="Z24" s="174">
        <v>8.0182794994816469</v>
      </c>
      <c r="AA24" s="64"/>
      <c r="AB24" s="175">
        <v>9.501593541655593</v>
      </c>
      <c r="AC24" s="3"/>
      <c r="AD24" s="174" t="s">
        <v>163</v>
      </c>
      <c r="AE24" s="64"/>
      <c r="AF24" s="64"/>
      <c r="AG24" s="175"/>
    </row>
    <row r="25" spans="1:34" ht="20.149999999999999" customHeight="1" x14ac:dyDescent="0.3">
      <c r="A25" s="44"/>
      <c r="B25" s="187"/>
      <c r="C25" s="188" t="s">
        <v>168</v>
      </c>
      <c r="D25" s="269">
        <v>110.26025617842073</v>
      </c>
      <c r="E25" s="66">
        <v>133.52776276994183</v>
      </c>
      <c r="F25" s="272">
        <v>128.67305990044363</v>
      </c>
      <c r="G25" s="269">
        <v>12.079264617239302</v>
      </c>
      <c r="H25" s="66"/>
      <c r="I25" s="272">
        <v>13.606997958678134</v>
      </c>
      <c r="J25" s="269">
        <v>4.0922242314647379</v>
      </c>
      <c r="K25" s="66"/>
      <c r="L25" s="272">
        <v>19.058690609761168</v>
      </c>
      <c r="M25" s="269">
        <v>126.43174502712478</v>
      </c>
      <c r="N25" s="66"/>
      <c r="O25" s="272">
        <v>161.33874846888293</v>
      </c>
      <c r="P25" s="3"/>
      <c r="Q25" s="256">
        <v>5.3360945748137194</v>
      </c>
      <c r="R25" s="63">
        <v>16.600072496133954</v>
      </c>
      <c r="S25" s="299">
        <v>9.2382960152677658</v>
      </c>
      <c r="T25" s="256">
        <v>-21.263776925756328</v>
      </c>
      <c r="U25" s="63"/>
      <c r="V25" s="299">
        <v>15.816414288649545</v>
      </c>
      <c r="W25" s="256">
        <v>18.778701130634044</v>
      </c>
      <c r="X25" s="63"/>
      <c r="Y25" s="299">
        <v>233.79464229873679</v>
      </c>
      <c r="Z25" s="256">
        <v>2.4058913635616261</v>
      </c>
      <c r="AA25" s="63"/>
      <c r="AB25" s="299">
        <v>19.289601172248787</v>
      </c>
      <c r="AC25" s="3"/>
      <c r="AD25" s="256" t="s">
        <v>163</v>
      </c>
      <c r="AE25" s="63"/>
      <c r="AF25" s="63"/>
      <c r="AG25" s="257"/>
    </row>
    <row r="26" spans="1:34" ht="20.149999999999999" customHeight="1" x14ac:dyDescent="0.3">
      <c r="A26" s="44"/>
      <c r="B26" s="189"/>
      <c r="C26" s="190" t="s">
        <v>169</v>
      </c>
      <c r="D26" s="273">
        <v>113.86230023403544</v>
      </c>
      <c r="E26" s="274">
        <v>130.08902555474717</v>
      </c>
      <c r="F26" s="275">
        <v>122.41469503464036</v>
      </c>
      <c r="G26" s="273">
        <v>19.432631227014376</v>
      </c>
      <c r="H26" s="274"/>
      <c r="I26" s="275">
        <v>15.154200389234671</v>
      </c>
      <c r="J26" s="273">
        <v>16.178535606820461</v>
      </c>
      <c r="K26" s="274"/>
      <c r="L26" s="275">
        <v>7.987949324964311</v>
      </c>
      <c r="M26" s="273">
        <v>149.47346706787027</v>
      </c>
      <c r="N26" s="274"/>
      <c r="O26" s="275">
        <v>145.55684474883935</v>
      </c>
      <c r="P26" s="126"/>
      <c r="Q26" s="176">
        <v>7.0078570356149266</v>
      </c>
      <c r="R26" s="177">
        <v>16.204430436374839</v>
      </c>
      <c r="S26" s="178">
        <v>5.198081762285879</v>
      </c>
      <c r="T26" s="176">
        <v>93.311568261215541</v>
      </c>
      <c r="U26" s="177"/>
      <c r="V26" s="178">
        <v>4.8076327648624826</v>
      </c>
      <c r="W26" s="176">
        <v>0</v>
      </c>
      <c r="X26" s="177"/>
      <c r="Y26" s="178">
        <v>1.0272747965401139</v>
      </c>
      <c r="Z26" s="176">
        <v>28.349628715116651</v>
      </c>
      <c r="AA26" s="177"/>
      <c r="AB26" s="178">
        <v>4.9196814001810942</v>
      </c>
      <c r="AC26" s="126"/>
      <c r="AD26" s="176" t="s">
        <v>163</v>
      </c>
      <c r="AE26" s="177"/>
      <c r="AF26" s="177"/>
      <c r="AG26" s="178"/>
    </row>
    <row r="27" spans="1:34"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79"/>
      <c r="AD27" s="77"/>
      <c r="AE27" s="77"/>
      <c r="AF27" s="77"/>
      <c r="AG27" s="77"/>
      <c r="AH27" s="1"/>
    </row>
    <row r="28" spans="1:34" ht="25" customHeight="1" x14ac:dyDescent="0.3">
      <c r="A28" s="76"/>
      <c r="B28" s="564" t="s">
        <v>58</v>
      </c>
      <c r="C28" s="564"/>
      <c r="D28" s="564"/>
      <c r="E28" s="564"/>
      <c r="F28" s="564"/>
      <c r="G28" s="564"/>
      <c r="H28" s="564"/>
      <c r="I28" s="564"/>
      <c r="J28" s="564"/>
      <c r="K28" s="564"/>
      <c r="L28" s="564"/>
      <c r="M28" s="564"/>
      <c r="N28" s="564"/>
      <c r="O28" s="547"/>
      <c r="P28" s="249"/>
      <c r="Q28" s="562"/>
      <c r="R28" s="562"/>
      <c r="S28" s="562"/>
      <c r="T28" s="562"/>
      <c r="U28" s="562"/>
      <c r="V28" s="562"/>
      <c r="W28" s="562"/>
      <c r="X28" s="562"/>
      <c r="Y28" s="562"/>
      <c r="Z28" s="562"/>
      <c r="AA28" s="562"/>
      <c r="AB28" s="544"/>
      <c r="AC28" s="249"/>
      <c r="AD28" s="562"/>
      <c r="AE28" s="562"/>
      <c r="AF28" s="562"/>
      <c r="AG28" s="544"/>
      <c r="AH28" s="1"/>
    </row>
    <row r="29" spans="1:34" ht="20.149999999999999" customHeight="1" x14ac:dyDescent="0.35">
      <c r="A29" s="43"/>
      <c r="B29" s="183">
        <v>2020</v>
      </c>
      <c r="C29" s="184"/>
      <c r="D29" s="277">
        <v>100.50627693860909</v>
      </c>
      <c r="E29" s="278">
        <v>114.17139411293631</v>
      </c>
      <c r="F29" s="268">
        <v>105.0538378418004</v>
      </c>
      <c r="G29" s="277">
        <v>11.967809575583427</v>
      </c>
      <c r="H29" s="278">
        <v>23.934448904861789</v>
      </c>
      <c r="I29" s="268">
        <v>8.3316247539681125</v>
      </c>
      <c r="J29" s="277">
        <v>7.7042674639847784</v>
      </c>
      <c r="K29" s="278">
        <v>1.8409947735976797</v>
      </c>
      <c r="L29" s="268">
        <v>3.2836335543170665</v>
      </c>
      <c r="M29" s="277">
        <v>120.1783539781773</v>
      </c>
      <c r="N29" s="278">
        <v>139.94683779139578</v>
      </c>
      <c r="O29" s="268">
        <v>116.66909615008558</v>
      </c>
      <c r="P29" s="109"/>
      <c r="Q29" s="260">
        <v>-17.803949670143091</v>
      </c>
      <c r="R29" s="261">
        <v>-23.790507528777056</v>
      </c>
      <c r="S29" s="255">
        <v>-21.14811214827586</v>
      </c>
      <c r="T29" s="260">
        <v>-52.274025878138325</v>
      </c>
      <c r="U29" s="261">
        <v>-32.457368510474339</v>
      </c>
      <c r="V29" s="255">
        <v>-47.657787520810196</v>
      </c>
      <c r="W29" s="260">
        <v>229.99815579089304</v>
      </c>
      <c r="X29" s="261">
        <v>-24.961445136177957</v>
      </c>
      <c r="Y29" s="255">
        <v>-5.2707905432990305</v>
      </c>
      <c r="Z29" s="260">
        <v>-19.713575763021463</v>
      </c>
      <c r="AA29" s="261">
        <v>-25.442019829275583</v>
      </c>
      <c r="AB29" s="255">
        <v>-23.552452980393412</v>
      </c>
      <c r="AC29" s="3"/>
      <c r="AD29" s="260" t="s">
        <v>163</v>
      </c>
      <c r="AE29" s="261" t="s">
        <v>241</v>
      </c>
      <c r="AF29" s="261" t="s">
        <v>243</v>
      </c>
      <c r="AG29" s="262" t="s">
        <v>239</v>
      </c>
    </row>
    <row r="30" spans="1:34" ht="20.149999999999999" customHeight="1" x14ac:dyDescent="0.35">
      <c r="A30" s="43"/>
      <c r="B30" s="185">
        <v>2021</v>
      </c>
      <c r="C30" s="186"/>
      <c r="D30" s="179">
        <v>109.86384163572893</v>
      </c>
      <c r="E30" s="65">
        <v>112.8470499417117</v>
      </c>
      <c r="F30" s="180">
        <v>113.09629601318971</v>
      </c>
      <c r="G30" s="179">
        <v>9.7175153765168734</v>
      </c>
      <c r="H30" s="65">
        <v>21.257644082762116</v>
      </c>
      <c r="I30" s="180">
        <v>9.2445493619408747</v>
      </c>
      <c r="J30" s="179">
        <v>2.8828891228459024</v>
      </c>
      <c r="K30" s="65">
        <v>1.8496655661376746</v>
      </c>
      <c r="L30" s="180">
        <v>4.9224174097751536</v>
      </c>
      <c r="M30" s="179">
        <v>122.4642461350917</v>
      </c>
      <c r="N30" s="65">
        <v>135.95435959061149</v>
      </c>
      <c r="O30" s="180">
        <v>127.26326278490575</v>
      </c>
      <c r="P30" s="109"/>
      <c r="Q30" s="174">
        <v>9.3104281465380847</v>
      </c>
      <c r="R30" s="64">
        <v>-1.159961460993199</v>
      </c>
      <c r="S30" s="175">
        <v>7.6555586512706046</v>
      </c>
      <c r="T30" s="174">
        <v>-18.802891079341979</v>
      </c>
      <c r="U30" s="64">
        <v>-11.183899962659565</v>
      </c>
      <c r="V30" s="175">
        <v>10.957341873835372</v>
      </c>
      <c r="W30" s="174">
        <v>-62.580619944506353</v>
      </c>
      <c r="X30" s="64">
        <v>0.47098409305742484</v>
      </c>
      <c r="Y30" s="175">
        <v>49.907635196659676</v>
      </c>
      <c r="Z30" s="174">
        <v>1.902083096683417</v>
      </c>
      <c r="AA30" s="64">
        <v>-2.8528534576390783</v>
      </c>
      <c r="AB30" s="175">
        <v>9.0805251642439</v>
      </c>
      <c r="AC30" s="3"/>
      <c r="AD30" s="174" t="s">
        <v>170</v>
      </c>
      <c r="AE30" s="64" t="s">
        <v>244</v>
      </c>
      <c r="AF30" s="64" t="s">
        <v>245</v>
      </c>
      <c r="AG30" s="175" t="s">
        <v>244</v>
      </c>
    </row>
    <row r="31" spans="1:34" ht="20.149999999999999" customHeight="1" x14ac:dyDescent="0.35">
      <c r="A31" s="43"/>
      <c r="B31" s="258">
        <v>2022</v>
      </c>
      <c r="C31" s="259"/>
      <c r="D31" s="280">
        <v>118.80892182518913</v>
      </c>
      <c r="E31" s="281">
        <v>132.54761348485812</v>
      </c>
      <c r="F31" s="300">
        <v>130.63120463344109</v>
      </c>
      <c r="G31" s="280">
        <v>14.586168339915307</v>
      </c>
      <c r="H31" s="281"/>
      <c r="I31" s="300">
        <v>13.298998970930255</v>
      </c>
      <c r="J31" s="280">
        <v>4.5594994528239043</v>
      </c>
      <c r="K31" s="281"/>
      <c r="L31" s="300">
        <v>7.322263607138245</v>
      </c>
      <c r="M31" s="280">
        <v>137.95458961792835</v>
      </c>
      <c r="N31" s="281"/>
      <c r="O31" s="300">
        <v>151.25246721150958</v>
      </c>
      <c r="P31" s="297"/>
      <c r="Q31" s="263">
        <v>8.141969237841078</v>
      </c>
      <c r="R31" s="264">
        <v>17.457756807409655</v>
      </c>
      <c r="S31" s="301">
        <v>15.504405748349631</v>
      </c>
      <c r="T31" s="263">
        <v>50.101829272009553</v>
      </c>
      <c r="U31" s="264"/>
      <c r="V31" s="301">
        <v>43.857731191744719</v>
      </c>
      <c r="W31" s="263">
        <v>58.157294942911307</v>
      </c>
      <c r="X31" s="264"/>
      <c r="Y31" s="301">
        <v>48.753407067031972</v>
      </c>
      <c r="Z31" s="263">
        <v>12.648870157367988</v>
      </c>
      <c r="AA31" s="264"/>
      <c r="AB31" s="301">
        <v>18.85006238379734</v>
      </c>
      <c r="AC31" s="126"/>
      <c r="AD31" s="263" t="s">
        <v>163</v>
      </c>
      <c r="AE31" s="264"/>
      <c r="AF31" s="264"/>
      <c r="AG31" s="265"/>
    </row>
    <row r="32" spans="1:34" ht="21" customHeight="1" x14ac:dyDescent="0.25"/>
    <row r="33" spans="1:34" ht="25" customHeight="1" x14ac:dyDescent="0.3">
      <c r="A33" s="76"/>
      <c r="B33" s="563" t="s">
        <v>44</v>
      </c>
      <c r="C33" s="563"/>
      <c r="D33" s="563"/>
      <c r="E33" s="563"/>
      <c r="F33" s="563"/>
      <c r="G33" s="563"/>
      <c r="H33" s="563"/>
      <c r="I33" s="563"/>
      <c r="J33" s="563"/>
      <c r="K33" s="563"/>
      <c r="L33" s="563"/>
      <c r="M33" s="563"/>
      <c r="N33" s="563"/>
      <c r="O33" s="546"/>
      <c r="P33" s="249"/>
      <c r="Q33" s="562"/>
      <c r="R33" s="562"/>
      <c r="S33" s="562"/>
      <c r="T33" s="562"/>
      <c r="U33" s="562"/>
      <c r="V33" s="562"/>
      <c r="W33" s="562"/>
      <c r="X33" s="562"/>
      <c r="Y33" s="562"/>
      <c r="Z33" s="562"/>
      <c r="AA33" s="562"/>
      <c r="AB33" s="544"/>
      <c r="AC33" s="249"/>
      <c r="AD33" s="562"/>
      <c r="AE33" s="562"/>
      <c r="AF33" s="562"/>
      <c r="AG33" s="544"/>
      <c r="AH33" s="1"/>
    </row>
    <row r="34" spans="1:34" ht="20.149999999999999" customHeight="1" x14ac:dyDescent="0.35">
      <c r="A34" s="43"/>
      <c r="B34" s="183">
        <v>2020</v>
      </c>
      <c r="C34" s="184"/>
      <c r="D34" s="277">
        <v>82.669442653773842</v>
      </c>
      <c r="E34" s="278">
        <v>88.943140983744811</v>
      </c>
      <c r="F34" s="268">
        <v>88.640593711829666</v>
      </c>
      <c r="G34" s="277">
        <v>10.206822455009402</v>
      </c>
      <c r="H34" s="278">
        <v>9.6821663585053646</v>
      </c>
      <c r="I34" s="268">
        <v>5.4631067731336707</v>
      </c>
      <c r="J34" s="277">
        <v>7.501880204136449</v>
      </c>
      <c r="K34" s="278">
        <v>1.4756862203064725</v>
      </c>
      <c r="L34" s="268">
        <v>3.2287014480895229</v>
      </c>
      <c r="M34" s="277">
        <v>100.37814531291968</v>
      </c>
      <c r="N34" s="278">
        <v>100.10099356255664</v>
      </c>
      <c r="O34" s="268">
        <v>97.332401933052864</v>
      </c>
      <c r="P34" s="3"/>
      <c r="Q34" s="260">
        <v>-24.519597500639062</v>
      </c>
      <c r="R34" s="261">
        <v>-37.217324195147086</v>
      </c>
      <c r="S34" s="255">
        <v>-29.100156020662784</v>
      </c>
      <c r="T34" s="260">
        <v>-41.037449254446074</v>
      </c>
      <c r="U34" s="261">
        <v>-76.080157350316028</v>
      </c>
      <c r="V34" s="255">
        <v>-70.908992678497597</v>
      </c>
      <c r="W34" s="260">
        <v>42.830511787009776</v>
      </c>
      <c r="X34" s="261">
        <v>-51.679085825861684</v>
      </c>
      <c r="Y34" s="255">
        <v>-14.98867033939565</v>
      </c>
      <c r="Z34" s="260">
        <v>-24.006245566840047</v>
      </c>
      <c r="AA34" s="261">
        <v>-45.949719027302947</v>
      </c>
      <c r="AB34" s="255">
        <v>-34.056460108077054</v>
      </c>
      <c r="AC34" s="3"/>
      <c r="AD34" s="260" t="s">
        <v>170</v>
      </c>
      <c r="AE34" s="261" t="s">
        <v>242</v>
      </c>
      <c r="AF34" s="261" t="s">
        <v>243</v>
      </c>
      <c r="AG34" s="262" t="s">
        <v>238</v>
      </c>
    </row>
    <row r="35" spans="1:34" ht="20.149999999999999" customHeight="1" x14ac:dyDescent="0.35">
      <c r="A35" s="43"/>
      <c r="B35" s="185">
        <v>2021</v>
      </c>
      <c r="C35" s="186"/>
      <c r="D35" s="179">
        <v>107.58575049504951</v>
      </c>
      <c r="E35" s="65">
        <v>116.69376961064772</v>
      </c>
      <c r="F35" s="180">
        <v>119.46249310722111</v>
      </c>
      <c r="G35" s="179">
        <v>12.311485148514851</v>
      </c>
      <c r="H35" s="65">
        <v>32.543089700269547</v>
      </c>
      <c r="I35" s="180">
        <v>13.2594539745301</v>
      </c>
      <c r="J35" s="179">
        <v>3.8595049504950496</v>
      </c>
      <c r="K35" s="65">
        <v>3.1857667422845704</v>
      </c>
      <c r="L35" s="180">
        <v>6.2030478522572041</v>
      </c>
      <c r="M35" s="179">
        <v>123.75674059405941</v>
      </c>
      <c r="N35" s="65">
        <v>152.42262605320184</v>
      </c>
      <c r="O35" s="180">
        <v>138.92499493400842</v>
      </c>
      <c r="P35" s="3"/>
      <c r="Q35" s="174">
        <v>30.139682863949002</v>
      </c>
      <c r="R35" s="64">
        <v>31.200414467073276</v>
      </c>
      <c r="S35" s="175">
        <v>34.771765513702832</v>
      </c>
      <c r="T35" s="174">
        <v>20.620155810428972</v>
      </c>
      <c r="U35" s="64">
        <v>236.1137218190832</v>
      </c>
      <c r="V35" s="175">
        <v>142.70903947583145</v>
      </c>
      <c r="W35" s="174">
        <v>-48.552831483689708</v>
      </c>
      <c r="X35" s="64">
        <v>115.88374943535889</v>
      </c>
      <c r="Y35" s="175">
        <v>92.122063683141818</v>
      </c>
      <c r="Z35" s="174">
        <v>23.290523259105214</v>
      </c>
      <c r="AA35" s="64">
        <v>52.268844322590603</v>
      </c>
      <c r="AB35" s="175">
        <v>42.732525012067903</v>
      </c>
      <c r="AC35" s="3"/>
      <c r="AD35" s="174" t="s">
        <v>166</v>
      </c>
      <c r="AE35" s="64" t="s">
        <v>245</v>
      </c>
      <c r="AF35" s="64" t="s">
        <v>245</v>
      </c>
      <c r="AG35" s="175" t="s">
        <v>244</v>
      </c>
    </row>
    <row r="36" spans="1:34" ht="20.149999999999999" customHeight="1" x14ac:dyDescent="0.35">
      <c r="A36" s="43"/>
      <c r="B36" s="258">
        <v>2022</v>
      </c>
      <c r="C36" s="259"/>
      <c r="D36" s="280">
        <v>115.33374747678644</v>
      </c>
      <c r="E36" s="281">
        <v>134.31597006975269</v>
      </c>
      <c r="F36" s="300">
        <v>128.41451895053751</v>
      </c>
      <c r="G36" s="280">
        <v>16.193278159063382</v>
      </c>
      <c r="H36" s="281"/>
      <c r="I36" s="300">
        <v>14.976908210432976</v>
      </c>
      <c r="J36" s="280">
        <v>7.3711142511102139</v>
      </c>
      <c r="K36" s="281"/>
      <c r="L36" s="300">
        <v>11.223311226404556</v>
      </c>
      <c r="M36" s="280">
        <v>138.89813988696002</v>
      </c>
      <c r="N36" s="281"/>
      <c r="O36" s="300">
        <v>154.61473838737504</v>
      </c>
      <c r="P36" s="126"/>
      <c r="Q36" s="263">
        <v>7.2016944122600322</v>
      </c>
      <c r="R36" s="264">
        <v>15.101235068467583</v>
      </c>
      <c r="S36" s="301">
        <v>7.4935869916128324</v>
      </c>
      <c r="T36" s="263">
        <v>31.529851709534256</v>
      </c>
      <c r="U36" s="264"/>
      <c r="V36" s="301">
        <v>12.952676929501838</v>
      </c>
      <c r="W36" s="263">
        <v>90.986003273691466</v>
      </c>
      <c r="X36" s="264"/>
      <c r="Y36" s="301">
        <v>80.932204516899148</v>
      </c>
      <c r="Z36" s="263">
        <v>12.234807752832726</v>
      </c>
      <c r="AA36" s="264"/>
      <c r="AB36" s="301">
        <v>11.293679341740395</v>
      </c>
      <c r="AC36" s="126"/>
      <c r="AD36" s="263" t="s">
        <v>163</v>
      </c>
      <c r="AE36" s="264"/>
      <c r="AF36" s="264"/>
      <c r="AG36" s="265"/>
    </row>
    <row r="37" spans="1:34" ht="21" customHeight="1" x14ac:dyDescent="0.25"/>
    <row r="38" spans="1:34" ht="25" customHeight="1" x14ac:dyDescent="0.3">
      <c r="A38" s="76"/>
      <c r="B38" s="563" t="s">
        <v>45</v>
      </c>
      <c r="C38" s="563"/>
      <c r="D38" s="563"/>
      <c r="E38" s="563"/>
      <c r="F38" s="563"/>
      <c r="G38" s="563"/>
      <c r="H38" s="563"/>
      <c r="I38" s="563"/>
      <c r="J38" s="563"/>
      <c r="K38" s="563"/>
      <c r="L38" s="563"/>
      <c r="M38" s="563"/>
      <c r="N38" s="563"/>
      <c r="O38" s="546"/>
      <c r="P38" s="249"/>
      <c r="Q38" s="562"/>
      <c r="R38" s="562"/>
      <c r="S38" s="562"/>
      <c r="T38" s="562"/>
      <c r="U38" s="562"/>
      <c r="V38" s="562"/>
      <c r="W38" s="562"/>
      <c r="X38" s="562"/>
      <c r="Y38" s="562"/>
      <c r="Z38" s="562"/>
      <c r="AA38" s="562"/>
      <c r="AB38" s="544"/>
      <c r="AC38" s="249"/>
      <c r="AD38" s="562"/>
      <c r="AE38" s="562"/>
      <c r="AF38" s="562"/>
      <c r="AG38" s="544"/>
      <c r="AH38" s="1"/>
    </row>
    <row r="39" spans="1:34" ht="20.149999999999999" customHeight="1" x14ac:dyDescent="0.35">
      <c r="A39" s="43"/>
      <c r="B39" s="183">
        <v>2020</v>
      </c>
      <c r="C39" s="184"/>
      <c r="D39" s="277">
        <v>100.50627693860909</v>
      </c>
      <c r="E39" s="278">
        <v>114.17139411293631</v>
      </c>
      <c r="F39" s="268">
        <v>105.0538378418004</v>
      </c>
      <c r="G39" s="277">
        <v>11.967809575583427</v>
      </c>
      <c r="H39" s="278">
        <v>23.934448904861789</v>
      </c>
      <c r="I39" s="268">
        <v>8.3316247539681125</v>
      </c>
      <c r="J39" s="277">
        <v>7.7042674639847784</v>
      </c>
      <c r="K39" s="278">
        <v>1.8409947735976797</v>
      </c>
      <c r="L39" s="268">
        <v>3.2836335543170665</v>
      </c>
      <c r="M39" s="277">
        <v>120.1783539781773</v>
      </c>
      <c r="N39" s="278">
        <v>139.94683779139578</v>
      </c>
      <c r="O39" s="268">
        <v>116.66909615008558</v>
      </c>
      <c r="P39" s="3"/>
      <c r="Q39" s="260">
        <v>-17.803949670143091</v>
      </c>
      <c r="R39" s="261">
        <v>-23.790507528777056</v>
      </c>
      <c r="S39" s="255">
        <v>-21.14811214827586</v>
      </c>
      <c r="T39" s="260">
        <v>-52.274025878138325</v>
      </c>
      <c r="U39" s="261">
        <v>-32.457368510474339</v>
      </c>
      <c r="V39" s="255">
        <v>-47.657787520810196</v>
      </c>
      <c r="W39" s="260">
        <v>229.99815579089304</v>
      </c>
      <c r="X39" s="261">
        <v>-24.961445136177957</v>
      </c>
      <c r="Y39" s="255">
        <v>-5.2707905432990305</v>
      </c>
      <c r="Z39" s="260">
        <v>-19.713575763021463</v>
      </c>
      <c r="AA39" s="261">
        <v>-25.442019829275583</v>
      </c>
      <c r="AB39" s="255">
        <v>-23.552452980393412</v>
      </c>
      <c r="AC39" s="3"/>
      <c r="AD39" s="260" t="s">
        <v>163</v>
      </c>
      <c r="AE39" s="261" t="s">
        <v>241</v>
      </c>
      <c r="AF39" s="261" t="s">
        <v>243</v>
      </c>
      <c r="AG39" s="262" t="s">
        <v>239</v>
      </c>
    </row>
    <row r="40" spans="1:34" ht="20.149999999999999" customHeight="1" x14ac:dyDescent="0.35">
      <c r="A40" s="43"/>
      <c r="B40" s="185">
        <v>2021</v>
      </c>
      <c r="C40" s="186"/>
      <c r="D40" s="179">
        <v>109.86384163572893</v>
      </c>
      <c r="E40" s="65">
        <v>112.8470499417117</v>
      </c>
      <c r="F40" s="180">
        <v>113.09629601318971</v>
      </c>
      <c r="G40" s="179">
        <v>9.7175153765168734</v>
      </c>
      <c r="H40" s="65">
        <v>21.257644082762116</v>
      </c>
      <c r="I40" s="180">
        <v>9.2445493619408747</v>
      </c>
      <c r="J40" s="179">
        <v>2.8828891228459024</v>
      </c>
      <c r="K40" s="65">
        <v>1.8496655661376746</v>
      </c>
      <c r="L40" s="180">
        <v>4.9224174097751536</v>
      </c>
      <c r="M40" s="179">
        <v>122.4642461350917</v>
      </c>
      <c r="N40" s="65">
        <v>135.95435959061149</v>
      </c>
      <c r="O40" s="180">
        <v>127.26326278490575</v>
      </c>
      <c r="P40" s="3"/>
      <c r="Q40" s="174">
        <v>9.3104281465380847</v>
      </c>
      <c r="R40" s="64">
        <v>-1.159961460993199</v>
      </c>
      <c r="S40" s="175">
        <v>7.6555586512706046</v>
      </c>
      <c r="T40" s="174">
        <v>-18.802891079341979</v>
      </c>
      <c r="U40" s="64">
        <v>-11.183899962659565</v>
      </c>
      <c r="V40" s="175">
        <v>10.957341873835372</v>
      </c>
      <c r="W40" s="174">
        <v>-62.580619944506353</v>
      </c>
      <c r="X40" s="64">
        <v>0.47098409305742484</v>
      </c>
      <c r="Y40" s="175">
        <v>49.907635196659676</v>
      </c>
      <c r="Z40" s="174">
        <v>1.902083096683417</v>
      </c>
      <c r="AA40" s="64">
        <v>-2.8528534576390783</v>
      </c>
      <c r="AB40" s="175">
        <v>9.0805251642439</v>
      </c>
      <c r="AC40" s="3"/>
      <c r="AD40" s="174" t="s">
        <v>170</v>
      </c>
      <c r="AE40" s="64" t="s">
        <v>244</v>
      </c>
      <c r="AF40" s="64" t="s">
        <v>245</v>
      </c>
      <c r="AG40" s="175" t="s">
        <v>244</v>
      </c>
    </row>
    <row r="41" spans="1:34" ht="20.149999999999999" customHeight="1" x14ac:dyDescent="0.35">
      <c r="A41" s="43"/>
      <c r="B41" s="258">
        <v>2022</v>
      </c>
      <c r="C41" s="259"/>
      <c r="D41" s="280">
        <v>118.80892182518913</v>
      </c>
      <c r="E41" s="281">
        <v>132.54761348485812</v>
      </c>
      <c r="F41" s="300">
        <v>130.63120463344109</v>
      </c>
      <c r="G41" s="280">
        <v>14.586168339915307</v>
      </c>
      <c r="H41" s="281"/>
      <c r="I41" s="300">
        <v>13.298998970930255</v>
      </c>
      <c r="J41" s="280">
        <v>4.5594994528239043</v>
      </c>
      <c r="K41" s="281"/>
      <c r="L41" s="300">
        <v>7.322263607138245</v>
      </c>
      <c r="M41" s="280">
        <v>137.95458961792835</v>
      </c>
      <c r="N41" s="281"/>
      <c r="O41" s="300">
        <v>151.25246721150958</v>
      </c>
      <c r="P41" s="126"/>
      <c r="Q41" s="263">
        <v>8.141969237841078</v>
      </c>
      <c r="R41" s="264">
        <v>17.457756807409655</v>
      </c>
      <c r="S41" s="301">
        <v>15.504405748349631</v>
      </c>
      <c r="T41" s="263">
        <v>50.101829272009553</v>
      </c>
      <c r="U41" s="264"/>
      <c r="V41" s="301">
        <v>43.857731191744719</v>
      </c>
      <c r="W41" s="263">
        <v>58.157294942911307</v>
      </c>
      <c r="X41" s="264"/>
      <c r="Y41" s="301">
        <v>48.753407067031972</v>
      </c>
      <c r="Z41" s="263">
        <v>12.648870157367988</v>
      </c>
      <c r="AA41" s="264"/>
      <c r="AB41" s="301">
        <v>18.85006238379734</v>
      </c>
      <c r="AC41" s="126"/>
      <c r="AD41" s="263" t="s">
        <v>163</v>
      </c>
      <c r="AE41" s="264"/>
      <c r="AF41" s="264"/>
      <c r="AG41" s="265"/>
    </row>
    <row r="42" spans="1:34" ht="14.15" customHeight="1" x14ac:dyDescent="0.25"/>
    <row r="43" spans="1:34" ht="20.149999999999999" customHeight="1" x14ac:dyDescent="0.35">
      <c r="B43" s="5" t="s">
        <v>87</v>
      </c>
    </row>
    <row r="44" spans="1:34" ht="14.15" customHeight="1" x14ac:dyDescent="0.35">
      <c r="B44" s="5"/>
    </row>
    <row r="45" spans="1:34" ht="24" customHeight="1" x14ac:dyDescent="0.25">
      <c r="B45" s="531" t="s">
        <v>107</v>
      </c>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row>
    <row r="46" spans="1:34" ht="14.15" customHeight="1" x14ac:dyDescent="0.25"/>
    <row r="47" spans="1:34"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34"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pans="1:34" x14ac:dyDescent="0.2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row>
    <row r="50" spans="1:34" x14ac:dyDescent="0.2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4" x14ac:dyDescent="0.2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row>
    <row r="52" spans="1:34" x14ac:dyDescent="0.2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row>
    <row r="53" spans="1:34" x14ac:dyDescent="0.2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6" spans="1:34"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row>
    <row r="57" spans="1:34"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1:34"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row>
    <row r="60" spans="1:34"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row>
    <row r="61" spans="1:34"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row>
    <row r="62" spans="1:34"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row>
    <row r="63" spans="1:34"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row>
    <row r="64" spans="1:34"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sheetData>
  <mergeCells count="24">
    <mergeCell ref="U3:AG3"/>
    <mergeCell ref="AD6:AG6"/>
    <mergeCell ref="Q6:AB6"/>
    <mergeCell ref="Q7:S7"/>
    <mergeCell ref="AD7:AG7"/>
    <mergeCell ref="M7:O7"/>
    <mergeCell ref="T7:V7"/>
    <mergeCell ref="W7:Y7"/>
    <mergeCell ref="D6:O6"/>
    <mergeCell ref="Z7:AB7"/>
    <mergeCell ref="D7:F7"/>
    <mergeCell ref="G7:I7"/>
    <mergeCell ref="J7:L7"/>
    <mergeCell ref="B45:AG45"/>
    <mergeCell ref="B33:O33"/>
    <mergeCell ref="Q28:AB28"/>
    <mergeCell ref="B38:O38"/>
    <mergeCell ref="B28:O28"/>
    <mergeCell ref="Q33:AB33"/>
    <mergeCell ref="B8:C8"/>
    <mergeCell ref="AD38:AG38"/>
    <mergeCell ref="AD33:AG33"/>
    <mergeCell ref="AD28:AG28"/>
    <mergeCell ref="Q38:AB38"/>
  </mergeCells>
  <phoneticPr fontId="0" type="noConversion"/>
  <printOptions horizontalCentered="1" verticalCentered="1"/>
  <pageMargins left="0.25" right="0.25" top="0.25" bottom="0.25" header="0" footer="0"/>
  <pageSetup scale="59" orientation="landscape" r:id="rId1"/>
  <headerFooter alignWithMargins="0"/>
  <rowBreaks count="1" manualBreakCount="1">
    <brk id="47" max="16383" man="1"/>
  </rowBreaks>
  <colBreaks count="1" manualBreakCount="1">
    <brk id="3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pageSetUpPr fitToPage="1"/>
  </sheetPr>
  <dimension ref="A1:AW78"/>
  <sheetViews>
    <sheetView showGridLines="0" zoomScale="75" workbookViewId="0"/>
  </sheetViews>
  <sheetFormatPr defaultRowHeight="12.5" x14ac:dyDescent="0.25"/>
  <cols>
    <col min="1" max="1" width="1.7265625" customWidth="1"/>
    <col min="2" max="2" width="6.7265625" customWidth="1"/>
    <col min="3" max="3" width="6.7265625" style="23" customWidth="1"/>
    <col min="4" max="15" width="8.7265625" customWidth="1"/>
    <col min="16" max="16" width="1.453125" customWidth="1"/>
    <col min="17" max="28" width="7.7265625" customWidth="1"/>
    <col min="29" max="29" width="1.453125" customWidth="1"/>
    <col min="30" max="33" width="7.7265625" customWidth="1"/>
    <col min="34" max="34" width="1.7265625" customWidth="1"/>
    <col min="35" max="48" width="9.1796875" style="151" customWidth="1"/>
  </cols>
  <sheetData>
    <row r="1" spans="1:33" ht="40" customHeight="1" x14ac:dyDescent="0.3">
      <c r="B1" s="365" t="s">
        <v>125</v>
      </c>
      <c r="AD1" s="3"/>
      <c r="AG1" s="386"/>
    </row>
    <row r="2" spans="1:33" ht="21" customHeight="1" x14ac:dyDescent="0.25">
      <c r="B2" s="8" t="s">
        <v>150</v>
      </c>
    </row>
    <row r="3" spans="1:33" ht="21" customHeight="1" x14ac:dyDescent="0.25">
      <c r="B3" s="8" t="s">
        <v>151</v>
      </c>
      <c r="U3" s="567" t="s">
        <v>236</v>
      </c>
      <c r="V3" s="567"/>
      <c r="W3" s="567"/>
      <c r="X3" s="567"/>
      <c r="Y3" s="567"/>
      <c r="Z3" s="567"/>
      <c r="AA3" s="567"/>
      <c r="AB3" s="567"/>
      <c r="AC3" s="567"/>
      <c r="AD3" s="567"/>
      <c r="AE3" s="567"/>
      <c r="AF3" s="567"/>
      <c r="AG3" s="567"/>
    </row>
    <row r="4" spans="1:33" ht="21" customHeight="1" x14ac:dyDescent="0.25">
      <c r="B4" s="142" t="s">
        <v>152</v>
      </c>
      <c r="C4" s="3"/>
      <c r="D4" s="3"/>
      <c r="E4" s="3"/>
      <c r="F4" s="3"/>
      <c r="G4" s="3"/>
      <c r="H4" s="143"/>
      <c r="I4" s="143"/>
      <c r="J4" s="143"/>
      <c r="K4" s="143"/>
      <c r="L4" s="143"/>
      <c r="M4" s="143"/>
      <c r="N4" s="143"/>
      <c r="O4" s="143"/>
      <c r="P4" s="143"/>
      <c r="Q4" s="143"/>
      <c r="R4" s="143"/>
      <c r="S4" s="143"/>
      <c r="T4" s="143"/>
      <c r="U4" s="143"/>
      <c r="V4" s="143"/>
      <c r="W4" s="143"/>
      <c r="AC4" s="143"/>
    </row>
    <row r="5" spans="1:33" ht="25" customHeight="1" x14ac:dyDescent="0.25"/>
    <row r="6" spans="1:33" ht="25" customHeight="1" x14ac:dyDescent="0.35">
      <c r="D6" s="566" t="s">
        <v>80</v>
      </c>
      <c r="E6" s="566"/>
      <c r="F6" s="566"/>
      <c r="G6" s="566"/>
      <c r="H6" s="566"/>
      <c r="I6" s="566"/>
      <c r="J6" s="566"/>
      <c r="K6" s="566"/>
      <c r="L6" s="566"/>
      <c r="M6" s="566"/>
      <c r="N6" s="566"/>
      <c r="O6" s="541"/>
      <c r="Q6" s="566" t="s">
        <v>69</v>
      </c>
      <c r="R6" s="566"/>
      <c r="S6" s="566"/>
      <c r="T6" s="566"/>
      <c r="U6" s="566"/>
      <c r="V6" s="566"/>
      <c r="W6" s="566"/>
      <c r="X6" s="566"/>
      <c r="Y6" s="566"/>
      <c r="Z6" s="566"/>
      <c r="AA6" s="566"/>
      <c r="AB6" s="541"/>
      <c r="AD6" s="566" t="s">
        <v>75</v>
      </c>
      <c r="AE6" s="566"/>
      <c r="AF6" s="566"/>
      <c r="AG6" s="541"/>
    </row>
    <row r="7" spans="1:33" ht="25" customHeight="1" x14ac:dyDescent="0.35">
      <c r="D7" s="565" t="s">
        <v>20</v>
      </c>
      <c r="E7" s="565"/>
      <c r="F7" s="545"/>
      <c r="G7" s="565" t="s">
        <v>18</v>
      </c>
      <c r="H7" s="565"/>
      <c r="I7" s="545"/>
      <c r="J7" s="565" t="s">
        <v>17</v>
      </c>
      <c r="K7" s="565"/>
      <c r="L7" s="545"/>
      <c r="M7" s="565" t="s">
        <v>88</v>
      </c>
      <c r="N7" s="565"/>
      <c r="O7" s="545"/>
      <c r="Q7" s="565" t="s">
        <v>20</v>
      </c>
      <c r="R7" s="565"/>
      <c r="S7" s="545"/>
      <c r="T7" s="565" t="s">
        <v>18</v>
      </c>
      <c r="U7" s="565"/>
      <c r="V7" s="545"/>
      <c r="W7" s="565" t="s">
        <v>17</v>
      </c>
      <c r="X7" s="565"/>
      <c r="Y7" s="545"/>
      <c r="Z7" s="565" t="s">
        <v>88</v>
      </c>
      <c r="AA7" s="565"/>
      <c r="AB7" s="545"/>
      <c r="AD7" s="565" t="s">
        <v>76</v>
      </c>
      <c r="AE7" s="565"/>
      <c r="AF7" s="565"/>
      <c r="AG7" s="545"/>
    </row>
    <row r="8" spans="1:33" ht="30" customHeight="1" x14ac:dyDescent="0.4">
      <c r="A8" s="42"/>
      <c r="B8" s="435"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c r="AC8" s="45"/>
      <c r="AD8" s="250" t="s">
        <v>20</v>
      </c>
      <c r="AE8" s="251" t="s">
        <v>18</v>
      </c>
      <c r="AF8" s="251" t="s">
        <v>17</v>
      </c>
      <c r="AG8" s="252" t="s">
        <v>12</v>
      </c>
    </row>
    <row r="9" spans="1:33" ht="20.149999999999999" customHeight="1" x14ac:dyDescent="0.4">
      <c r="A9" s="42"/>
      <c r="B9" s="183">
        <v>2021</v>
      </c>
      <c r="C9" s="184" t="s">
        <v>160</v>
      </c>
      <c r="D9" s="266">
        <v>67.754625806451614</v>
      </c>
      <c r="E9" s="267">
        <v>78.006195884177032</v>
      </c>
      <c r="F9" s="268">
        <v>89.953964370686109</v>
      </c>
      <c r="G9" s="266">
        <v>6.4912258064516131</v>
      </c>
      <c r="H9" s="267">
        <v>12.835367968157941</v>
      </c>
      <c r="I9" s="268">
        <v>5.8971114006680851</v>
      </c>
      <c r="J9" s="266">
        <v>1.3570322580645162</v>
      </c>
      <c r="K9" s="267">
        <v>1.1675755258208558</v>
      </c>
      <c r="L9" s="268">
        <v>3.1938666360795467</v>
      </c>
      <c r="M9" s="266">
        <v>75.602883870967744</v>
      </c>
      <c r="N9" s="267">
        <v>92.009139378155837</v>
      </c>
      <c r="O9" s="268">
        <v>99.044942407433737</v>
      </c>
      <c r="P9" s="3"/>
      <c r="Q9" s="253">
        <v>196.24974626075269</v>
      </c>
      <c r="R9" s="254">
        <v>132.38379279785769</v>
      </c>
      <c r="S9" s="255">
        <v>108.36900928771632</v>
      </c>
      <c r="T9" s="253">
        <v>0</v>
      </c>
      <c r="U9" s="254">
        <v>598.12436850137215</v>
      </c>
      <c r="V9" s="255">
        <v>383.78859197763046</v>
      </c>
      <c r="W9" s="253">
        <v>-32.704120807728181</v>
      </c>
      <c r="X9" s="254">
        <v>95.254766949916828</v>
      </c>
      <c r="Y9" s="255">
        <v>189.46366756766284</v>
      </c>
      <c r="Z9" s="253">
        <v>203.78103526707628</v>
      </c>
      <c r="AA9" s="254">
        <v>155.55002472690083</v>
      </c>
      <c r="AB9" s="255">
        <v>117.71550989572927</v>
      </c>
      <c r="AC9" s="3"/>
      <c r="AD9" s="260" t="s">
        <v>163</v>
      </c>
      <c r="AE9" s="261" t="s">
        <v>244</v>
      </c>
      <c r="AF9" s="261" t="s">
        <v>244</v>
      </c>
      <c r="AG9" s="262" t="s">
        <v>244</v>
      </c>
    </row>
    <row r="10" spans="1:33" ht="20.149999999999999" customHeight="1" x14ac:dyDescent="0.35">
      <c r="A10" s="43"/>
      <c r="B10" s="185"/>
      <c r="C10" s="186" t="s">
        <v>164</v>
      </c>
      <c r="D10" s="179">
        <v>38.395466511807975</v>
      </c>
      <c r="E10" s="65">
        <v>51.420531392211352</v>
      </c>
      <c r="F10" s="180">
        <v>67.594416000403541</v>
      </c>
      <c r="G10" s="179">
        <v>4.0516195638146861</v>
      </c>
      <c r="H10" s="65">
        <v>11.818191813797533</v>
      </c>
      <c r="I10" s="180">
        <v>6.3531428828546943</v>
      </c>
      <c r="J10" s="179">
        <v>1.3808233320428442E-2</v>
      </c>
      <c r="K10" s="65">
        <v>0.1177555890202573</v>
      </c>
      <c r="L10" s="180">
        <v>2.8458843420779409</v>
      </c>
      <c r="M10" s="179">
        <v>42.460894308943089</v>
      </c>
      <c r="N10" s="65">
        <v>63.35647879502914</v>
      </c>
      <c r="O10" s="180">
        <v>76.793443225336176</v>
      </c>
      <c r="P10" s="3"/>
      <c r="Q10" s="174">
        <v>40.100370729015083</v>
      </c>
      <c r="R10" s="64">
        <v>76.623063018292427</v>
      </c>
      <c r="S10" s="175">
        <v>71.381119341571335</v>
      </c>
      <c r="T10" s="174">
        <v>0</v>
      </c>
      <c r="U10" s="64">
        <v>299.30291190578572</v>
      </c>
      <c r="V10" s="175">
        <v>298.18064406414999</v>
      </c>
      <c r="W10" s="174">
        <v>-99.418624391628029</v>
      </c>
      <c r="X10" s="64">
        <v>-90.089354753676062</v>
      </c>
      <c r="Y10" s="175">
        <v>120.56203533191275</v>
      </c>
      <c r="Z10" s="174">
        <v>42.578171388870885</v>
      </c>
      <c r="AA10" s="64">
        <v>90.48263888885927</v>
      </c>
      <c r="AB10" s="175">
        <v>81.429732667691951</v>
      </c>
      <c r="AC10" s="3"/>
      <c r="AD10" s="174" t="s">
        <v>163</v>
      </c>
      <c r="AE10" s="64" t="s">
        <v>241</v>
      </c>
      <c r="AF10" s="64" t="s">
        <v>242</v>
      </c>
      <c r="AG10" s="175" t="s">
        <v>239</v>
      </c>
    </row>
    <row r="11" spans="1:33" ht="20.149999999999999" customHeight="1" x14ac:dyDescent="0.35">
      <c r="A11" s="43"/>
      <c r="B11" s="187"/>
      <c r="C11" s="188" t="s">
        <v>165</v>
      </c>
      <c r="D11" s="269">
        <v>48.223801333333334</v>
      </c>
      <c r="E11" s="66">
        <v>55.514370370370372</v>
      </c>
      <c r="F11" s="272">
        <v>73.083958712811167</v>
      </c>
      <c r="G11" s="269">
        <v>3.3242666666666665</v>
      </c>
      <c r="H11" s="66">
        <v>12.47616822299533</v>
      </c>
      <c r="I11" s="272">
        <v>7.1094204483062402</v>
      </c>
      <c r="J11" s="269">
        <v>0</v>
      </c>
      <c r="K11" s="66">
        <v>0.12051349357263742</v>
      </c>
      <c r="L11" s="272">
        <v>3.6499443751680083</v>
      </c>
      <c r="M11" s="269">
        <v>51.548068000000001</v>
      </c>
      <c r="N11" s="66">
        <v>68.111052086938344</v>
      </c>
      <c r="O11" s="272">
        <v>83.843323536285425</v>
      </c>
      <c r="P11" s="3"/>
      <c r="Q11" s="298">
        <v>43.228599298538896</v>
      </c>
      <c r="R11" s="145">
        <v>75.492174619087734</v>
      </c>
      <c r="S11" s="299">
        <v>77.768663056694038</v>
      </c>
      <c r="T11" s="298">
        <v>145.05602516819974</v>
      </c>
      <c r="U11" s="145">
        <v>228.60361053881809</v>
      </c>
      <c r="V11" s="299">
        <v>261.52460290669575</v>
      </c>
      <c r="W11" s="298">
        <v>-100</v>
      </c>
      <c r="X11" s="145">
        <v>-83.918491829884914</v>
      </c>
      <c r="Y11" s="299">
        <v>192.01430120952824</v>
      </c>
      <c r="Z11" s="298">
        <v>28.403909723013793</v>
      </c>
      <c r="AA11" s="145">
        <v>88.257934073906654</v>
      </c>
      <c r="AB11" s="299">
        <v>89.141901341642196</v>
      </c>
      <c r="AC11" s="3"/>
      <c r="AD11" s="256" t="s">
        <v>166</v>
      </c>
      <c r="AE11" s="63" t="s">
        <v>245</v>
      </c>
      <c r="AF11" s="63" t="s">
        <v>237</v>
      </c>
      <c r="AG11" s="257" t="s">
        <v>244</v>
      </c>
    </row>
    <row r="12" spans="1:33" ht="20.149999999999999" customHeight="1" x14ac:dyDescent="0.35">
      <c r="A12" s="43"/>
      <c r="B12" s="185"/>
      <c r="C12" s="186" t="s">
        <v>167</v>
      </c>
      <c r="D12" s="179">
        <v>50.588255483870967</v>
      </c>
      <c r="E12" s="65">
        <v>56.698959163948288</v>
      </c>
      <c r="F12" s="180">
        <v>75.900017550276615</v>
      </c>
      <c r="G12" s="179">
        <v>5.3483870967741938</v>
      </c>
      <c r="H12" s="65">
        <v>20.616279002405552</v>
      </c>
      <c r="I12" s="180">
        <v>8.321368793156644</v>
      </c>
      <c r="J12" s="179">
        <v>3.621032258064516</v>
      </c>
      <c r="K12" s="65">
        <v>0.11649768086065297</v>
      </c>
      <c r="L12" s="180">
        <v>3.1664295788533101</v>
      </c>
      <c r="M12" s="179">
        <v>59.55767483870968</v>
      </c>
      <c r="N12" s="65">
        <v>77.431735847214497</v>
      </c>
      <c r="O12" s="180">
        <v>87.387815922286578</v>
      </c>
      <c r="P12" s="3"/>
      <c r="Q12" s="174">
        <v>42.178243372177185</v>
      </c>
      <c r="R12" s="64">
        <v>61.886098482999522</v>
      </c>
      <c r="S12" s="175">
        <v>70.287256172584762</v>
      </c>
      <c r="T12" s="174">
        <v>12.832099302137673</v>
      </c>
      <c r="U12" s="64">
        <v>453.5711346641782</v>
      </c>
      <c r="V12" s="175">
        <v>178.93073084847495</v>
      </c>
      <c r="W12" s="174">
        <v>117.49205611182474</v>
      </c>
      <c r="X12" s="64">
        <v>-84.642145088348357</v>
      </c>
      <c r="Y12" s="175">
        <v>145.1829661883929</v>
      </c>
      <c r="Z12" s="174">
        <v>41.851602783724786</v>
      </c>
      <c r="AA12" s="64">
        <v>95.996118141278913</v>
      </c>
      <c r="AB12" s="175">
        <v>78.902847928911555</v>
      </c>
      <c r="AC12" s="3"/>
      <c r="AD12" s="174" t="s">
        <v>166</v>
      </c>
      <c r="AE12" s="64" t="s">
        <v>246</v>
      </c>
      <c r="AF12" s="64" t="s">
        <v>247</v>
      </c>
      <c r="AG12" s="175" t="s">
        <v>248</v>
      </c>
    </row>
    <row r="13" spans="1:33" ht="20.149999999999999" customHeight="1" x14ac:dyDescent="0.35">
      <c r="A13" s="43"/>
      <c r="B13" s="187"/>
      <c r="C13" s="188" t="s">
        <v>168</v>
      </c>
      <c r="D13" s="269">
        <v>44.228555999999998</v>
      </c>
      <c r="E13" s="66">
        <v>50.131890137328341</v>
      </c>
      <c r="F13" s="272">
        <v>66.265390417111576</v>
      </c>
      <c r="G13" s="269">
        <v>6.4822666666666668</v>
      </c>
      <c r="H13" s="66">
        <v>8.0316762755519679</v>
      </c>
      <c r="I13" s="272">
        <v>6.6094641916962056</v>
      </c>
      <c r="J13" s="269">
        <v>1.4557333333333333</v>
      </c>
      <c r="K13" s="66">
        <v>1.5238692148217252</v>
      </c>
      <c r="L13" s="272">
        <v>3.2120903133537775</v>
      </c>
      <c r="M13" s="269">
        <v>52.166556</v>
      </c>
      <c r="N13" s="66">
        <v>59.68743562770203</v>
      </c>
      <c r="O13" s="272">
        <v>76.086944922161564</v>
      </c>
      <c r="P13" s="3"/>
      <c r="Q13" s="256">
        <v>100.86280118641315</v>
      </c>
      <c r="R13" s="63">
        <v>81.998440909997271</v>
      </c>
      <c r="S13" s="299">
        <v>78.528225801081746</v>
      </c>
      <c r="T13" s="256">
        <v>262.62400238681283</v>
      </c>
      <c r="U13" s="63">
        <v>128.56467424260501</v>
      </c>
      <c r="V13" s="299">
        <v>205.80055194684141</v>
      </c>
      <c r="W13" s="256">
        <v>-26.591810664852556</v>
      </c>
      <c r="X13" s="63">
        <v>740.61694713860027</v>
      </c>
      <c r="Y13" s="299">
        <v>165.21342138701579</v>
      </c>
      <c r="Z13" s="256">
        <v>102.27472041464502</v>
      </c>
      <c r="AA13" s="63">
        <v>91.058043095182256</v>
      </c>
      <c r="AB13" s="299">
        <v>87.91494745442526</v>
      </c>
      <c r="AC13" s="3"/>
      <c r="AD13" s="256" t="s">
        <v>166</v>
      </c>
      <c r="AE13" s="63" t="s">
        <v>242</v>
      </c>
      <c r="AF13" s="63" t="s">
        <v>242</v>
      </c>
      <c r="AG13" s="257" t="s">
        <v>238</v>
      </c>
    </row>
    <row r="14" spans="1:33" ht="20.149999999999999" customHeight="1" x14ac:dyDescent="0.35">
      <c r="A14" s="43"/>
      <c r="B14" s="185"/>
      <c r="C14" s="186" t="s">
        <v>169</v>
      </c>
      <c r="D14" s="179">
        <v>46.812402270674752</v>
      </c>
      <c r="E14" s="65">
        <v>50.852652732471505</v>
      </c>
      <c r="F14" s="180">
        <v>62.162195720028805</v>
      </c>
      <c r="G14" s="179">
        <v>4.4225261256612054</v>
      </c>
      <c r="H14" s="65">
        <v>15.134286216664869</v>
      </c>
      <c r="I14" s="180">
        <v>7.7239726271913742</v>
      </c>
      <c r="J14" s="179">
        <v>0</v>
      </c>
      <c r="K14" s="65">
        <v>2.6694372598329252</v>
      </c>
      <c r="L14" s="180">
        <v>4.2237409587620913</v>
      </c>
      <c r="M14" s="179">
        <v>51.23492839633596</v>
      </c>
      <c r="N14" s="65">
        <v>68.656376208969306</v>
      </c>
      <c r="O14" s="180">
        <v>74.109909305982271</v>
      </c>
      <c r="P14" s="3"/>
      <c r="Q14" s="174">
        <v>107.71529600056621</v>
      </c>
      <c r="R14" s="64">
        <v>118.56287597721303</v>
      </c>
      <c r="S14" s="175">
        <v>73.172859972717447</v>
      </c>
      <c r="T14" s="174">
        <v>32.554346883278143</v>
      </c>
      <c r="U14" s="64">
        <v>613.08553994786996</v>
      </c>
      <c r="V14" s="175">
        <v>268.51316503946475</v>
      </c>
      <c r="W14" s="174">
        <v>-100</v>
      </c>
      <c r="X14" s="64">
        <v>461.50630894024755</v>
      </c>
      <c r="Y14" s="175">
        <v>137.25039416701074</v>
      </c>
      <c r="Z14" s="174">
        <v>73.696504252463342</v>
      </c>
      <c r="AA14" s="64">
        <v>165.4453164798129</v>
      </c>
      <c r="AB14" s="175">
        <v>86.335445137946749</v>
      </c>
      <c r="AC14" s="3"/>
      <c r="AD14" s="174" t="s">
        <v>170</v>
      </c>
      <c r="AE14" s="64" t="s">
        <v>245</v>
      </c>
      <c r="AF14" s="64" t="s">
        <v>237</v>
      </c>
      <c r="AG14" s="175" t="s">
        <v>244</v>
      </c>
    </row>
    <row r="15" spans="1:33" ht="20.149999999999999" customHeight="1" x14ac:dyDescent="0.35">
      <c r="A15" s="43"/>
      <c r="B15" s="187">
        <v>2022</v>
      </c>
      <c r="C15" s="188" t="s">
        <v>171</v>
      </c>
      <c r="D15" s="269">
        <v>33.575927741935487</v>
      </c>
      <c r="E15" s="66">
        <v>37.9476287704885</v>
      </c>
      <c r="F15" s="272">
        <v>57.284477402875623</v>
      </c>
      <c r="G15" s="269">
        <v>3.068516129032258</v>
      </c>
      <c r="H15" s="66">
        <v>6.0847350364929156</v>
      </c>
      <c r="I15" s="272">
        <v>5.1962410730959325</v>
      </c>
      <c r="J15" s="269">
        <v>0.47716129032258064</v>
      </c>
      <c r="K15" s="66">
        <v>3.7118675246180839</v>
      </c>
      <c r="L15" s="272">
        <v>5.7183638844726783</v>
      </c>
      <c r="M15" s="269">
        <v>37.121605161290326</v>
      </c>
      <c r="N15" s="66">
        <v>47.744231331599501</v>
      </c>
      <c r="O15" s="272">
        <v>68.199082360444237</v>
      </c>
      <c r="P15" s="3"/>
      <c r="Q15" s="256">
        <v>59.688847439056893</v>
      </c>
      <c r="R15" s="63">
        <v>34.477315881921434</v>
      </c>
      <c r="S15" s="299">
        <v>44.759129699138313</v>
      </c>
      <c r="T15" s="256">
        <v>123.21193918091626</v>
      </c>
      <c r="U15" s="63">
        <v>87.285726593674497</v>
      </c>
      <c r="V15" s="299">
        <v>132.99074854497698</v>
      </c>
      <c r="W15" s="256">
        <v>-70.858944049744494</v>
      </c>
      <c r="X15" s="63">
        <v>2071.6334888364313</v>
      </c>
      <c r="Y15" s="299">
        <v>258.11422293494672</v>
      </c>
      <c r="Z15" s="256">
        <v>54.429016584624712</v>
      </c>
      <c r="AA15" s="63">
        <v>50.905771484044166</v>
      </c>
      <c r="AB15" s="299">
        <v>57.143254155623886</v>
      </c>
      <c r="AC15" s="3"/>
      <c r="AD15" s="256" t="s">
        <v>166</v>
      </c>
      <c r="AE15" s="63" t="s">
        <v>245</v>
      </c>
      <c r="AF15" s="63" t="s">
        <v>245</v>
      </c>
      <c r="AG15" s="257" t="s">
        <v>244</v>
      </c>
    </row>
    <row r="16" spans="1:33" ht="20.149999999999999" customHeight="1" x14ac:dyDescent="0.35">
      <c r="A16" s="43"/>
      <c r="B16" s="185"/>
      <c r="C16" s="186" t="s">
        <v>172</v>
      </c>
      <c r="D16" s="179">
        <v>40.641107142857145</v>
      </c>
      <c r="E16" s="65">
        <v>52.813335562689495</v>
      </c>
      <c r="F16" s="180">
        <v>66.72072943667628</v>
      </c>
      <c r="G16" s="179">
        <v>11.853999999999999</v>
      </c>
      <c r="H16" s="65">
        <v>12.104042100813093</v>
      </c>
      <c r="I16" s="180">
        <v>6.078965069858123</v>
      </c>
      <c r="J16" s="179">
        <v>1.9424285714285714</v>
      </c>
      <c r="K16" s="65">
        <v>2.6925285848041782</v>
      </c>
      <c r="L16" s="180">
        <v>3.8876684737873104</v>
      </c>
      <c r="M16" s="179">
        <v>54.437535714285715</v>
      </c>
      <c r="N16" s="65">
        <v>67.609906248306771</v>
      </c>
      <c r="O16" s="180">
        <v>76.687362980321709</v>
      </c>
      <c r="P16" s="3"/>
      <c r="Q16" s="174">
        <v>74.395509496858125</v>
      </c>
      <c r="R16" s="64">
        <v>65.153502069772699</v>
      </c>
      <c r="S16" s="175">
        <v>57.052027402523244</v>
      </c>
      <c r="T16" s="174">
        <v>595.89263878969541</v>
      </c>
      <c r="U16" s="64">
        <v>268.96137174610396</v>
      </c>
      <c r="V16" s="175">
        <v>144.51133286170366</v>
      </c>
      <c r="W16" s="174">
        <v>122.12763925221472</v>
      </c>
      <c r="X16" s="64">
        <v>426.6504617888391</v>
      </c>
      <c r="Y16" s="175">
        <v>107.25495431608785</v>
      </c>
      <c r="Z16" s="174">
        <v>110.33071923489709</v>
      </c>
      <c r="AA16" s="64">
        <v>89.012036243233254</v>
      </c>
      <c r="AB16" s="175">
        <v>63.703915835509811</v>
      </c>
      <c r="AC16" s="3"/>
      <c r="AD16" s="174" t="s">
        <v>166</v>
      </c>
      <c r="AE16" s="64" t="s">
        <v>245</v>
      </c>
      <c r="AF16" s="64" t="s">
        <v>245</v>
      </c>
      <c r="AG16" s="175" t="s">
        <v>249</v>
      </c>
    </row>
    <row r="17" spans="1:34" ht="20.149999999999999" customHeight="1" x14ac:dyDescent="0.35">
      <c r="A17" s="43"/>
      <c r="B17" s="187"/>
      <c r="C17" s="188" t="s">
        <v>173</v>
      </c>
      <c r="D17" s="269">
        <v>49.624570322580645</v>
      </c>
      <c r="E17" s="66">
        <v>70.367485804035283</v>
      </c>
      <c r="F17" s="272">
        <v>84.268219621469299</v>
      </c>
      <c r="G17" s="269">
        <v>9.0774193548387103</v>
      </c>
      <c r="H17" s="66">
        <v>15.674403600907931</v>
      </c>
      <c r="I17" s="272">
        <v>8.7615214569750339</v>
      </c>
      <c r="J17" s="269">
        <v>2.1720000000000002</v>
      </c>
      <c r="K17" s="66">
        <v>3.110272066927616</v>
      </c>
      <c r="L17" s="272">
        <v>3.3536914994653451</v>
      </c>
      <c r="M17" s="269">
        <v>60.873989677419353</v>
      </c>
      <c r="N17" s="66">
        <v>89.152161471870826</v>
      </c>
      <c r="O17" s="272">
        <v>96.383432577909687</v>
      </c>
      <c r="P17" s="3"/>
      <c r="Q17" s="256">
        <v>28.800701636380467</v>
      </c>
      <c r="R17" s="63">
        <v>57.676072075952533</v>
      </c>
      <c r="S17" s="299">
        <v>54.784207206705197</v>
      </c>
      <c r="T17" s="256">
        <v>459.39885496850428</v>
      </c>
      <c r="U17" s="63">
        <v>332.33758635295101</v>
      </c>
      <c r="V17" s="299">
        <v>190.89972047309078</v>
      </c>
      <c r="W17" s="256">
        <v>252.52356018543034</v>
      </c>
      <c r="X17" s="63">
        <v>455.3614596643564</v>
      </c>
      <c r="Y17" s="299">
        <v>46.286648061202747</v>
      </c>
      <c r="Z17" s="256">
        <v>49.321649674905906</v>
      </c>
      <c r="AA17" s="63">
        <v>82.638614458760699</v>
      </c>
      <c r="AB17" s="299">
        <v>61.319806246892071</v>
      </c>
      <c r="AC17" s="3"/>
      <c r="AD17" s="256" t="s">
        <v>161</v>
      </c>
      <c r="AE17" s="63" t="s">
        <v>242</v>
      </c>
      <c r="AF17" s="63" t="s">
        <v>242</v>
      </c>
      <c r="AG17" s="257" t="s">
        <v>238</v>
      </c>
    </row>
    <row r="18" spans="1:34" ht="20.149999999999999" customHeight="1" x14ac:dyDescent="0.35">
      <c r="A18" s="43"/>
      <c r="B18" s="185"/>
      <c r="C18" s="186" t="s">
        <v>174</v>
      </c>
      <c r="D18" s="179">
        <v>59.571761333333335</v>
      </c>
      <c r="E18" s="65">
        <v>83.954850603412396</v>
      </c>
      <c r="F18" s="180">
        <v>91.090769463951901</v>
      </c>
      <c r="G18" s="179">
        <v>5.745333333333333</v>
      </c>
      <c r="H18" s="65">
        <v>20.059705600179356</v>
      </c>
      <c r="I18" s="180">
        <v>8.4413614285875607</v>
      </c>
      <c r="J18" s="179">
        <v>2.0421333333333331</v>
      </c>
      <c r="K18" s="65">
        <v>6.8951485763688458</v>
      </c>
      <c r="L18" s="180">
        <v>3.036005217456855</v>
      </c>
      <c r="M18" s="179">
        <v>67.359228000000002</v>
      </c>
      <c r="N18" s="65">
        <v>110.90970477996061</v>
      </c>
      <c r="O18" s="180">
        <v>102.56813610999632</v>
      </c>
      <c r="P18" s="3"/>
      <c r="Q18" s="174">
        <v>57.338368153113286</v>
      </c>
      <c r="R18" s="64">
        <v>56.509826359933378</v>
      </c>
      <c r="S18" s="175">
        <v>47.045465477363315</v>
      </c>
      <c r="T18" s="174">
        <v>63.64119702418769</v>
      </c>
      <c r="U18" s="64">
        <v>406.17032847607084</v>
      </c>
      <c r="V18" s="175">
        <v>142.21935913333749</v>
      </c>
      <c r="W18" s="174">
        <v>-22.654277346699143</v>
      </c>
      <c r="X18" s="64">
        <v>961.40994601580542</v>
      </c>
      <c r="Y18" s="175">
        <v>29.394488793726644</v>
      </c>
      <c r="Z18" s="174">
        <v>53.042560042401639</v>
      </c>
      <c r="AA18" s="64">
        <v>90.388021918698627</v>
      </c>
      <c r="AB18" s="175">
        <v>51.328035024862373</v>
      </c>
      <c r="AC18" s="3"/>
      <c r="AD18" s="174" t="s">
        <v>163</v>
      </c>
      <c r="AE18" s="64" t="s">
        <v>245</v>
      </c>
      <c r="AF18" s="64" t="s">
        <v>245</v>
      </c>
      <c r="AG18" s="175" t="s">
        <v>249</v>
      </c>
    </row>
    <row r="19" spans="1:34" ht="20.149999999999999" customHeight="1" x14ac:dyDescent="0.35">
      <c r="A19" s="43"/>
      <c r="B19" s="187"/>
      <c r="C19" s="188" t="s">
        <v>175</v>
      </c>
      <c r="D19" s="269">
        <v>57.057997419354841</v>
      </c>
      <c r="E19" s="66">
        <v>77.890038661350729</v>
      </c>
      <c r="F19" s="272">
        <v>92.193686917662319</v>
      </c>
      <c r="G19" s="269">
        <v>6.661548387096774</v>
      </c>
      <c r="H19" s="66">
        <v>29.401026421802051</v>
      </c>
      <c r="I19" s="272">
        <v>9.8833332609162241</v>
      </c>
      <c r="J19" s="269">
        <v>4.1158709677419356</v>
      </c>
      <c r="K19" s="66">
        <v>3.6124048188698494</v>
      </c>
      <c r="L19" s="272">
        <v>3.5348196424267422</v>
      </c>
      <c r="M19" s="269">
        <v>67.835416774193547</v>
      </c>
      <c r="N19" s="66">
        <v>110.90346990202264</v>
      </c>
      <c r="O19" s="272">
        <v>105.61183982100529</v>
      </c>
      <c r="P19" s="3"/>
      <c r="Q19" s="256">
        <v>21.468061196628447</v>
      </c>
      <c r="R19" s="63">
        <v>38.5183184296923</v>
      </c>
      <c r="S19" s="299">
        <v>43.706468442371609</v>
      </c>
      <c r="T19" s="256">
        <v>76.025846481608127</v>
      </c>
      <c r="U19" s="63">
        <v>158.98652324600772</v>
      </c>
      <c r="V19" s="299">
        <v>128.84880988891737</v>
      </c>
      <c r="W19" s="256">
        <v>188.62857025210914</v>
      </c>
      <c r="X19" s="63">
        <v>230.22775335225191</v>
      </c>
      <c r="Y19" s="299">
        <v>46.687485227240451</v>
      </c>
      <c r="Z19" s="256">
        <v>29.992532963601668</v>
      </c>
      <c r="AA19" s="63">
        <v>61.485349370107642</v>
      </c>
      <c r="AB19" s="299">
        <v>48.995340544472782</v>
      </c>
      <c r="AC19" s="3"/>
      <c r="AD19" s="256" t="s">
        <v>161</v>
      </c>
      <c r="AE19" s="63" t="s">
        <v>246</v>
      </c>
      <c r="AF19" s="63" t="s">
        <v>246</v>
      </c>
      <c r="AG19" s="257" t="s">
        <v>248</v>
      </c>
    </row>
    <row r="20" spans="1:34" ht="20.149999999999999" customHeight="1" x14ac:dyDescent="0.35">
      <c r="A20" s="43"/>
      <c r="B20" s="185"/>
      <c r="C20" s="186" t="s">
        <v>176</v>
      </c>
      <c r="D20" s="179">
        <v>67.275847999999996</v>
      </c>
      <c r="E20" s="65">
        <v>78.663220141489802</v>
      </c>
      <c r="F20" s="180">
        <v>98.305239225988984</v>
      </c>
      <c r="G20" s="179">
        <v>5.5616000000000003</v>
      </c>
      <c r="H20" s="65">
        <v>15.419401644185674</v>
      </c>
      <c r="I20" s="180">
        <v>7.9493598358449233</v>
      </c>
      <c r="J20" s="179">
        <v>0</v>
      </c>
      <c r="K20" s="65">
        <v>2.566125025619459</v>
      </c>
      <c r="L20" s="180">
        <v>3.0108176298103588</v>
      </c>
      <c r="M20" s="179">
        <v>72.837447999999995</v>
      </c>
      <c r="N20" s="65">
        <v>96.648746811294941</v>
      </c>
      <c r="O20" s="180">
        <v>109.26541669164426</v>
      </c>
      <c r="P20" s="3"/>
      <c r="Q20" s="174">
        <v>19.695959193707875</v>
      </c>
      <c r="R20" s="64">
        <v>24.77998326138491</v>
      </c>
      <c r="S20" s="175">
        <v>34.359077836167337</v>
      </c>
      <c r="T20" s="174">
        <v>44.197462579460343</v>
      </c>
      <c r="U20" s="64">
        <v>54.599774401130674</v>
      </c>
      <c r="V20" s="175">
        <v>57.60932999207494</v>
      </c>
      <c r="W20" s="174">
        <v>0</v>
      </c>
      <c r="X20" s="64">
        <v>74.623700997307708</v>
      </c>
      <c r="Y20" s="175">
        <v>12.750034974573282</v>
      </c>
      <c r="Z20" s="174">
        <v>21.269330127126771</v>
      </c>
      <c r="AA20" s="64">
        <v>29.756319606592971</v>
      </c>
      <c r="AB20" s="175">
        <v>35.095524752090412</v>
      </c>
      <c r="AC20" s="3"/>
      <c r="AD20" s="174" t="s">
        <v>163</v>
      </c>
      <c r="AE20" s="64" t="s">
        <v>245</v>
      </c>
      <c r="AF20" s="64" t="s">
        <v>237</v>
      </c>
      <c r="AG20" s="175" t="s">
        <v>249</v>
      </c>
    </row>
    <row r="21" spans="1:34" ht="20.149999999999999" customHeight="1" x14ac:dyDescent="0.35">
      <c r="A21" s="43"/>
      <c r="B21" s="187"/>
      <c r="C21" s="188" t="s">
        <v>160</v>
      </c>
      <c r="D21" s="269">
        <v>86.669936774193545</v>
      </c>
      <c r="E21" s="66">
        <v>92.265178607385934</v>
      </c>
      <c r="F21" s="272">
        <v>101.96059864761573</v>
      </c>
      <c r="G21" s="269">
        <v>5.2107096774193549</v>
      </c>
      <c r="H21" s="66"/>
      <c r="I21" s="272">
        <v>7.7211152756499457</v>
      </c>
      <c r="J21" s="269">
        <v>1.6851612903225806</v>
      </c>
      <c r="K21" s="66"/>
      <c r="L21" s="272">
        <v>5.164645627583587</v>
      </c>
      <c r="M21" s="269">
        <v>93.565807741935487</v>
      </c>
      <c r="N21" s="66"/>
      <c r="O21" s="272">
        <v>114.84635955084926</v>
      </c>
      <c r="P21" s="3"/>
      <c r="Q21" s="256">
        <v>27.917372050306444</v>
      </c>
      <c r="R21" s="63">
        <v>18.279295075936471</v>
      </c>
      <c r="S21" s="299">
        <v>13.347532108130803</v>
      </c>
      <c r="T21" s="256">
        <v>-19.726876975969596</v>
      </c>
      <c r="U21" s="63"/>
      <c r="V21" s="299">
        <v>30.930463255848146</v>
      </c>
      <c r="W21" s="256">
        <v>24.179899207554485</v>
      </c>
      <c r="X21" s="63"/>
      <c r="Y21" s="299">
        <v>61.705112205000709</v>
      </c>
      <c r="Z21" s="256">
        <v>23.759574967517555</v>
      </c>
      <c r="AA21" s="63"/>
      <c r="AB21" s="299">
        <v>15.953784978190544</v>
      </c>
      <c r="AC21" s="3"/>
      <c r="AD21" s="256" t="s">
        <v>166</v>
      </c>
      <c r="AE21" s="63"/>
      <c r="AF21" s="63"/>
      <c r="AG21" s="257"/>
    </row>
    <row r="22" spans="1:34" ht="20.149999999999999" customHeight="1" x14ac:dyDescent="0.35">
      <c r="A22" s="43"/>
      <c r="B22" s="185"/>
      <c r="C22" s="186" t="s">
        <v>164</v>
      </c>
      <c r="D22" s="179">
        <v>52.947481481481482</v>
      </c>
      <c r="E22" s="65">
        <v>70.880593210100272</v>
      </c>
      <c r="F22" s="180">
        <v>82.796364901155073</v>
      </c>
      <c r="G22" s="179">
        <v>4.7836526181353767</v>
      </c>
      <c r="H22" s="65"/>
      <c r="I22" s="180">
        <v>10.575102580015349</v>
      </c>
      <c r="J22" s="179">
        <v>0.83435504469987232</v>
      </c>
      <c r="K22" s="65"/>
      <c r="L22" s="180">
        <v>3.6642170024637069</v>
      </c>
      <c r="M22" s="179">
        <v>58.565489144316729</v>
      </c>
      <c r="N22" s="65"/>
      <c r="O22" s="180">
        <v>97.035684483634128</v>
      </c>
      <c r="P22" s="3"/>
      <c r="Q22" s="174">
        <v>37.900346816229572</v>
      </c>
      <c r="R22" s="64">
        <v>37.844925540485917</v>
      </c>
      <c r="S22" s="175">
        <v>22.489947839278791</v>
      </c>
      <c r="T22" s="174">
        <v>18.067665110413415</v>
      </c>
      <c r="U22" s="64"/>
      <c r="V22" s="175">
        <v>66.454663068874083</v>
      </c>
      <c r="W22" s="174">
        <v>5942.4460289200961</v>
      </c>
      <c r="X22" s="64"/>
      <c r="Y22" s="175">
        <v>28.754951431366074</v>
      </c>
      <c r="Z22" s="174">
        <v>37.928063215666029</v>
      </c>
      <c r="AA22" s="64"/>
      <c r="AB22" s="175">
        <v>26.359335391364795</v>
      </c>
      <c r="AC22" s="3"/>
      <c r="AD22" s="174" t="s">
        <v>161</v>
      </c>
      <c r="AE22" s="64"/>
      <c r="AF22" s="64"/>
      <c r="AG22" s="175"/>
    </row>
    <row r="23" spans="1:34" ht="20.149999999999999" customHeight="1" x14ac:dyDescent="0.35">
      <c r="A23" s="43"/>
      <c r="B23" s="187"/>
      <c r="C23" s="188" t="s">
        <v>165</v>
      </c>
      <c r="D23" s="269">
        <v>58.955800000000004</v>
      </c>
      <c r="E23" s="66">
        <v>75.539947149396582</v>
      </c>
      <c r="F23" s="272">
        <v>90.939154756569224</v>
      </c>
      <c r="G23" s="269">
        <v>8.1726666666666663</v>
      </c>
      <c r="H23" s="66"/>
      <c r="I23" s="272">
        <v>9.5328028417602901</v>
      </c>
      <c r="J23" s="269">
        <v>2.3581333333333334</v>
      </c>
      <c r="K23" s="66"/>
      <c r="L23" s="272">
        <v>3.7857176588845158</v>
      </c>
      <c r="M23" s="269">
        <v>69.486599999999996</v>
      </c>
      <c r="N23" s="66"/>
      <c r="O23" s="272">
        <v>104.25767525721403</v>
      </c>
      <c r="P23" s="3"/>
      <c r="Q23" s="256">
        <v>22.254568014092303</v>
      </c>
      <c r="R23" s="63">
        <v>36.072780156530662</v>
      </c>
      <c r="S23" s="299">
        <v>24.431074011651823</v>
      </c>
      <c r="T23" s="256">
        <v>145.84870848461969</v>
      </c>
      <c r="U23" s="63"/>
      <c r="V23" s="299">
        <v>34.086919054559054</v>
      </c>
      <c r="W23" s="256">
        <v>0</v>
      </c>
      <c r="X23" s="63"/>
      <c r="Y23" s="299">
        <v>3.7198726809932876</v>
      </c>
      <c r="Z23" s="256">
        <v>34.799620424183502</v>
      </c>
      <c r="AA23" s="63"/>
      <c r="AB23" s="299">
        <v>24.348213858764357</v>
      </c>
      <c r="AC23" s="3"/>
      <c r="AD23" s="256" t="s">
        <v>163</v>
      </c>
      <c r="AE23" s="63"/>
      <c r="AF23" s="63"/>
      <c r="AG23" s="257"/>
    </row>
    <row r="24" spans="1:34" ht="20.149999999999999" customHeight="1" x14ac:dyDescent="0.35">
      <c r="A24" s="43"/>
      <c r="B24" s="185"/>
      <c r="C24" s="186" t="s">
        <v>167</v>
      </c>
      <c r="D24" s="179">
        <v>56.29949677419355</v>
      </c>
      <c r="E24" s="65">
        <v>88.16835004631308</v>
      </c>
      <c r="F24" s="180">
        <v>92.200711520919896</v>
      </c>
      <c r="G24" s="179">
        <v>8.0310967741935482</v>
      </c>
      <c r="H24" s="65"/>
      <c r="I24" s="180">
        <v>11.12805054644689</v>
      </c>
      <c r="J24" s="179">
        <v>1.427741935483871</v>
      </c>
      <c r="K24" s="65"/>
      <c r="L24" s="180">
        <v>4.7614459878825501</v>
      </c>
      <c r="M24" s="179">
        <v>65.758335483870965</v>
      </c>
      <c r="N24" s="65"/>
      <c r="O24" s="180">
        <v>108.09020805524933</v>
      </c>
      <c r="P24" s="3"/>
      <c r="Q24" s="174">
        <v>11.2896585099899</v>
      </c>
      <c r="R24" s="64">
        <v>55.502590076555606</v>
      </c>
      <c r="S24" s="175">
        <v>21.476535179741163</v>
      </c>
      <c r="T24" s="174">
        <v>50.159227984800197</v>
      </c>
      <c r="U24" s="64"/>
      <c r="V24" s="175">
        <v>33.72860671119917</v>
      </c>
      <c r="W24" s="174">
        <v>-60.570858426071446</v>
      </c>
      <c r="X24" s="64"/>
      <c r="Y24" s="175">
        <v>50.372710626858478</v>
      </c>
      <c r="Z24" s="174">
        <v>10.411186571611823</v>
      </c>
      <c r="AA24" s="64"/>
      <c r="AB24" s="175">
        <v>23.690250081723818</v>
      </c>
      <c r="AC24" s="3"/>
      <c r="AD24" s="174" t="s">
        <v>161</v>
      </c>
      <c r="AE24" s="64"/>
      <c r="AF24" s="64"/>
      <c r="AG24" s="175"/>
    </row>
    <row r="25" spans="1:34" ht="20.149999999999999" customHeight="1" x14ac:dyDescent="0.3">
      <c r="A25" s="44"/>
      <c r="B25" s="187"/>
      <c r="C25" s="188" t="s">
        <v>168</v>
      </c>
      <c r="D25" s="269">
        <v>48.779137333333331</v>
      </c>
      <c r="E25" s="66">
        <v>69.731165002080729</v>
      </c>
      <c r="F25" s="272">
        <v>81.987719385554556</v>
      </c>
      <c r="G25" s="269">
        <v>5.343866666666667</v>
      </c>
      <c r="H25" s="66"/>
      <c r="I25" s="272">
        <v>8.6700878270795698</v>
      </c>
      <c r="J25" s="269">
        <v>1.8104</v>
      </c>
      <c r="K25" s="66"/>
      <c r="L25" s="272">
        <v>12.143789685099538</v>
      </c>
      <c r="M25" s="269">
        <v>55.933404000000003</v>
      </c>
      <c r="N25" s="66"/>
      <c r="O25" s="272">
        <v>102.80159689773367</v>
      </c>
      <c r="P25" s="3"/>
      <c r="Q25" s="256">
        <v>10.288785673521273</v>
      </c>
      <c r="R25" s="63">
        <v>39.095423713533869</v>
      </c>
      <c r="S25" s="299">
        <v>23.726305495964244</v>
      </c>
      <c r="T25" s="256">
        <v>-17.561758233140868</v>
      </c>
      <c r="U25" s="63"/>
      <c r="V25" s="299">
        <v>31.17686359458985</v>
      </c>
      <c r="W25" s="256">
        <v>24.363436529684087</v>
      </c>
      <c r="X25" s="63"/>
      <c r="Y25" s="299">
        <v>278.06501375253447</v>
      </c>
      <c r="Z25" s="256">
        <v>7.2208102064472115</v>
      </c>
      <c r="AA25" s="63"/>
      <c r="AB25" s="299">
        <v>35.11069080622147</v>
      </c>
      <c r="AC25" s="3"/>
      <c r="AD25" s="256" t="s">
        <v>163</v>
      </c>
      <c r="AE25" s="63"/>
      <c r="AF25" s="63"/>
      <c r="AG25" s="257"/>
    </row>
    <row r="26" spans="1:34" ht="20.149999999999999" customHeight="1" x14ac:dyDescent="0.3">
      <c r="A26" s="44"/>
      <c r="B26" s="189"/>
      <c r="C26" s="190" t="s">
        <v>169</v>
      </c>
      <c r="D26" s="273">
        <v>43.943501935483873</v>
      </c>
      <c r="E26" s="274">
        <v>57.607785630864647</v>
      </c>
      <c r="F26" s="275">
        <v>67.935779256847653</v>
      </c>
      <c r="G26" s="273">
        <v>7.499741935483871</v>
      </c>
      <c r="H26" s="274"/>
      <c r="I26" s="275">
        <v>8.4100394333029591</v>
      </c>
      <c r="J26" s="273">
        <v>6.2438709677419357</v>
      </c>
      <c r="K26" s="274"/>
      <c r="L26" s="275">
        <v>4.4330262955938338</v>
      </c>
      <c r="M26" s="273">
        <v>57.687114838709675</v>
      </c>
      <c r="N26" s="274"/>
      <c r="O26" s="275">
        <v>80.778844985744442</v>
      </c>
      <c r="P26" s="276"/>
      <c r="Q26" s="176">
        <v>-6.1285048321730349</v>
      </c>
      <c r="R26" s="177">
        <v>13.28373749526626</v>
      </c>
      <c r="S26" s="178">
        <v>9.2879337191592608</v>
      </c>
      <c r="T26" s="176">
        <v>69.580500427158185</v>
      </c>
      <c r="U26" s="177"/>
      <c r="V26" s="178">
        <v>8.8823049901416304</v>
      </c>
      <c r="W26" s="176">
        <v>0</v>
      </c>
      <c r="X26" s="177"/>
      <c r="Y26" s="178">
        <v>4.9549756681407278</v>
      </c>
      <c r="Z26" s="176">
        <v>12.593335531772951</v>
      </c>
      <c r="AA26" s="177"/>
      <c r="AB26" s="178">
        <v>8.9987098111379353</v>
      </c>
      <c r="AC26" s="276"/>
      <c r="AD26" s="176" t="s">
        <v>166</v>
      </c>
      <c r="AE26" s="177"/>
      <c r="AF26" s="177"/>
      <c r="AG26" s="178"/>
    </row>
    <row r="27" spans="1:34"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79"/>
      <c r="AD27" s="77"/>
      <c r="AE27" s="77"/>
      <c r="AF27" s="77"/>
      <c r="AG27" s="77"/>
      <c r="AH27" s="1"/>
    </row>
    <row r="28" spans="1:34" ht="25" customHeight="1" x14ac:dyDescent="0.3">
      <c r="A28" s="76"/>
      <c r="B28" s="564" t="s">
        <v>58</v>
      </c>
      <c r="C28" s="564"/>
      <c r="D28" s="564"/>
      <c r="E28" s="564"/>
      <c r="F28" s="564"/>
      <c r="G28" s="564"/>
      <c r="H28" s="564"/>
      <c r="I28" s="564"/>
      <c r="J28" s="564"/>
      <c r="K28" s="564"/>
      <c r="L28" s="564"/>
      <c r="M28" s="564"/>
      <c r="N28" s="564"/>
      <c r="O28" s="547"/>
      <c r="P28" s="302"/>
      <c r="Q28" s="562"/>
      <c r="R28" s="562"/>
      <c r="S28" s="562"/>
      <c r="T28" s="562"/>
      <c r="U28" s="562"/>
      <c r="V28" s="562"/>
      <c r="W28" s="562"/>
      <c r="X28" s="562"/>
      <c r="Y28" s="562"/>
      <c r="Z28" s="562"/>
      <c r="AA28" s="562"/>
      <c r="AB28" s="544"/>
      <c r="AC28" s="302"/>
      <c r="AD28" s="562"/>
      <c r="AE28" s="562"/>
      <c r="AF28" s="562"/>
      <c r="AG28" s="544"/>
      <c r="AH28" s="1"/>
    </row>
    <row r="29" spans="1:34" ht="20.149999999999999" customHeight="1" x14ac:dyDescent="0.35">
      <c r="A29" s="43"/>
      <c r="B29" s="183">
        <v>2020</v>
      </c>
      <c r="C29" s="184"/>
      <c r="D29" s="277">
        <v>28.287539480442838</v>
      </c>
      <c r="E29" s="278">
        <v>35.857854308236575</v>
      </c>
      <c r="F29" s="268">
        <v>44.505022618338096</v>
      </c>
      <c r="G29" s="277">
        <v>3.3683457011398783</v>
      </c>
      <c r="H29" s="278">
        <v>7.5171017087652681</v>
      </c>
      <c r="I29" s="268">
        <v>3.5296106809656909</v>
      </c>
      <c r="J29" s="277">
        <v>2.1683697445929551</v>
      </c>
      <c r="K29" s="278">
        <v>0.57820194705330985</v>
      </c>
      <c r="L29" s="268">
        <v>1.3910789801442864</v>
      </c>
      <c r="M29" s="277">
        <v>33.824254926175669</v>
      </c>
      <c r="N29" s="278">
        <v>43.953157964055151</v>
      </c>
      <c r="O29" s="268">
        <v>49.425712279448071</v>
      </c>
      <c r="P29" s="3"/>
      <c r="Q29" s="260">
        <v>-64.343824392680162</v>
      </c>
      <c r="R29" s="261">
        <v>-54.283980475974765</v>
      </c>
      <c r="S29" s="255">
        <v>-53.512887101483642</v>
      </c>
      <c r="T29" s="260">
        <v>-79.296745920340797</v>
      </c>
      <c r="U29" s="261">
        <v>-59.482996674584697</v>
      </c>
      <c r="V29" s="255">
        <v>-69.141660305724116</v>
      </c>
      <c r="W29" s="260">
        <v>43.151308926122091</v>
      </c>
      <c r="X29" s="261">
        <v>-54.986394371462879</v>
      </c>
      <c r="Y29" s="255">
        <v>-44.152415688994822</v>
      </c>
      <c r="Z29" s="260">
        <v>-65.172209248636293</v>
      </c>
      <c r="AA29" s="261">
        <v>-55.274678171593713</v>
      </c>
      <c r="AB29" s="255">
        <v>-54.930365702885297</v>
      </c>
      <c r="AC29" s="3"/>
      <c r="AD29" s="260" t="s">
        <v>163</v>
      </c>
      <c r="AE29" s="261" t="s">
        <v>241</v>
      </c>
      <c r="AF29" s="261" t="s">
        <v>243</v>
      </c>
      <c r="AG29" s="262" t="s">
        <v>239</v>
      </c>
    </row>
    <row r="30" spans="1:34" ht="20.149999999999999" customHeight="1" x14ac:dyDescent="0.35">
      <c r="A30" s="43"/>
      <c r="B30" s="185">
        <v>2021</v>
      </c>
      <c r="C30" s="186"/>
      <c r="D30" s="179">
        <v>43.451479821610548</v>
      </c>
      <c r="E30" s="65">
        <v>51.816467395208043</v>
      </c>
      <c r="F30" s="180">
        <v>64.532159883202098</v>
      </c>
      <c r="G30" s="179">
        <v>3.8433065603050589</v>
      </c>
      <c r="H30" s="65">
        <v>9.7609642616473398</v>
      </c>
      <c r="I30" s="180">
        <v>5.2748919151459051</v>
      </c>
      <c r="J30" s="179">
        <v>1.1401913194025926</v>
      </c>
      <c r="K30" s="65">
        <v>0.84931892813606735</v>
      </c>
      <c r="L30" s="180">
        <v>2.8087058418113156</v>
      </c>
      <c r="M30" s="179">
        <v>48.434977701318196</v>
      </c>
      <c r="N30" s="65">
        <v>62.426750584991453</v>
      </c>
      <c r="O30" s="180">
        <v>72.615757640159316</v>
      </c>
      <c r="P30" s="3"/>
      <c r="Q30" s="174">
        <v>53.606431028465401</v>
      </c>
      <c r="R30" s="64">
        <v>44.505209234894508</v>
      </c>
      <c r="S30" s="175">
        <v>44.999723821434806</v>
      </c>
      <c r="T30" s="174">
        <v>14.10071594046749</v>
      </c>
      <c r="U30" s="64">
        <v>29.850102336922362</v>
      </c>
      <c r="V30" s="175">
        <v>49.446848162059524</v>
      </c>
      <c r="W30" s="174">
        <v>-47.417117295513449</v>
      </c>
      <c r="X30" s="64">
        <v>46.889669326758195</v>
      </c>
      <c r="Y30" s="175">
        <v>101.90843812544757</v>
      </c>
      <c r="Z30" s="174">
        <v>43.195992955341779</v>
      </c>
      <c r="AA30" s="64">
        <v>42.03018275951932</v>
      </c>
      <c r="AB30" s="175">
        <v>46.918990726259352</v>
      </c>
      <c r="AC30" s="3"/>
      <c r="AD30" s="174" t="s">
        <v>163</v>
      </c>
      <c r="AE30" s="64" t="s">
        <v>245</v>
      </c>
      <c r="AF30" s="64" t="s">
        <v>245</v>
      </c>
      <c r="AG30" s="175" t="s">
        <v>244</v>
      </c>
    </row>
    <row r="31" spans="1:34" ht="20.149999999999999" customHeight="1" x14ac:dyDescent="0.35">
      <c r="A31" s="43"/>
      <c r="B31" s="258">
        <v>2022</v>
      </c>
      <c r="C31" s="259"/>
      <c r="D31" s="280">
        <v>54.680983466549876</v>
      </c>
      <c r="E31" s="281">
        <v>71.409281548748993</v>
      </c>
      <c r="F31" s="300">
        <v>84.081283636798176</v>
      </c>
      <c r="G31" s="280">
        <v>6.7131829628818567</v>
      </c>
      <c r="H31" s="281"/>
      <c r="I31" s="300">
        <v>8.5599524837729284</v>
      </c>
      <c r="J31" s="280">
        <v>2.098478046644038</v>
      </c>
      <c r="K31" s="281"/>
      <c r="L31" s="300">
        <v>4.713003489042217</v>
      </c>
      <c r="M31" s="280">
        <v>63.492644476075768</v>
      </c>
      <c r="N31" s="281"/>
      <c r="O31" s="300">
        <v>97.35423960961333</v>
      </c>
      <c r="P31" s="276"/>
      <c r="Q31" s="263">
        <v>25.843777222444835</v>
      </c>
      <c r="R31" s="264">
        <v>37.81194500218664</v>
      </c>
      <c r="S31" s="301">
        <v>30.293614515585904</v>
      </c>
      <c r="T31" s="263">
        <v>74.672065773432365</v>
      </c>
      <c r="U31" s="264"/>
      <c r="V31" s="301">
        <v>62.277305801642221</v>
      </c>
      <c r="W31" s="263">
        <v>84.046134270546361</v>
      </c>
      <c r="X31" s="264"/>
      <c r="Y31" s="301">
        <v>67.799825061844871</v>
      </c>
      <c r="Z31" s="263">
        <v>31.088414797332753</v>
      </c>
      <c r="AA31" s="264"/>
      <c r="AB31" s="301">
        <v>34.067649740692275</v>
      </c>
      <c r="AC31" s="276"/>
      <c r="AD31" s="263" t="s">
        <v>163</v>
      </c>
      <c r="AE31" s="264"/>
      <c r="AF31" s="264"/>
      <c r="AG31" s="265"/>
    </row>
    <row r="32" spans="1:34" ht="21" customHeight="1" x14ac:dyDescent="0.25"/>
    <row r="33" spans="1:49" ht="25" customHeight="1" x14ac:dyDescent="0.3">
      <c r="A33" s="76"/>
      <c r="B33" s="563" t="s">
        <v>44</v>
      </c>
      <c r="C33" s="563"/>
      <c r="D33" s="563"/>
      <c r="E33" s="563"/>
      <c r="F33" s="563"/>
      <c r="G33" s="563"/>
      <c r="H33" s="563"/>
      <c r="I33" s="563"/>
      <c r="J33" s="563"/>
      <c r="K33" s="563"/>
      <c r="L33" s="563"/>
      <c r="M33" s="563"/>
      <c r="N33" s="563"/>
      <c r="O33" s="546"/>
      <c r="P33" s="302"/>
      <c r="Q33" s="562"/>
      <c r="R33" s="562"/>
      <c r="S33" s="562"/>
      <c r="T33" s="562"/>
      <c r="U33" s="562"/>
      <c r="V33" s="562"/>
      <c r="W33" s="562"/>
      <c r="X33" s="562"/>
      <c r="Y33" s="562"/>
      <c r="Z33" s="562"/>
      <c r="AA33" s="562"/>
      <c r="AB33" s="544"/>
      <c r="AC33" s="302"/>
      <c r="AD33" s="562"/>
      <c r="AE33" s="562"/>
      <c r="AF33" s="562"/>
      <c r="AG33" s="544"/>
      <c r="AH33" s="1"/>
    </row>
    <row r="34" spans="1:49" ht="20.149999999999999" customHeight="1" x14ac:dyDescent="0.35">
      <c r="A34" s="43"/>
      <c r="B34" s="183">
        <v>2020</v>
      </c>
      <c r="C34" s="184"/>
      <c r="D34" s="277">
        <v>26.763333478260869</v>
      </c>
      <c r="E34" s="278">
        <v>28.62360988981165</v>
      </c>
      <c r="F34" s="268">
        <v>39.236166723313517</v>
      </c>
      <c r="G34" s="277">
        <v>3.3043478260869565</v>
      </c>
      <c r="H34" s="278">
        <v>3.1159069678545022</v>
      </c>
      <c r="I34" s="268">
        <v>2.4182077217893165</v>
      </c>
      <c r="J34" s="277">
        <v>2.4286521739130436</v>
      </c>
      <c r="K34" s="278">
        <v>0.47490414912986684</v>
      </c>
      <c r="L34" s="268">
        <v>1.4291631295801868</v>
      </c>
      <c r="M34" s="277">
        <v>32.496333478260873</v>
      </c>
      <c r="N34" s="278">
        <v>32.214421006796016</v>
      </c>
      <c r="O34" s="268">
        <v>43.083537574683021</v>
      </c>
      <c r="P34" s="3"/>
      <c r="Q34" s="260">
        <v>-58.720009033438849</v>
      </c>
      <c r="R34" s="261">
        <v>-60.871372121054051</v>
      </c>
      <c r="S34" s="255">
        <v>-53.139719573795766</v>
      </c>
      <c r="T34" s="260">
        <v>-67.7535693827259</v>
      </c>
      <c r="U34" s="261">
        <v>-85.09221516983169</v>
      </c>
      <c r="V34" s="255">
        <v>-80.772697308578955</v>
      </c>
      <c r="W34" s="260">
        <v>-21.886449448066639</v>
      </c>
      <c r="X34" s="261">
        <v>-69.884509617113494</v>
      </c>
      <c r="Y34" s="255">
        <v>-43.812926464501601</v>
      </c>
      <c r="Z34" s="260">
        <v>-58.43925850096791</v>
      </c>
      <c r="AA34" s="261">
        <v>-66.313743340470012</v>
      </c>
      <c r="AB34" s="255">
        <v>-56.415520850360501</v>
      </c>
      <c r="AC34" s="3"/>
      <c r="AD34" s="260" t="s">
        <v>163</v>
      </c>
      <c r="AE34" s="261" t="s">
        <v>242</v>
      </c>
      <c r="AF34" s="261" t="s">
        <v>243</v>
      </c>
      <c r="AG34" s="262" t="s">
        <v>238</v>
      </c>
    </row>
    <row r="35" spans="1:49" ht="20.149999999999999" customHeight="1" x14ac:dyDescent="0.35">
      <c r="A35" s="43"/>
      <c r="B35" s="185">
        <v>2021</v>
      </c>
      <c r="C35" s="186"/>
      <c r="D35" s="179">
        <v>47.242123385939742</v>
      </c>
      <c r="E35" s="65">
        <v>52.587572531618086</v>
      </c>
      <c r="F35" s="180">
        <v>68.129242651008866</v>
      </c>
      <c r="G35" s="179">
        <v>5.4061127777053173</v>
      </c>
      <c r="H35" s="65">
        <v>14.665410978888501</v>
      </c>
      <c r="I35" s="180">
        <v>7.5618424976268992</v>
      </c>
      <c r="J35" s="179">
        <v>1.6947524020694753</v>
      </c>
      <c r="K35" s="65">
        <v>1.4356528218060074</v>
      </c>
      <c r="L35" s="180">
        <v>3.5375869137683775</v>
      </c>
      <c r="M35" s="179">
        <v>54.342988565714535</v>
      </c>
      <c r="N35" s="65">
        <v>68.688636332312598</v>
      </c>
      <c r="O35" s="180">
        <v>79.228672062404144</v>
      </c>
      <c r="P35" s="3"/>
      <c r="Q35" s="174">
        <v>76.518083684321937</v>
      </c>
      <c r="R35" s="64">
        <v>83.720965783416517</v>
      </c>
      <c r="S35" s="175">
        <v>73.638885601306725</v>
      </c>
      <c r="T35" s="174">
        <v>63.606044587804575</v>
      </c>
      <c r="U35" s="64">
        <v>370.66267157431906</v>
      </c>
      <c r="V35" s="175">
        <v>212.70442276142512</v>
      </c>
      <c r="W35" s="174">
        <v>-30.218397665895782</v>
      </c>
      <c r="X35" s="64">
        <v>202.30370160520616</v>
      </c>
      <c r="Y35" s="175">
        <v>147.52855993132792</v>
      </c>
      <c r="Z35" s="174">
        <v>67.228061596558348</v>
      </c>
      <c r="AA35" s="64">
        <v>113.22325277183599</v>
      </c>
      <c r="AB35" s="175">
        <v>83.895465698549543</v>
      </c>
      <c r="AC35" s="3"/>
      <c r="AD35" s="174" t="s">
        <v>166</v>
      </c>
      <c r="AE35" s="64" t="s">
        <v>245</v>
      </c>
      <c r="AF35" s="64" t="s">
        <v>245</v>
      </c>
      <c r="AG35" s="175" t="s">
        <v>244</v>
      </c>
    </row>
    <row r="36" spans="1:49" ht="20.149999999999999" customHeight="1" x14ac:dyDescent="0.35">
      <c r="A36" s="43"/>
      <c r="B36" s="258">
        <v>2022</v>
      </c>
      <c r="C36" s="259"/>
      <c r="D36" s="280">
        <v>49.683772608695655</v>
      </c>
      <c r="E36" s="281">
        <v>71.858643000597084</v>
      </c>
      <c r="F36" s="300">
        <v>80.713231557522022</v>
      </c>
      <c r="G36" s="280">
        <v>6.9757826086956518</v>
      </c>
      <c r="H36" s="281"/>
      <c r="I36" s="300">
        <v>9.4135357145249774</v>
      </c>
      <c r="J36" s="280">
        <v>3.1753478260869565</v>
      </c>
      <c r="K36" s="281"/>
      <c r="L36" s="300">
        <v>7.0542624405878023</v>
      </c>
      <c r="M36" s="280">
        <v>59.834903043478263</v>
      </c>
      <c r="N36" s="281"/>
      <c r="O36" s="300">
        <v>97.181029712634796</v>
      </c>
      <c r="P36" s="276"/>
      <c r="Q36" s="263">
        <v>5.1683731547180898</v>
      </c>
      <c r="R36" s="264">
        <v>36.645674141769987</v>
      </c>
      <c r="S36" s="301">
        <v>18.470760009743497</v>
      </c>
      <c r="T36" s="263">
        <v>29.035092228754046</v>
      </c>
      <c r="U36" s="264"/>
      <c r="V36" s="301">
        <v>24.487328551377178</v>
      </c>
      <c r="W36" s="263">
        <v>87.363524143840863</v>
      </c>
      <c r="X36" s="264"/>
      <c r="Y36" s="301">
        <v>99.408879908204568</v>
      </c>
      <c r="Z36" s="263">
        <v>10.106022180098918</v>
      </c>
      <c r="AA36" s="264"/>
      <c r="AB36" s="301">
        <v>22.658915242319896</v>
      </c>
      <c r="AC36" s="276"/>
      <c r="AD36" s="263" t="s">
        <v>163</v>
      </c>
      <c r="AE36" s="264"/>
      <c r="AF36" s="264"/>
      <c r="AG36" s="265"/>
    </row>
    <row r="37" spans="1:49" ht="21" customHeight="1" x14ac:dyDescent="0.25"/>
    <row r="38" spans="1:49" ht="25" customHeight="1" x14ac:dyDescent="0.3">
      <c r="A38" s="76"/>
      <c r="B38" s="563" t="s">
        <v>45</v>
      </c>
      <c r="C38" s="563"/>
      <c r="D38" s="563"/>
      <c r="E38" s="563"/>
      <c r="F38" s="563"/>
      <c r="G38" s="563"/>
      <c r="H38" s="563"/>
      <c r="I38" s="563"/>
      <c r="J38" s="563"/>
      <c r="K38" s="563"/>
      <c r="L38" s="563"/>
      <c r="M38" s="563"/>
      <c r="N38" s="563"/>
      <c r="O38" s="546"/>
      <c r="P38" s="302"/>
      <c r="Q38" s="562"/>
      <c r="R38" s="562"/>
      <c r="S38" s="562"/>
      <c r="T38" s="562"/>
      <c r="U38" s="562"/>
      <c r="V38" s="562"/>
      <c r="W38" s="562"/>
      <c r="X38" s="562"/>
      <c r="Y38" s="562"/>
      <c r="Z38" s="562"/>
      <c r="AA38" s="562"/>
      <c r="AB38" s="544"/>
      <c r="AC38" s="302"/>
      <c r="AD38" s="562"/>
      <c r="AE38" s="562"/>
      <c r="AF38" s="562"/>
      <c r="AG38" s="544"/>
      <c r="AH38" s="1"/>
    </row>
    <row r="39" spans="1:49" ht="20.149999999999999" customHeight="1" x14ac:dyDescent="0.35">
      <c r="A39" s="43"/>
      <c r="B39" s="183">
        <v>2020</v>
      </c>
      <c r="C39" s="184"/>
      <c r="D39" s="277">
        <v>28.287539480442838</v>
      </c>
      <c r="E39" s="278">
        <v>35.857854308236575</v>
      </c>
      <c r="F39" s="268">
        <v>44.505022618338096</v>
      </c>
      <c r="G39" s="277">
        <v>3.3683457011398783</v>
      </c>
      <c r="H39" s="278">
        <v>7.5171017087652681</v>
      </c>
      <c r="I39" s="268">
        <v>3.5296106809656909</v>
      </c>
      <c r="J39" s="277">
        <v>2.1683697445929551</v>
      </c>
      <c r="K39" s="278">
        <v>0.57820194705330985</v>
      </c>
      <c r="L39" s="268">
        <v>1.3910789801442864</v>
      </c>
      <c r="M39" s="277">
        <v>33.824254926175669</v>
      </c>
      <c r="N39" s="278">
        <v>43.953157964055151</v>
      </c>
      <c r="O39" s="268">
        <v>49.425712279448071</v>
      </c>
      <c r="P39" s="3"/>
      <c r="Q39" s="260">
        <v>-64.343824392680162</v>
      </c>
      <c r="R39" s="261">
        <v>-54.283980475974765</v>
      </c>
      <c r="S39" s="255">
        <v>-53.512887101483642</v>
      </c>
      <c r="T39" s="260">
        <v>-79.296745920340797</v>
      </c>
      <c r="U39" s="261">
        <v>-59.482996674584697</v>
      </c>
      <c r="V39" s="255">
        <v>-69.141660305724116</v>
      </c>
      <c r="W39" s="260">
        <v>43.151308926122091</v>
      </c>
      <c r="X39" s="261">
        <v>-54.986394371462879</v>
      </c>
      <c r="Y39" s="255">
        <v>-44.152415688994822</v>
      </c>
      <c r="Z39" s="260">
        <v>-65.172209248636293</v>
      </c>
      <c r="AA39" s="261">
        <v>-55.274678171593713</v>
      </c>
      <c r="AB39" s="255">
        <v>-54.930365702885297</v>
      </c>
      <c r="AC39" s="3"/>
      <c r="AD39" s="260" t="s">
        <v>163</v>
      </c>
      <c r="AE39" s="261" t="s">
        <v>241</v>
      </c>
      <c r="AF39" s="261" t="s">
        <v>243</v>
      </c>
      <c r="AG39" s="262" t="s">
        <v>239</v>
      </c>
    </row>
    <row r="40" spans="1:49" ht="20.149999999999999" customHeight="1" x14ac:dyDescent="0.35">
      <c r="A40" s="43"/>
      <c r="B40" s="185">
        <v>2021</v>
      </c>
      <c r="C40" s="186"/>
      <c r="D40" s="179">
        <v>43.451479821610548</v>
      </c>
      <c r="E40" s="65">
        <v>51.816467395208043</v>
      </c>
      <c r="F40" s="180">
        <v>64.532159883202098</v>
      </c>
      <c r="G40" s="179">
        <v>3.8433065603050589</v>
      </c>
      <c r="H40" s="65">
        <v>9.7609642616473398</v>
      </c>
      <c r="I40" s="180">
        <v>5.2748919151459051</v>
      </c>
      <c r="J40" s="179">
        <v>1.1401913194025926</v>
      </c>
      <c r="K40" s="65">
        <v>0.84931892813606735</v>
      </c>
      <c r="L40" s="180">
        <v>2.8087058418113156</v>
      </c>
      <c r="M40" s="179">
        <v>48.434977701318196</v>
      </c>
      <c r="N40" s="65">
        <v>62.426750584991453</v>
      </c>
      <c r="O40" s="180">
        <v>72.615757640159316</v>
      </c>
      <c r="P40" s="3"/>
      <c r="Q40" s="174">
        <v>53.606431028465401</v>
      </c>
      <c r="R40" s="64">
        <v>44.505209234894508</v>
      </c>
      <c r="S40" s="175">
        <v>44.999723821434806</v>
      </c>
      <c r="T40" s="174">
        <v>14.10071594046749</v>
      </c>
      <c r="U40" s="64">
        <v>29.850102336922362</v>
      </c>
      <c r="V40" s="175">
        <v>49.446848162059524</v>
      </c>
      <c r="W40" s="174">
        <v>-47.417117295513449</v>
      </c>
      <c r="X40" s="64">
        <v>46.889669326758195</v>
      </c>
      <c r="Y40" s="175">
        <v>101.90843812544757</v>
      </c>
      <c r="Z40" s="174">
        <v>43.195992955341779</v>
      </c>
      <c r="AA40" s="64">
        <v>42.03018275951932</v>
      </c>
      <c r="AB40" s="175">
        <v>46.918990726259352</v>
      </c>
      <c r="AC40" s="3"/>
      <c r="AD40" s="174" t="s">
        <v>163</v>
      </c>
      <c r="AE40" s="64" t="s">
        <v>245</v>
      </c>
      <c r="AF40" s="64" t="s">
        <v>245</v>
      </c>
      <c r="AG40" s="175" t="s">
        <v>244</v>
      </c>
    </row>
    <row r="41" spans="1:49" ht="20.149999999999999" customHeight="1" x14ac:dyDescent="0.35">
      <c r="A41" s="43"/>
      <c r="B41" s="258">
        <v>2022</v>
      </c>
      <c r="C41" s="259"/>
      <c r="D41" s="280">
        <v>54.680983466549876</v>
      </c>
      <c r="E41" s="281">
        <v>71.409281548748993</v>
      </c>
      <c r="F41" s="300">
        <v>84.081283636798176</v>
      </c>
      <c r="G41" s="280">
        <v>6.7131829628818567</v>
      </c>
      <c r="H41" s="281"/>
      <c r="I41" s="300">
        <v>8.5599524837729284</v>
      </c>
      <c r="J41" s="280">
        <v>2.098478046644038</v>
      </c>
      <c r="K41" s="281"/>
      <c r="L41" s="300">
        <v>4.713003489042217</v>
      </c>
      <c r="M41" s="280">
        <v>63.492644476075768</v>
      </c>
      <c r="N41" s="281"/>
      <c r="O41" s="300">
        <v>97.35423960961333</v>
      </c>
      <c r="P41" s="276"/>
      <c r="Q41" s="263">
        <v>25.843777222444835</v>
      </c>
      <c r="R41" s="264">
        <v>37.81194500218664</v>
      </c>
      <c r="S41" s="301">
        <v>30.293614515585904</v>
      </c>
      <c r="T41" s="263">
        <v>74.672065773432365</v>
      </c>
      <c r="U41" s="264"/>
      <c r="V41" s="301">
        <v>62.277305801642221</v>
      </c>
      <c r="W41" s="263">
        <v>84.046134270546361</v>
      </c>
      <c r="X41" s="264"/>
      <c r="Y41" s="301">
        <v>67.799825061844871</v>
      </c>
      <c r="Z41" s="263">
        <v>31.088414797332753</v>
      </c>
      <c r="AA41" s="264"/>
      <c r="AB41" s="301">
        <v>34.067649740692275</v>
      </c>
      <c r="AC41" s="276"/>
      <c r="AD41" s="263" t="s">
        <v>163</v>
      </c>
      <c r="AE41" s="264"/>
      <c r="AF41" s="264"/>
      <c r="AG41" s="265"/>
    </row>
    <row r="42" spans="1:49" ht="12.75" customHeight="1" x14ac:dyDescent="0.25"/>
    <row r="43" spans="1:49" ht="20.149999999999999" customHeight="1" x14ac:dyDescent="0.35">
      <c r="B43" s="5" t="s">
        <v>89</v>
      </c>
    </row>
    <row r="44" spans="1:49" ht="14.15" customHeight="1" x14ac:dyDescent="0.35">
      <c r="B44" s="5"/>
      <c r="AW44" s="151"/>
    </row>
    <row r="45" spans="1:49" ht="24" customHeight="1" x14ac:dyDescent="0.25">
      <c r="B45" s="531" t="s">
        <v>107</v>
      </c>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W45" s="151"/>
    </row>
    <row r="46" spans="1:49" ht="14.15" customHeight="1" x14ac:dyDescent="0.25">
      <c r="AW46" s="151"/>
    </row>
    <row r="47" spans="1:4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4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sheetData>
  <mergeCells count="24">
    <mergeCell ref="D6:O6"/>
    <mergeCell ref="D7:F7"/>
    <mergeCell ref="G7:I7"/>
    <mergeCell ref="J7:L7"/>
    <mergeCell ref="M7:O7"/>
    <mergeCell ref="B45:AG45"/>
    <mergeCell ref="AD38:AG38"/>
    <mergeCell ref="AD33:AG33"/>
    <mergeCell ref="AD28:AG28"/>
    <mergeCell ref="B28:O28"/>
    <mergeCell ref="B8:C8"/>
    <mergeCell ref="Q7:S7"/>
    <mergeCell ref="Q38:AB38"/>
    <mergeCell ref="Z7:AB7"/>
    <mergeCell ref="T7:V7"/>
    <mergeCell ref="W7:Y7"/>
    <mergeCell ref="B38:O38"/>
    <mergeCell ref="B33:O33"/>
    <mergeCell ref="U3:AG3"/>
    <mergeCell ref="Q6:AB6"/>
    <mergeCell ref="Q28:AB28"/>
    <mergeCell ref="Q33:AB33"/>
    <mergeCell ref="AD6:AG6"/>
    <mergeCell ref="AD7:AG7"/>
  </mergeCells>
  <phoneticPr fontId="0" type="noConversion"/>
  <printOptions horizontalCentered="1" verticalCentered="1"/>
  <pageMargins left="0.25" right="0.25" top="0.25" bottom="0.25" header="0" footer="0"/>
  <pageSetup scale="59" orientation="landscape" r:id="rId1"/>
  <headerFooter alignWithMargins="0"/>
  <rowBreaks count="1" manualBreakCount="1">
    <brk id="46" max="16383" man="1"/>
  </rowBreaks>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L64"/>
  <sheetViews>
    <sheetView showGridLines="0" workbookViewId="0"/>
  </sheetViews>
  <sheetFormatPr defaultRowHeight="12.5" x14ac:dyDescent="0.25"/>
  <cols>
    <col min="1" max="1" width="1.7265625" style="1" customWidth="1"/>
    <col min="2" max="2" width="8.7265625" customWidth="1"/>
    <col min="3" max="4" width="6.7265625" customWidth="1"/>
    <col min="5" max="6" width="3.7265625" customWidth="1"/>
    <col min="7" max="9" width="10.7265625" customWidth="1"/>
    <col min="10" max="11" width="3.7265625" customWidth="1"/>
    <col min="12" max="12" width="13.7265625" customWidth="1"/>
    <col min="13" max="13" width="13.7265625" style="74" customWidth="1"/>
    <col min="14" max="14" width="10.7265625" customWidth="1"/>
    <col min="15" max="16" width="3.7265625" customWidth="1"/>
    <col min="17" max="17" width="13.7265625" customWidth="1"/>
    <col min="18" max="18" width="13.7265625" style="74" customWidth="1"/>
    <col min="19" max="19" width="10.7265625" customWidth="1"/>
    <col min="20" max="20" width="3.7265625" customWidth="1"/>
    <col min="21" max="21" width="2.7265625" customWidth="1"/>
    <col min="22" max="24" width="7" style="151" customWidth="1"/>
    <col min="25" max="38" width="9.1796875" style="151" customWidth="1"/>
  </cols>
  <sheetData>
    <row r="1" spans="1:21" ht="26.25" customHeight="1" x14ac:dyDescent="0.45">
      <c r="B1" s="17" t="s">
        <v>108</v>
      </c>
      <c r="C1" s="9"/>
      <c r="D1" s="9"/>
      <c r="E1" s="9"/>
      <c r="F1" s="9"/>
      <c r="G1" s="9"/>
      <c r="H1" s="9"/>
      <c r="I1" s="70"/>
      <c r="J1" s="9"/>
      <c r="K1" s="9"/>
      <c r="L1" s="9"/>
      <c r="M1" s="10"/>
      <c r="N1" s="37"/>
      <c r="O1" s="1"/>
      <c r="P1" s="1"/>
      <c r="Q1" s="1"/>
      <c r="R1" s="19"/>
      <c r="S1" s="37"/>
      <c r="T1" s="1"/>
      <c r="U1" s="1"/>
    </row>
    <row r="2" spans="1:21" ht="21.75" customHeight="1" x14ac:dyDescent="0.25">
      <c r="B2" s="419" t="s">
        <v>150</v>
      </c>
      <c r="C2" s="419"/>
      <c r="D2" s="419"/>
      <c r="E2" s="419"/>
      <c r="F2" s="419"/>
      <c r="G2" s="419"/>
      <c r="H2" s="419"/>
      <c r="I2" s="419"/>
      <c r="J2" s="419"/>
      <c r="K2" s="419"/>
      <c r="L2" s="419"/>
      <c r="M2" s="419"/>
      <c r="N2" s="419"/>
      <c r="O2" s="419"/>
      <c r="P2" s="419"/>
      <c r="Q2" s="419"/>
      <c r="R2" s="419"/>
      <c r="S2" s="419"/>
      <c r="T2" s="1"/>
      <c r="U2" s="1"/>
    </row>
    <row r="3" spans="1:21" ht="19.5" customHeight="1" x14ac:dyDescent="0.25">
      <c r="A3"/>
      <c r="B3" s="420" t="s">
        <v>151</v>
      </c>
      <c r="C3" s="420"/>
      <c r="D3" s="420"/>
      <c r="E3" s="420"/>
      <c r="F3" s="420"/>
      <c r="G3" s="420"/>
      <c r="H3" s="420"/>
      <c r="I3" s="420"/>
      <c r="J3" s="420"/>
      <c r="K3" s="420"/>
      <c r="L3" s="420"/>
      <c r="M3" s="420"/>
      <c r="N3" s="420"/>
      <c r="O3" s="420"/>
      <c r="P3" s="420"/>
      <c r="Q3" s="420"/>
      <c r="R3" s="420"/>
      <c r="S3" s="420"/>
      <c r="T3" s="1"/>
      <c r="U3" s="1"/>
    </row>
    <row r="4" spans="1:21" ht="18.75" customHeight="1" x14ac:dyDescent="0.3">
      <c r="A4"/>
      <c r="B4" s="421" t="s">
        <v>152</v>
      </c>
      <c r="C4" s="421"/>
      <c r="D4" s="421"/>
      <c r="E4" s="421"/>
      <c r="F4" s="421"/>
      <c r="G4" s="421"/>
      <c r="H4" s="421"/>
      <c r="I4" s="421"/>
      <c r="J4" s="421"/>
      <c r="K4" s="421"/>
      <c r="L4" s="421"/>
      <c r="M4" s="421"/>
      <c r="N4" s="421"/>
      <c r="O4" s="421"/>
      <c r="P4" s="421"/>
      <c r="Q4" s="79"/>
      <c r="R4" s="141"/>
      <c r="S4" s="79"/>
      <c r="T4" s="146"/>
      <c r="U4" s="1"/>
    </row>
    <row r="5" spans="1:21" ht="12" customHeight="1" x14ac:dyDescent="0.25">
      <c r="A5"/>
      <c r="B5" s="87"/>
      <c r="D5" s="10"/>
      <c r="E5" s="10"/>
      <c r="F5" s="1"/>
      <c r="G5" s="1"/>
      <c r="H5" s="1"/>
      <c r="I5" s="1"/>
      <c r="J5" s="1"/>
      <c r="K5" s="1"/>
      <c r="L5" s="1"/>
      <c r="M5" s="1"/>
      <c r="N5" s="1"/>
      <c r="O5" s="1"/>
      <c r="P5" s="1"/>
      <c r="Q5" s="1"/>
      <c r="R5" s="1"/>
      <c r="S5" s="1"/>
      <c r="T5" s="1"/>
      <c r="U5" s="1"/>
    </row>
    <row r="6" spans="1:21" ht="17.149999999999999" customHeight="1" x14ac:dyDescent="0.35">
      <c r="B6" s="422" t="s">
        <v>153</v>
      </c>
      <c r="C6" s="423"/>
      <c r="D6" s="423"/>
      <c r="E6" s="423"/>
      <c r="F6" s="423"/>
      <c r="G6" s="423"/>
      <c r="H6" s="423"/>
      <c r="I6" s="423"/>
      <c r="J6" s="423"/>
      <c r="K6" s="423"/>
      <c r="L6" s="423"/>
      <c r="M6" s="423"/>
      <c r="N6" s="423"/>
      <c r="O6" s="423"/>
      <c r="P6" s="423"/>
      <c r="Q6" s="423"/>
      <c r="R6" s="423"/>
      <c r="S6" s="423"/>
      <c r="T6" s="424"/>
      <c r="U6" s="1"/>
    </row>
    <row r="7" spans="1:21" x14ac:dyDescent="0.25">
      <c r="B7" s="1"/>
      <c r="C7" s="1"/>
      <c r="D7" s="1"/>
      <c r="E7" s="1"/>
      <c r="F7" s="425" t="s">
        <v>22</v>
      </c>
      <c r="G7" s="425"/>
      <c r="H7" s="425"/>
      <c r="I7" s="425"/>
      <c r="J7" s="425"/>
      <c r="K7" s="425" t="s">
        <v>9</v>
      </c>
      <c r="L7" s="425"/>
      <c r="M7" s="425"/>
      <c r="N7" s="425"/>
      <c r="O7" s="425"/>
      <c r="P7" s="425" t="s">
        <v>10</v>
      </c>
      <c r="Q7" s="425"/>
      <c r="R7" s="425"/>
      <c r="S7" s="425"/>
      <c r="T7" s="425"/>
      <c r="U7" s="1"/>
    </row>
    <row r="8" spans="1:21" ht="20.149999999999999" customHeight="1" x14ac:dyDescent="0.25">
      <c r="B8" s="1"/>
      <c r="C8" s="1"/>
      <c r="D8" s="1"/>
      <c r="E8" s="1"/>
      <c r="F8" s="425"/>
      <c r="G8" s="425"/>
      <c r="H8" s="425"/>
      <c r="I8" s="425"/>
      <c r="J8" s="425"/>
      <c r="K8" s="425"/>
      <c r="L8" s="425"/>
      <c r="M8" s="425"/>
      <c r="N8" s="425"/>
      <c r="O8" s="425"/>
      <c r="P8" s="425"/>
      <c r="Q8" s="425"/>
      <c r="R8" s="425"/>
      <c r="S8" s="425"/>
      <c r="T8" s="425"/>
      <c r="U8" s="1"/>
    </row>
    <row r="9" spans="1:21" ht="20.149999999999999" customHeight="1" x14ac:dyDescent="0.25">
      <c r="B9" s="1"/>
      <c r="C9" s="1"/>
      <c r="D9" s="1"/>
      <c r="E9" s="1"/>
      <c r="F9" s="1"/>
      <c r="G9" s="19" t="s">
        <v>25</v>
      </c>
      <c r="H9" s="19" t="s">
        <v>15</v>
      </c>
      <c r="I9" s="326" t="s">
        <v>82</v>
      </c>
      <c r="J9" s="2"/>
      <c r="K9" s="2"/>
      <c r="L9" s="19" t="s">
        <v>25</v>
      </c>
      <c r="M9" s="19" t="s">
        <v>15</v>
      </c>
      <c r="N9" s="326" t="s">
        <v>83</v>
      </c>
      <c r="O9" s="1"/>
      <c r="P9" s="1"/>
      <c r="Q9" s="19" t="s">
        <v>25</v>
      </c>
      <c r="R9" s="19" t="s">
        <v>15</v>
      </c>
      <c r="S9" s="326" t="s">
        <v>84</v>
      </c>
      <c r="T9" s="1"/>
      <c r="U9" s="1"/>
    </row>
    <row r="10" spans="1:21" ht="15" customHeight="1" x14ac:dyDescent="0.4">
      <c r="B10" s="1"/>
      <c r="C10" s="14"/>
      <c r="D10" s="14"/>
      <c r="E10" s="14"/>
      <c r="F10" s="112"/>
      <c r="G10" s="111"/>
      <c r="H10" s="113"/>
      <c r="I10" s="121"/>
      <c r="J10" s="5"/>
      <c r="K10" s="112"/>
      <c r="L10" s="111"/>
      <c r="M10" s="114"/>
      <c r="N10" s="121"/>
      <c r="O10" s="5"/>
      <c r="P10" s="99"/>
      <c r="Q10" s="128"/>
      <c r="R10" s="114"/>
      <c r="S10" s="121"/>
      <c r="T10" s="5"/>
      <c r="U10" s="1"/>
    </row>
    <row r="11" spans="1:21" ht="20.149999999999999" customHeight="1" x14ac:dyDescent="0.4">
      <c r="B11" s="1"/>
      <c r="C11" s="123"/>
      <c r="D11" s="13" t="s">
        <v>42</v>
      </c>
      <c r="E11" s="123"/>
      <c r="F11" s="111"/>
      <c r="G11" s="134">
        <v>38.593548387096774</v>
      </c>
      <c r="H11" s="134">
        <v>44.28335548306552</v>
      </c>
      <c r="I11" s="134">
        <v>87.151364132343929</v>
      </c>
      <c r="J11" s="125"/>
      <c r="K11" s="125"/>
      <c r="L11" s="135">
        <v>113.86230023403544</v>
      </c>
      <c r="M11" s="135">
        <v>130.08902555474717</v>
      </c>
      <c r="N11" s="134">
        <v>87.526445638689538</v>
      </c>
      <c r="O11" s="125"/>
      <c r="P11" s="134"/>
      <c r="Q11" s="135">
        <v>43.943501935483873</v>
      </c>
      <c r="R11" s="135">
        <v>57.607785630864647</v>
      </c>
      <c r="S11" s="134">
        <v>76.2804913506573</v>
      </c>
      <c r="T11" s="98"/>
      <c r="U11" s="1"/>
    </row>
    <row r="12" spans="1:21" ht="15" customHeight="1" x14ac:dyDescent="0.4">
      <c r="B12" s="1"/>
      <c r="C12" s="14"/>
      <c r="D12" s="14"/>
      <c r="E12" s="14"/>
      <c r="F12" s="112"/>
      <c r="G12" s="134"/>
      <c r="H12" s="134"/>
      <c r="I12" s="134"/>
      <c r="J12" s="125"/>
      <c r="K12" s="125"/>
      <c r="L12" s="135"/>
      <c r="M12" s="135"/>
      <c r="N12" s="134"/>
      <c r="O12" s="125"/>
      <c r="P12" s="134"/>
      <c r="Q12" s="135"/>
      <c r="R12" s="135"/>
      <c r="S12" s="134"/>
      <c r="T12" s="5"/>
      <c r="U12" s="1"/>
    </row>
    <row r="13" spans="1:21" ht="20.149999999999999" customHeight="1" x14ac:dyDescent="0.4">
      <c r="B13" s="75"/>
      <c r="C13" s="129"/>
      <c r="D13" s="130" t="s">
        <v>58</v>
      </c>
      <c r="E13" s="129"/>
      <c r="F13" s="115"/>
      <c r="G13" s="136">
        <v>46.024307456476514</v>
      </c>
      <c r="H13" s="136">
        <v>53.874437774699437</v>
      </c>
      <c r="I13" s="136">
        <v>85.428840387991968</v>
      </c>
      <c r="J13" s="137"/>
      <c r="K13" s="137"/>
      <c r="L13" s="138">
        <v>118.80892182518913</v>
      </c>
      <c r="M13" s="138">
        <v>132.54761348485812</v>
      </c>
      <c r="N13" s="136">
        <v>89.634900773769118</v>
      </c>
      <c r="O13" s="137"/>
      <c r="P13" s="136"/>
      <c r="Q13" s="138">
        <v>54.680983466549876</v>
      </c>
      <c r="R13" s="138">
        <v>71.409281548748993</v>
      </c>
      <c r="S13" s="136">
        <v>76.574056314035744</v>
      </c>
      <c r="T13" s="116"/>
      <c r="U13" s="1"/>
    </row>
    <row r="14" spans="1:21" ht="15" customHeight="1" x14ac:dyDescent="0.4">
      <c r="B14" s="1"/>
      <c r="C14" s="123"/>
      <c r="D14" s="13"/>
      <c r="E14" s="13"/>
      <c r="F14" s="94"/>
      <c r="G14" s="134"/>
      <c r="H14" s="134"/>
      <c r="I14" s="134"/>
      <c r="J14" s="125"/>
      <c r="K14" s="125"/>
      <c r="L14" s="135"/>
      <c r="M14" s="135"/>
      <c r="N14" s="134"/>
      <c r="O14" s="125"/>
      <c r="P14" s="134"/>
      <c r="Q14" s="135"/>
      <c r="R14" s="135"/>
      <c r="S14" s="134"/>
      <c r="T14" s="5"/>
      <c r="U14" s="1"/>
    </row>
    <row r="15" spans="1:21" ht="20.149999999999999" customHeight="1" x14ac:dyDescent="0.4">
      <c r="B15" s="1"/>
      <c r="C15" s="123"/>
      <c r="D15" s="13" t="s">
        <v>44</v>
      </c>
      <c r="E15" s="123"/>
      <c r="F15" s="94"/>
      <c r="G15" s="134">
        <v>43.07826086956522</v>
      </c>
      <c r="H15" s="134">
        <v>53.499701460131355</v>
      </c>
      <c r="I15" s="134">
        <v>80.520563094530388</v>
      </c>
      <c r="J15" s="125"/>
      <c r="K15" s="125"/>
      <c r="L15" s="135">
        <v>115.33374747678644</v>
      </c>
      <c r="M15" s="135">
        <v>134.31597006975269</v>
      </c>
      <c r="N15" s="134">
        <v>85.867486507264118</v>
      </c>
      <c r="O15" s="125"/>
      <c r="P15" s="134"/>
      <c r="Q15" s="135">
        <v>49.683772608695655</v>
      </c>
      <c r="R15" s="135">
        <v>71.858643000597084</v>
      </c>
      <c r="S15" s="134">
        <v>69.140983650750002</v>
      </c>
      <c r="T15" s="98"/>
      <c r="U15" s="1"/>
    </row>
    <row r="16" spans="1:21" ht="15" customHeight="1" x14ac:dyDescent="0.4">
      <c r="B16" s="1"/>
      <c r="C16" s="123"/>
      <c r="D16" s="13"/>
      <c r="E16" s="123"/>
      <c r="F16" s="94"/>
      <c r="G16" s="134"/>
      <c r="H16" s="134"/>
      <c r="I16" s="134"/>
      <c r="J16" s="125"/>
      <c r="K16" s="125"/>
      <c r="L16" s="135"/>
      <c r="M16" s="135"/>
      <c r="N16" s="134"/>
      <c r="O16" s="125"/>
      <c r="P16" s="134"/>
      <c r="Q16" s="135"/>
      <c r="R16" s="135"/>
      <c r="S16" s="134"/>
      <c r="T16" s="5"/>
      <c r="U16" s="1"/>
    </row>
    <row r="17" spans="2:21" ht="20.149999999999999" customHeight="1" x14ac:dyDescent="0.4">
      <c r="B17" s="75"/>
      <c r="C17" s="129"/>
      <c r="D17" s="130" t="s">
        <v>45</v>
      </c>
      <c r="E17" s="129"/>
      <c r="F17" s="115"/>
      <c r="G17" s="136">
        <v>46.024307456476514</v>
      </c>
      <c r="H17" s="136">
        <v>53.874437774699437</v>
      </c>
      <c r="I17" s="136">
        <v>85.428840387991968</v>
      </c>
      <c r="J17" s="137"/>
      <c r="K17" s="137"/>
      <c r="L17" s="138">
        <v>118.80892182518913</v>
      </c>
      <c r="M17" s="138">
        <v>132.54761348485812</v>
      </c>
      <c r="N17" s="136">
        <v>89.634900773769118</v>
      </c>
      <c r="O17" s="137"/>
      <c r="P17" s="136"/>
      <c r="Q17" s="138">
        <v>54.680983466549876</v>
      </c>
      <c r="R17" s="138">
        <v>71.409281548748993</v>
      </c>
      <c r="S17" s="136">
        <v>76.574056314035744</v>
      </c>
      <c r="T17" s="116"/>
      <c r="U17" s="1"/>
    </row>
    <row r="18" spans="2:21" ht="15" customHeight="1" x14ac:dyDescent="0.35">
      <c r="B18" s="1"/>
      <c r="C18" s="13"/>
      <c r="D18" s="13"/>
      <c r="E18" s="13"/>
      <c r="F18" s="94"/>
      <c r="G18" s="132"/>
      <c r="H18" s="133"/>
      <c r="I18" s="128"/>
      <c r="J18" s="98"/>
      <c r="K18" s="94"/>
      <c r="L18" s="132"/>
      <c r="M18" s="133"/>
      <c r="N18" s="128"/>
      <c r="O18" s="98"/>
      <c r="P18" s="131"/>
      <c r="Q18" s="98"/>
      <c r="R18" s="133"/>
      <c r="S18" s="128"/>
      <c r="T18" s="98"/>
      <c r="U18" s="1"/>
    </row>
    <row r="19" spans="2:21" ht="15" customHeight="1" x14ac:dyDescent="0.45">
      <c r="B19" s="1"/>
      <c r="C19" s="13"/>
      <c r="D19" s="13"/>
      <c r="E19" s="13"/>
      <c r="F19" s="94"/>
      <c r="G19" s="95"/>
      <c r="H19" s="96"/>
      <c r="I19" s="97"/>
      <c r="J19" s="98"/>
      <c r="K19" s="94"/>
      <c r="L19" s="95"/>
      <c r="M19" s="96"/>
      <c r="N19" s="97"/>
      <c r="O19" s="98"/>
      <c r="P19" s="99"/>
      <c r="Q19" s="98"/>
      <c r="R19" s="106"/>
      <c r="S19" s="97"/>
      <c r="T19" s="98"/>
      <c r="U19" s="1"/>
    </row>
    <row r="20" spans="2:21" ht="17.149999999999999" customHeight="1" x14ac:dyDescent="0.35">
      <c r="B20" s="422" t="s">
        <v>154</v>
      </c>
      <c r="C20" s="423"/>
      <c r="D20" s="423"/>
      <c r="E20" s="423"/>
      <c r="F20" s="423"/>
      <c r="G20" s="423"/>
      <c r="H20" s="423"/>
      <c r="I20" s="423"/>
      <c r="J20" s="423"/>
      <c r="K20" s="423"/>
      <c r="L20" s="423"/>
      <c r="M20" s="423"/>
      <c r="N20" s="423"/>
      <c r="O20" s="423"/>
      <c r="P20" s="423"/>
      <c r="Q20" s="423"/>
      <c r="R20" s="423"/>
      <c r="S20" s="423"/>
      <c r="T20" s="424"/>
      <c r="U20" s="1"/>
    </row>
    <row r="21" spans="2:21" x14ac:dyDescent="0.25">
      <c r="B21" s="1"/>
      <c r="C21" s="1"/>
      <c r="D21" s="1"/>
      <c r="E21" s="1"/>
      <c r="F21" s="425" t="s">
        <v>71</v>
      </c>
      <c r="G21" s="425"/>
      <c r="H21" s="425"/>
      <c r="I21" s="425"/>
      <c r="J21" s="425"/>
      <c r="K21" s="425" t="s">
        <v>9</v>
      </c>
      <c r="L21" s="425"/>
      <c r="M21" s="425"/>
      <c r="N21" s="425"/>
      <c r="O21" s="425"/>
      <c r="P21" s="425" t="s">
        <v>10</v>
      </c>
      <c r="Q21" s="425"/>
      <c r="R21" s="425"/>
      <c r="S21" s="425"/>
      <c r="T21" s="425"/>
      <c r="U21" s="1"/>
    </row>
    <row r="22" spans="2:21" ht="20.149999999999999" customHeight="1" x14ac:dyDescent="0.25">
      <c r="B22" s="1"/>
      <c r="C22" s="1"/>
      <c r="D22" s="1"/>
      <c r="E22" s="1"/>
      <c r="F22" s="425"/>
      <c r="G22" s="425"/>
      <c r="H22" s="425"/>
      <c r="I22" s="425"/>
      <c r="J22" s="425"/>
      <c r="K22" s="425"/>
      <c r="L22" s="425"/>
      <c r="M22" s="425"/>
      <c r="N22" s="425"/>
      <c r="O22" s="425"/>
      <c r="P22" s="425"/>
      <c r="Q22" s="425"/>
      <c r="R22" s="425"/>
      <c r="S22" s="425"/>
      <c r="T22" s="425"/>
      <c r="U22" s="1"/>
    </row>
    <row r="23" spans="2:21" ht="20.149999999999999" customHeight="1" x14ac:dyDescent="0.25">
      <c r="B23" s="1"/>
      <c r="C23" s="1"/>
      <c r="D23" s="1"/>
      <c r="E23" s="1"/>
      <c r="F23" s="1"/>
      <c r="G23" s="19" t="s">
        <v>25</v>
      </c>
      <c r="H23" s="19" t="s">
        <v>15</v>
      </c>
      <c r="I23" s="326" t="s">
        <v>82</v>
      </c>
      <c r="J23" s="2"/>
      <c r="K23" s="2"/>
      <c r="L23" s="19" t="s">
        <v>25</v>
      </c>
      <c r="M23" s="19" t="s">
        <v>15</v>
      </c>
      <c r="N23" s="326" t="s">
        <v>83</v>
      </c>
      <c r="O23" s="1"/>
      <c r="P23" s="1"/>
      <c r="Q23" s="19" t="s">
        <v>25</v>
      </c>
      <c r="R23" s="19" t="s">
        <v>15</v>
      </c>
      <c r="S23" s="326" t="s">
        <v>84</v>
      </c>
      <c r="T23" s="1"/>
      <c r="U23" s="1"/>
    </row>
    <row r="24" spans="2:21" ht="15" customHeight="1" x14ac:dyDescent="0.4">
      <c r="B24" s="1"/>
      <c r="C24" s="14"/>
      <c r="D24" s="14"/>
      <c r="E24" s="14"/>
      <c r="F24" s="112"/>
      <c r="G24" s="111"/>
      <c r="H24" s="113"/>
      <c r="I24" s="121"/>
      <c r="J24" s="5"/>
      <c r="K24" s="112"/>
      <c r="L24" s="111"/>
      <c r="M24" s="114"/>
      <c r="N24" s="121"/>
      <c r="O24" s="5"/>
      <c r="P24" s="99"/>
      <c r="Q24" s="128"/>
      <c r="R24" s="114"/>
      <c r="S24" s="121"/>
      <c r="T24" s="5"/>
      <c r="U24" s="1"/>
    </row>
    <row r="25" spans="2:21" ht="20.149999999999999" customHeight="1" x14ac:dyDescent="0.4">
      <c r="B25" s="1"/>
      <c r="C25" s="123"/>
      <c r="D25" s="13" t="s">
        <v>42</v>
      </c>
      <c r="E25" s="123"/>
      <c r="F25" s="111"/>
      <c r="G25" s="134">
        <v>-12.276072273158615</v>
      </c>
      <c r="H25" s="134">
        <v>-2.5134092822434426</v>
      </c>
      <c r="I25" s="134">
        <v>-10.014364969695199</v>
      </c>
      <c r="J25" s="134"/>
      <c r="K25" s="134"/>
      <c r="L25" s="134">
        <v>7.0078570356149266</v>
      </c>
      <c r="M25" s="134">
        <v>16.204430436374839</v>
      </c>
      <c r="N25" s="134">
        <v>-7.9141331928804579</v>
      </c>
      <c r="O25" s="134"/>
      <c r="P25" s="134"/>
      <c r="Q25" s="134">
        <v>-6.1285048321730349</v>
      </c>
      <c r="R25" s="134">
        <v>13.28373749526626</v>
      </c>
      <c r="S25" s="134">
        <v>-17.135947980435478</v>
      </c>
      <c r="T25" s="98"/>
      <c r="U25" s="1"/>
    </row>
    <row r="26" spans="2:21" ht="15" customHeight="1" x14ac:dyDescent="0.4">
      <c r="B26" s="1"/>
      <c r="C26" s="14"/>
      <c r="D26" s="14"/>
      <c r="E26" s="14"/>
      <c r="F26" s="112"/>
      <c r="G26" s="134"/>
      <c r="H26" s="134"/>
      <c r="I26" s="134"/>
      <c r="J26" s="134"/>
      <c r="K26" s="134"/>
      <c r="L26" s="134"/>
      <c r="M26" s="134"/>
      <c r="N26" s="134"/>
      <c r="O26" s="134"/>
      <c r="P26" s="134"/>
      <c r="Q26" s="134"/>
      <c r="R26" s="134"/>
      <c r="S26" s="134"/>
      <c r="T26" s="5"/>
      <c r="U26" s="1"/>
    </row>
    <row r="27" spans="2:21" ht="20.149999999999999" customHeight="1" x14ac:dyDescent="0.4">
      <c r="B27" s="75"/>
      <c r="C27" s="129"/>
      <c r="D27" s="130" t="s">
        <v>58</v>
      </c>
      <c r="E27" s="129"/>
      <c r="F27" s="115"/>
      <c r="G27" s="136">
        <v>16.369045347734215</v>
      </c>
      <c r="H27" s="136">
        <v>17.328943398773767</v>
      </c>
      <c r="I27" s="136">
        <v>-0.81812553930981757</v>
      </c>
      <c r="J27" s="136"/>
      <c r="K27" s="136"/>
      <c r="L27" s="136">
        <v>8.141969237841078</v>
      </c>
      <c r="M27" s="136">
        <v>17.457756807409655</v>
      </c>
      <c r="N27" s="136">
        <v>-7.9311812372716357</v>
      </c>
      <c r="O27" s="136"/>
      <c r="P27" s="136"/>
      <c r="Q27" s="136">
        <v>25.843777222444835</v>
      </c>
      <c r="R27" s="136">
        <v>37.81194500218664</v>
      </c>
      <c r="S27" s="136">
        <v>-8.6844197573455677</v>
      </c>
      <c r="T27" s="116"/>
      <c r="U27" s="1"/>
    </row>
    <row r="28" spans="2:21" ht="15" customHeight="1" x14ac:dyDescent="0.4">
      <c r="B28" s="1"/>
      <c r="C28" s="123"/>
      <c r="D28" s="13"/>
      <c r="E28" s="13"/>
      <c r="F28" s="94"/>
      <c r="G28" s="134"/>
      <c r="H28" s="134"/>
      <c r="I28" s="134"/>
      <c r="J28" s="134"/>
      <c r="K28" s="134"/>
      <c r="L28" s="134"/>
      <c r="M28" s="134"/>
      <c r="N28" s="134"/>
      <c r="O28" s="134"/>
      <c r="P28" s="134"/>
      <c r="Q28" s="134"/>
      <c r="R28" s="134"/>
      <c r="S28" s="134"/>
      <c r="T28" s="5"/>
      <c r="U28" s="1"/>
    </row>
    <row r="29" spans="2:21" ht="20.149999999999999" customHeight="1" x14ac:dyDescent="0.4">
      <c r="B29" s="1"/>
      <c r="C29" s="123"/>
      <c r="D29" s="13" t="s">
        <v>44</v>
      </c>
      <c r="E29" s="123"/>
      <c r="F29" s="94"/>
      <c r="G29" s="134">
        <v>-1.8967249246468076</v>
      </c>
      <c r="H29" s="134">
        <v>18.717817459067216</v>
      </c>
      <c r="I29" s="134">
        <v>-17.364320558558482</v>
      </c>
      <c r="J29" s="134"/>
      <c r="K29" s="134"/>
      <c r="L29" s="134">
        <v>7.2016944122600322</v>
      </c>
      <c r="M29" s="134">
        <v>15.101235068467583</v>
      </c>
      <c r="N29" s="134">
        <v>-6.8631241459213506</v>
      </c>
      <c r="O29" s="134"/>
      <c r="P29" s="134"/>
      <c r="Q29" s="134">
        <v>5.1683731547180898</v>
      </c>
      <c r="R29" s="134">
        <v>36.645674141769987</v>
      </c>
      <c r="S29" s="134">
        <v>-23.035709827493633</v>
      </c>
      <c r="T29" s="98"/>
      <c r="U29" s="1"/>
    </row>
    <row r="30" spans="2:21" ht="15" customHeight="1" x14ac:dyDescent="0.4">
      <c r="B30" s="1"/>
      <c r="C30" s="123"/>
      <c r="D30" s="13"/>
      <c r="E30" s="123"/>
      <c r="F30" s="94"/>
      <c r="G30" s="134"/>
      <c r="H30" s="134"/>
      <c r="I30" s="134"/>
      <c r="J30" s="134"/>
      <c r="K30" s="134"/>
      <c r="L30" s="134"/>
      <c r="M30" s="134"/>
      <c r="N30" s="134"/>
      <c r="O30" s="134"/>
      <c r="P30" s="134"/>
      <c r="Q30" s="134"/>
      <c r="R30" s="134"/>
      <c r="S30" s="134"/>
      <c r="T30" s="5"/>
      <c r="U30" s="1"/>
    </row>
    <row r="31" spans="2:21" ht="20.149999999999999" customHeight="1" x14ac:dyDescent="0.4">
      <c r="B31" s="75"/>
      <c r="C31" s="129"/>
      <c r="D31" s="130" t="s">
        <v>45</v>
      </c>
      <c r="E31" s="129"/>
      <c r="F31" s="115"/>
      <c r="G31" s="136">
        <v>16.369045347734215</v>
      </c>
      <c r="H31" s="136">
        <v>17.328943398773767</v>
      </c>
      <c r="I31" s="136">
        <v>-0.81812553930981757</v>
      </c>
      <c r="J31" s="136"/>
      <c r="K31" s="136"/>
      <c r="L31" s="136">
        <v>8.141969237841078</v>
      </c>
      <c r="M31" s="136">
        <v>17.457756807409655</v>
      </c>
      <c r="N31" s="136">
        <v>-7.9311812372716357</v>
      </c>
      <c r="O31" s="136"/>
      <c r="P31" s="136"/>
      <c r="Q31" s="136">
        <v>25.843777222444835</v>
      </c>
      <c r="R31" s="136">
        <v>37.81194500218664</v>
      </c>
      <c r="S31" s="136">
        <v>-8.6844197573455677</v>
      </c>
      <c r="T31" s="116"/>
      <c r="U31" s="1"/>
    </row>
    <row r="32" spans="2:21" ht="15" customHeight="1" x14ac:dyDescent="0.35">
      <c r="B32" s="1"/>
      <c r="C32" s="13"/>
      <c r="D32" s="13"/>
      <c r="E32" s="13"/>
      <c r="F32" s="94"/>
      <c r="G32" s="132"/>
      <c r="H32" s="133"/>
      <c r="I32" s="128"/>
      <c r="J32" s="98"/>
      <c r="K32" s="94"/>
      <c r="L32" s="132"/>
      <c r="M32" s="133"/>
      <c r="N32" s="128"/>
      <c r="O32" s="98"/>
      <c r="P32" s="131"/>
      <c r="Q32" s="98"/>
      <c r="R32" s="133"/>
      <c r="S32" s="128"/>
      <c r="T32" s="98"/>
      <c r="U32" s="1"/>
    </row>
    <row r="33" spans="2:21" ht="15" customHeight="1" x14ac:dyDescent="0.35">
      <c r="B33" s="1"/>
      <c r="C33" s="13"/>
      <c r="F33" s="94"/>
      <c r="G33" s="95"/>
      <c r="H33" s="96"/>
      <c r="I33" s="97"/>
      <c r="J33" s="98"/>
      <c r="K33" s="94"/>
      <c r="L33" s="95"/>
      <c r="M33" s="96"/>
      <c r="N33" s="97"/>
      <c r="O33" s="98"/>
      <c r="P33" s="99"/>
      <c r="Q33" s="98"/>
      <c r="R33" s="96"/>
      <c r="S33" s="97"/>
      <c r="T33" s="98"/>
      <c r="U33" s="1"/>
    </row>
    <row r="34" spans="2:21" ht="40" customHeight="1" x14ac:dyDescent="0.25">
      <c r="B34" s="426" t="s">
        <v>107</v>
      </c>
      <c r="C34" s="426"/>
      <c r="D34" s="426"/>
      <c r="E34" s="426"/>
      <c r="F34" s="426"/>
      <c r="G34" s="426"/>
      <c r="H34" s="426"/>
      <c r="I34" s="426"/>
      <c r="J34" s="426"/>
      <c r="K34" s="426"/>
      <c r="L34" s="426"/>
      <c r="M34" s="426"/>
      <c r="N34" s="426"/>
      <c r="O34" s="426"/>
      <c r="P34" s="426"/>
      <c r="Q34" s="426"/>
      <c r="R34" s="426"/>
      <c r="S34" s="426"/>
      <c r="T34" s="426"/>
      <c r="U34" s="1"/>
    </row>
    <row r="35" spans="2:21" ht="17.5" x14ac:dyDescent="0.35">
      <c r="B35" s="1"/>
      <c r="C35" s="1"/>
      <c r="D35" s="1"/>
      <c r="E35" s="1"/>
      <c r="F35" s="1"/>
      <c r="G35" s="1"/>
      <c r="H35" s="71"/>
      <c r="I35" s="72"/>
      <c r="J35" s="86"/>
      <c r="K35" s="73"/>
      <c r="L35" s="1"/>
      <c r="M35" s="71"/>
      <c r="N35" s="72"/>
      <c r="O35" s="86"/>
      <c r="P35" s="1"/>
      <c r="Q35" s="1"/>
      <c r="R35" s="10"/>
      <c r="S35" s="37"/>
      <c r="T35" s="1"/>
      <c r="U35" s="1"/>
    </row>
    <row r="36" spans="2:21" s="151" customFormat="1" x14ac:dyDescent="0.25"/>
    <row r="37" spans="2:21" s="151" customFormat="1" x14ac:dyDescent="0.25"/>
    <row r="38" spans="2:21" s="151" customFormat="1" x14ac:dyDescent="0.25"/>
    <row r="39" spans="2:21" s="151" customFormat="1" x14ac:dyDescent="0.25"/>
    <row r="40" spans="2:21" s="151" customFormat="1" x14ac:dyDescent="0.25"/>
    <row r="41" spans="2:21" s="151" customFormat="1" x14ac:dyDescent="0.25"/>
    <row r="42" spans="2:21" s="151" customFormat="1" x14ac:dyDescent="0.25"/>
    <row r="43" spans="2:21" s="151" customFormat="1" x14ac:dyDescent="0.25"/>
    <row r="44" spans="2:21" s="151" customFormat="1" x14ac:dyDescent="0.25"/>
    <row r="45" spans="2:21" s="151" customFormat="1" x14ac:dyDescent="0.25"/>
    <row r="46" spans="2:21" s="151" customFormat="1" x14ac:dyDescent="0.25"/>
    <row r="47" spans="2:21" s="151" customFormat="1" x14ac:dyDescent="0.25"/>
    <row r="48" spans="2:21"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sheetData>
  <mergeCells count="12">
    <mergeCell ref="B34:T34"/>
    <mergeCell ref="K21:O22"/>
    <mergeCell ref="P21:T22"/>
    <mergeCell ref="F21:J22"/>
    <mergeCell ref="K7:O8"/>
    <mergeCell ref="P7:T8"/>
    <mergeCell ref="B2:S2"/>
    <mergeCell ref="B3:S3"/>
    <mergeCell ref="B4:P4"/>
    <mergeCell ref="B6:T6"/>
    <mergeCell ref="B20:T20"/>
    <mergeCell ref="F7:J8"/>
  </mergeCells>
  <phoneticPr fontId="3" type="noConversion"/>
  <printOptions horizontalCentered="1" verticalCentered="1"/>
  <pageMargins left="0.25" right="0.25" top="0.25" bottom="0.25" header="0" footer="0"/>
  <pageSetup scale="86" orientation="landscape" r:id="rId1"/>
  <headerFooter alignWithMargins="0"/>
  <rowBreaks count="1" manualBreakCount="1">
    <brk id="36" max="16383" man="1"/>
  </rowBreaks>
  <colBreaks count="1" manualBreakCount="1">
    <brk id="2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pageSetUpPr fitToPage="1"/>
  </sheetPr>
  <dimension ref="A1:BW153"/>
  <sheetViews>
    <sheetView showGridLines="0" zoomScale="85" workbookViewId="0"/>
  </sheetViews>
  <sheetFormatPr defaultRowHeight="12.5" x14ac:dyDescent="0.25"/>
  <cols>
    <col min="1" max="1" width="1" customWidth="1"/>
    <col min="2" max="2" width="1.26953125" style="18" customWidth="1"/>
    <col min="3" max="3" width="9" customWidth="1"/>
    <col min="4" max="4" width="40.7265625" customWidth="1"/>
    <col min="5" max="5" width="28.7265625" customWidth="1"/>
    <col min="6" max="6" width="11.7265625" customWidth="1"/>
    <col min="7" max="7" width="14.7265625" customWidth="1"/>
    <col min="8" max="44" width="2.7265625" customWidth="1"/>
    <col min="45" max="69" width="2.453125" style="151" customWidth="1"/>
    <col min="70" max="75" width="9.1796875" style="151" customWidth="1"/>
  </cols>
  <sheetData>
    <row r="1" spans="1:42" ht="23.25" customHeight="1" x14ac:dyDescent="0.45">
      <c r="B1" s="4" t="s">
        <v>126</v>
      </c>
      <c r="D1" s="4"/>
      <c r="E1" s="4"/>
    </row>
    <row r="2" spans="1:42" ht="15" customHeight="1" x14ac:dyDescent="0.25">
      <c r="B2"/>
      <c r="C2" s="571" t="s">
        <v>150</v>
      </c>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row>
    <row r="3" spans="1:42" ht="15" customHeight="1" x14ac:dyDescent="0.25">
      <c r="B3"/>
      <c r="C3" s="571" t="s">
        <v>151</v>
      </c>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row>
    <row r="4" spans="1:42" ht="15" customHeight="1" x14ac:dyDescent="0.25">
      <c r="B4"/>
      <c r="C4" s="571" t="s">
        <v>179</v>
      </c>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row>
    <row r="5" spans="1:42" ht="12.75" customHeight="1" x14ac:dyDescent="0.25">
      <c r="C5" s="47"/>
      <c r="D5" s="47"/>
      <c r="E5" s="47"/>
    </row>
    <row r="6" spans="1:42" ht="18" customHeight="1" x14ac:dyDescent="0.35">
      <c r="B6" s="48"/>
      <c r="C6" s="48" t="s">
        <v>7</v>
      </c>
      <c r="D6" s="49"/>
      <c r="E6" s="49"/>
      <c r="F6" s="49"/>
      <c r="H6" s="582" t="s">
        <v>181</v>
      </c>
      <c r="I6" s="582"/>
      <c r="J6" s="582"/>
      <c r="K6" s="582"/>
      <c r="L6" s="582"/>
      <c r="M6" s="582"/>
      <c r="N6" s="582"/>
      <c r="O6" s="582"/>
      <c r="P6" s="582"/>
      <c r="Q6" s="582"/>
      <c r="R6" s="582"/>
      <c r="S6" s="582"/>
      <c r="T6" s="582"/>
      <c r="U6" s="582"/>
      <c r="Z6" s="582" t="s">
        <v>182</v>
      </c>
      <c r="AA6" s="582"/>
      <c r="AB6" s="582"/>
      <c r="AC6" s="582"/>
      <c r="AD6" s="582"/>
      <c r="AE6" s="582"/>
      <c r="AF6" s="582"/>
      <c r="AG6" s="582"/>
      <c r="AH6" s="582"/>
      <c r="AI6" s="582"/>
      <c r="AJ6" s="582"/>
      <c r="AK6" s="582"/>
      <c r="AL6" s="582"/>
      <c r="AM6" s="582"/>
    </row>
    <row r="7" spans="1:42" ht="15" customHeight="1" x14ac:dyDescent="0.25">
      <c r="D7" s="3" t="s">
        <v>183</v>
      </c>
      <c r="E7" s="51"/>
      <c r="F7" s="51"/>
      <c r="H7" s="586" t="s">
        <v>0</v>
      </c>
      <c r="I7" s="586"/>
      <c r="J7" s="586" t="s">
        <v>1</v>
      </c>
      <c r="K7" s="586"/>
      <c r="L7" s="586" t="s">
        <v>2</v>
      </c>
      <c r="M7" s="586"/>
      <c r="N7" s="586" t="s">
        <v>3</v>
      </c>
      <c r="O7" s="586"/>
      <c r="P7" s="586" t="s">
        <v>4</v>
      </c>
      <c r="Q7" s="586"/>
      <c r="R7" s="586" t="s">
        <v>5</v>
      </c>
      <c r="S7" s="586"/>
      <c r="T7" s="586" t="s">
        <v>6</v>
      </c>
      <c r="U7" s="586"/>
      <c r="Z7" s="586" t="s">
        <v>0</v>
      </c>
      <c r="AA7" s="586"/>
      <c r="AB7" s="586" t="s">
        <v>1</v>
      </c>
      <c r="AC7" s="586"/>
      <c r="AD7" s="586" t="s">
        <v>2</v>
      </c>
      <c r="AE7" s="586"/>
      <c r="AF7" s="586" t="s">
        <v>3</v>
      </c>
      <c r="AG7" s="586"/>
      <c r="AH7" s="586" t="s">
        <v>4</v>
      </c>
      <c r="AI7" s="586"/>
      <c r="AJ7" s="586" t="s">
        <v>5</v>
      </c>
      <c r="AK7" s="586"/>
      <c r="AL7" s="586" t="s">
        <v>6</v>
      </c>
      <c r="AM7" s="586"/>
    </row>
    <row r="8" spans="1:42" ht="15" customHeight="1" x14ac:dyDescent="0.25">
      <c r="D8" s="120" t="s">
        <v>184</v>
      </c>
      <c r="E8" s="51"/>
      <c r="F8" s="51"/>
      <c r="G8" s="51"/>
      <c r="H8" s="585"/>
      <c r="I8" s="585"/>
      <c r="J8" s="584"/>
      <c r="K8" s="584"/>
      <c r="L8" s="584"/>
      <c r="M8" s="584"/>
      <c r="N8" s="584"/>
      <c r="O8" s="584"/>
      <c r="P8" s="584">
        <v>1</v>
      </c>
      <c r="Q8" s="584"/>
      <c r="R8" s="584">
        <v>2</v>
      </c>
      <c r="S8" s="584"/>
      <c r="T8" s="583">
        <v>3</v>
      </c>
      <c r="U8" s="583"/>
      <c r="Z8" s="585"/>
      <c r="AA8" s="585"/>
      <c r="AB8" s="584"/>
      <c r="AC8" s="584"/>
      <c r="AD8" s="584"/>
      <c r="AE8" s="584"/>
      <c r="AF8" s="584">
        <v>1</v>
      </c>
      <c r="AG8" s="584"/>
      <c r="AH8" s="584">
        <v>2</v>
      </c>
      <c r="AI8" s="584"/>
      <c r="AJ8" s="584">
        <v>3</v>
      </c>
      <c r="AK8" s="584"/>
      <c r="AL8" s="583">
        <v>4</v>
      </c>
      <c r="AM8" s="583"/>
    </row>
    <row r="9" spans="1:42" ht="15" customHeight="1" x14ac:dyDescent="0.25">
      <c r="D9" s="120" t="s">
        <v>185</v>
      </c>
      <c r="H9" s="575">
        <v>4</v>
      </c>
      <c r="I9" s="575"/>
      <c r="J9" s="580">
        <v>5</v>
      </c>
      <c r="K9" s="580"/>
      <c r="L9" s="580">
        <v>6</v>
      </c>
      <c r="M9" s="580"/>
      <c r="N9" s="580">
        <v>7</v>
      </c>
      <c r="O9" s="580"/>
      <c r="P9" s="580">
        <v>8</v>
      </c>
      <c r="Q9" s="580"/>
      <c r="R9" s="580">
        <v>9</v>
      </c>
      <c r="S9" s="580"/>
      <c r="T9" s="587">
        <v>10</v>
      </c>
      <c r="U9" s="587"/>
      <c r="Z9" s="575">
        <v>5</v>
      </c>
      <c r="AA9" s="575"/>
      <c r="AB9" s="580">
        <v>6</v>
      </c>
      <c r="AC9" s="580"/>
      <c r="AD9" s="580">
        <v>7</v>
      </c>
      <c r="AE9" s="580"/>
      <c r="AF9" s="580">
        <v>8</v>
      </c>
      <c r="AG9" s="580"/>
      <c r="AH9" s="580">
        <v>9</v>
      </c>
      <c r="AI9" s="580"/>
      <c r="AJ9" s="580">
        <v>10</v>
      </c>
      <c r="AK9" s="580"/>
      <c r="AL9" s="587">
        <v>11</v>
      </c>
      <c r="AM9" s="587"/>
    </row>
    <row r="10" spans="1:42" ht="15" customHeight="1" x14ac:dyDescent="0.25">
      <c r="D10" t="s">
        <v>186</v>
      </c>
      <c r="H10" s="581">
        <v>11</v>
      </c>
      <c r="I10" s="581"/>
      <c r="J10" s="572">
        <v>12</v>
      </c>
      <c r="K10" s="572"/>
      <c r="L10" s="572">
        <v>13</v>
      </c>
      <c r="M10" s="572"/>
      <c r="N10" s="572">
        <v>14</v>
      </c>
      <c r="O10" s="572"/>
      <c r="P10" s="572">
        <v>15</v>
      </c>
      <c r="Q10" s="572"/>
      <c r="R10" s="572">
        <v>16</v>
      </c>
      <c r="S10" s="572"/>
      <c r="T10" s="574">
        <v>17</v>
      </c>
      <c r="U10" s="574"/>
      <c r="Z10" s="581">
        <v>12</v>
      </c>
      <c r="AA10" s="581"/>
      <c r="AB10" s="572">
        <v>13</v>
      </c>
      <c r="AC10" s="572"/>
      <c r="AD10" s="572">
        <v>14</v>
      </c>
      <c r="AE10" s="572"/>
      <c r="AF10" s="572">
        <v>15</v>
      </c>
      <c r="AG10" s="572"/>
      <c r="AH10" s="572">
        <v>16</v>
      </c>
      <c r="AI10" s="572"/>
      <c r="AJ10" s="572">
        <v>17</v>
      </c>
      <c r="AK10" s="572"/>
      <c r="AL10" s="574">
        <v>18</v>
      </c>
      <c r="AM10" s="574"/>
    </row>
    <row r="11" spans="1:42" ht="15" customHeight="1" x14ac:dyDescent="0.25">
      <c r="D11" t="s">
        <v>187</v>
      </c>
      <c r="H11" s="575">
        <v>18</v>
      </c>
      <c r="I11" s="575"/>
      <c r="J11" s="580">
        <v>19</v>
      </c>
      <c r="K11" s="580"/>
      <c r="L11" s="580">
        <v>20</v>
      </c>
      <c r="M11" s="580"/>
      <c r="N11" s="580">
        <v>21</v>
      </c>
      <c r="O11" s="580"/>
      <c r="P11" s="580">
        <v>22</v>
      </c>
      <c r="Q11" s="580"/>
      <c r="R11" s="580">
        <v>23</v>
      </c>
      <c r="S11" s="580"/>
      <c r="T11" s="587">
        <v>24</v>
      </c>
      <c r="U11" s="587"/>
      <c r="Z11" s="575">
        <v>19</v>
      </c>
      <c r="AA11" s="575"/>
      <c r="AB11" s="580">
        <v>20</v>
      </c>
      <c r="AC11" s="580"/>
      <c r="AD11" s="580">
        <v>21</v>
      </c>
      <c r="AE11" s="580"/>
      <c r="AF11" s="580">
        <v>22</v>
      </c>
      <c r="AG11" s="580"/>
      <c r="AH11" s="580">
        <v>23</v>
      </c>
      <c r="AI11" s="580"/>
      <c r="AJ11" s="580">
        <v>24</v>
      </c>
      <c r="AK11" s="580"/>
      <c r="AL11" s="587">
        <v>25</v>
      </c>
      <c r="AM11" s="587"/>
      <c r="AN11" t="s">
        <v>27</v>
      </c>
    </row>
    <row r="12" spans="1:42" ht="15" customHeight="1" x14ac:dyDescent="0.3">
      <c r="A12" s="48"/>
      <c r="H12" s="581">
        <v>25</v>
      </c>
      <c r="I12" s="581"/>
      <c r="J12" s="572">
        <v>26</v>
      </c>
      <c r="K12" s="572"/>
      <c r="L12" s="572">
        <v>27</v>
      </c>
      <c r="M12" s="572"/>
      <c r="N12" s="572">
        <v>28</v>
      </c>
      <c r="O12" s="572"/>
      <c r="P12" s="572">
        <v>29</v>
      </c>
      <c r="Q12" s="572"/>
      <c r="R12" s="572">
        <v>30</v>
      </c>
      <c r="S12" s="572"/>
      <c r="T12" s="574">
        <v>31</v>
      </c>
      <c r="U12" s="574"/>
      <c r="Z12" s="581">
        <v>26</v>
      </c>
      <c r="AA12" s="581"/>
      <c r="AB12" s="572">
        <v>27</v>
      </c>
      <c r="AC12" s="572"/>
      <c r="AD12" s="572">
        <v>28</v>
      </c>
      <c r="AE12" s="572"/>
      <c r="AF12" s="572">
        <v>29</v>
      </c>
      <c r="AG12" s="572"/>
      <c r="AH12" s="572">
        <v>30</v>
      </c>
      <c r="AI12" s="572"/>
      <c r="AJ12" s="572">
        <v>31</v>
      </c>
      <c r="AK12" s="572"/>
      <c r="AL12" s="574"/>
      <c r="AM12" s="574"/>
    </row>
    <row r="13" spans="1:42" ht="15" customHeight="1" x14ac:dyDescent="0.25">
      <c r="C13" s="50"/>
      <c r="D13" s="52"/>
      <c r="E13" s="52"/>
      <c r="F13" s="52"/>
      <c r="G13" s="52"/>
      <c r="H13" s="578" t="s">
        <v>27</v>
      </c>
      <c r="I13" s="578"/>
      <c r="J13" s="576" t="s">
        <v>27</v>
      </c>
      <c r="K13" s="576"/>
      <c r="L13" s="576" t="s">
        <v>27</v>
      </c>
      <c r="M13" s="576"/>
      <c r="N13" s="576" t="s">
        <v>27</v>
      </c>
      <c r="O13" s="576"/>
      <c r="P13" s="576" t="s">
        <v>27</v>
      </c>
      <c r="Q13" s="576"/>
      <c r="R13" s="576" t="s">
        <v>27</v>
      </c>
      <c r="S13" s="576"/>
      <c r="T13" s="573" t="s">
        <v>27</v>
      </c>
      <c r="U13" s="573"/>
      <c r="Z13" s="578" t="s">
        <v>27</v>
      </c>
      <c r="AA13" s="578"/>
      <c r="AB13" s="576" t="s">
        <v>27</v>
      </c>
      <c r="AC13" s="576"/>
      <c r="AD13" s="576" t="s">
        <v>27</v>
      </c>
      <c r="AE13" s="576"/>
      <c r="AF13" s="576" t="s">
        <v>27</v>
      </c>
      <c r="AG13" s="576"/>
      <c r="AH13" s="576" t="s">
        <v>27</v>
      </c>
      <c r="AI13" s="576"/>
      <c r="AJ13" s="576" t="s">
        <v>27</v>
      </c>
      <c r="AK13" s="576"/>
      <c r="AL13" s="573" t="s">
        <v>27</v>
      </c>
      <c r="AM13" s="573"/>
    </row>
    <row r="14" spans="1:42" ht="15" customHeight="1" x14ac:dyDescent="0.3">
      <c r="A14" s="48"/>
      <c r="C14" s="48" t="s">
        <v>8</v>
      </c>
      <c r="F14" s="46"/>
    </row>
    <row r="15" spans="1:42" ht="15" customHeight="1" x14ac:dyDescent="0.25">
      <c r="D15" s="50" t="s">
        <v>184</v>
      </c>
      <c r="F15" s="46"/>
      <c r="P15" s="577"/>
      <c r="Q15" s="577"/>
      <c r="R15" s="577"/>
      <c r="S15" s="577"/>
      <c r="T15" s="577"/>
      <c r="U15" s="577"/>
      <c r="V15" s="577"/>
      <c r="X15" s="577"/>
      <c r="Y15" s="577"/>
      <c r="Z15" s="577"/>
      <c r="AA15" s="577"/>
      <c r="AB15" s="577"/>
      <c r="AC15" s="577"/>
      <c r="AD15" s="577"/>
      <c r="AF15" s="577"/>
      <c r="AG15" s="577"/>
      <c r="AH15" s="577"/>
      <c r="AI15" s="577"/>
      <c r="AJ15" s="577"/>
      <c r="AK15" s="577"/>
      <c r="AL15" s="577"/>
    </row>
    <row r="16" spans="1:42" ht="15" customHeight="1" x14ac:dyDescent="0.25">
      <c r="C16" s="50"/>
      <c r="D16" s="52" t="s">
        <v>185</v>
      </c>
      <c r="F16" s="46"/>
      <c r="P16" s="18"/>
      <c r="Q16" s="18"/>
      <c r="R16" s="18"/>
      <c r="S16" s="18"/>
      <c r="T16" s="18"/>
      <c r="U16" s="18"/>
      <c r="V16" s="18"/>
      <c r="X16" s="18"/>
      <c r="Y16" s="18"/>
      <c r="Z16" s="18"/>
      <c r="AA16" s="18"/>
      <c r="AB16" s="18"/>
      <c r="AC16" s="18"/>
      <c r="AD16" s="18"/>
      <c r="AF16" s="18"/>
      <c r="AG16" s="18"/>
      <c r="AH16" s="18"/>
      <c r="AI16" s="18"/>
      <c r="AJ16" s="18"/>
      <c r="AK16" s="18"/>
      <c r="AL16" s="18"/>
    </row>
    <row r="17" spans="2:75" ht="15" customHeight="1" x14ac:dyDescent="0.25">
      <c r="C17" s="50"/>
      <c r="D17" s="52" t="s">
        <v>186</v>
      </c>
      <c r="F17" s="46"/>
      <c r="P17" s="18"/>
      <c r="Q17" s="18"/>
      <c r="R17" s="18"/>
      <c r="S17" s="18"/>
      <c r="T17" s="18"/>
      <c r="U17" s="18"/>
      <c r="V17" s="18"/>
      <c r="X17" s="18"/>
      <c r="Y17" s="18"/>
      <c r="Z17" s="18"/>
      <c r="AA17" s="18"/>
      <c r="AB17" s="18"/>
      <c r="AC17" s="18"/>
      <c r="AD17" s="18"/>
      <c r="AF17" s="18"/>
      <c r="AG17" s="18"/>
      <c r="AH17" s="18"/>
      <c r="AI17" s="18"/>
      <c r="AJ17" s="18"/>
      <c r="AK17" s="18"/>
      <c r="AL17" s="18"/>
    </row>
    <row r="18" spans="2:75" ht="15" customHeight="1" x14ac:dyDescent="0.25">
      <c r="C18" s="50"/>
      <c r="D18" s="51" t="s">
        <v>187</v>
      </c>
      <c r="F18" s="46"/>
      <c r="P18" s="18"/>
      <c r="Q18" s="18"/>
      <c r="R18" s="18"/>
      <c r="S18" s="18"/>
      <c r="T18" s="18"/>
      <c r="U18" s="18"/>
      <c r="V18" s="18"/>
      <c r="X18" s="18"/>
      <c r="Y18" s="18"/>
      <c r="Z18" s="18"/>
      <c r="AA18" s="18"/>
      <c r="AB18" s="18"/>
      <c r="AC18" s="18"/>
      <c r="AD18" s="18"/>
      <c r="AF18" s="18"/>
      <c r="AG18" s="18"/>
      <c r="AH18" s="18"/>
      <c r="AI18" s="18"/>
      <c r="AJ18" s="18"/>
      <c r="AK18" s="18"/>
      <c r="AL18" s="18"/>
    </row>
    <row r="19" spans="2:75" ht="15" customHeight="1" x14ac:dyDescent="0.25">
      <c r="C19" s="53"/>
      <c r="D19" s="51"/>
      <c r="F19" s="46"/>
      <c r="P19" s="18"/>
      <c r="Q19" s="18"/>
      <c r="R19" s="18"/>
      <c r="S19" s="18"/>
      <c r="T19" s="18"/>
      <c r="U19" s="18"/>
      <c r="V19" s="18"/>
      <c r="X19" s="18"/>
      <c r="Y19" s="18"/>
      <c r="Z19" s="18"/>
      <c r="AA19" s="18"/>
      <c r="AB19" s="18"/>
      <c r="AC19" s="18"/>
      <c r="AD19" s="18"/>
      <c r="AF19" s="18"/>
      <c r="AG19" s="18"/>
      <c r="AH19" s="18"/>
      <c r="AI19" s="18"/>
      <c r="AJ19" s="18"/>
      <c r="AK19" s="18"/>
      <c r="AL19" s="18"/>
    </row>
    <row r="20" spans="2:75" ht="15" customHeight="1" x14ac:dyDescent="0.25">
      <c r="C20" s="53"/>
      <c r="D20" s="51"/>
      <c r="F20" s="46"/>
      <c r="P20" s="18"/>
      <c r="Q20" s="18"/>
      <c r="R20" s="18"/>
      <c r="S20" s="18"/>
      <c r="T20" s="18"/>
      <c r="U20" s="18"/>
      <c r="V20" s="18"/>
      <c r="X20" s="18"/>
      <c r="Y20" s="18"/>
      <c r="Z20" s="18"/>
      <c r="AA20" s="18"/>
      <c r="AB20" s="18"/>
      <c r="AC20" s="18"/>
      <c r="AD20" s="18"/>
      <c r="AF20" s="18"/>
      <c r="AG20" s="18"/>
      <c r="AH20" s="18"/>
      <c r="AI20" s="18"/>
      <c r="AJ20" s="18"/>
      <c r="AK20" s="18"/>
      <c r="AL20" s="18"/>
    </row>
    <row r="21" spans="2:75" ht="30" customHeight="1" x14ac:dyDescent="0.35">
      <c r="R21" s="513">
        <v>2021</v>
      </c>
      <c r="S21" s="513"/>
      <c r="T21" s="513"/>
      <c r="U21" s="513"/>
      <c r="V21" s="513"/>
      <c r="W21" s="513"/>
      <c r="X21" s="513"/>
      <c r="Y21" s="513"/>
      <c r="Z21" s="513"/>
      <c r="AA21" s="513"/>
      <c r="AB21" s="513"/>
      <c r="AC21" s="513"/>
      <c r="AD21" s="514">
        <v>2022</v>
      </c>
      <c r="AE21" s="514"/>
      <c r="AF21" s="514"/>
      <c r="AG21" s="514"/>
      <c r="AH21" s="514"/>
      <c r="AI21" s="514"/>
      <c r="AJ21" s="514"/>
      <c r="AK21" s="514"/>
      <c r="AL21" s="514"/>
      <c r="AM21" s="514"/>
      <c r="AN21" s="514"/>
      <c r="AO21" s="514"/>
    </row>
    <row r="22" spans="2:75" s="3" customFormat="1" ht="30" customHeight="1" x14ac:dyDescent="0.3">
      <c r="B22" s="54"/>
      <c r="C22" s="48" t="s">
        <v>70</v>
      </c>
      <c r="D22" s="48" t="s">
        <v>21</v>
      </c>
      <c r="E22" s="122" t="s">
        <v>81</v>
      </c>
      <c r="F22" s="7" t="s">
        <v>60</v>
      </c>
      <c r="G22" s="7" t="s">
        <v>61</v>
      </c>
      <c r="H22" s="579" t="s">
        <v>34</v>
      </c>
      <c r="I22" s="579"/>
      <c r="J22" s="579"/>
      <c r="K22" s="579"/>
      <c r="L22" s="579" t="s">
        <v>62</v>
      </c>
      <c r="M22" s="579"/>
      <c r="N22" s="579"/>
      <c r="O22" s="579"/>
      <c r="R22" s="344" t="s">
        <v>171</v>
      </c>
      <c r="S22" s="345" t="s">
        <v>172</v>
      </c>
      <c r="T22" s="345" t="s">
        <v>173</v>
      </c>
      <c r="U22" s="345" t="s">
        <v>174</v>
      </c>
      <c r="V22" s="345" t="s">
        <v>175</v>
      </c>
      <c r="W22" s="345" t="s">
        <v>176</v>
      </c>
      <c r="X22" s="345" t="s">
        <v>160</v>
      </c>
      <c r="Y22" s="345" t="s">
        <v>164</v>
      </c>
      <c r="Z22" s="345" t="s">
        <v>165</v>
      </c>
      <c r="AA22" s="345" t="s">
        <v>167</v>
      </c>
      <c r="AB22" s="345" t="s">
        <v>168</v>
      </c>
      <c r="AC22" s="398" t="s">
        <v>169</v>
      </c>
      <c r="AD22" s="345" t="s">
        <v>171</v>
      </c>
      <c r="AE22" s="345" t="s">
        <v>172</v>
      </c>
      <c r="AF22" s="345" t="s">
        <v>173</v>
      </c>
      <c r="AG22" s="345" t="s">
        <v>174</v>
      </c>
      <c r="AH22" s="345" t="s">
        <v>175</v>
      </c>
      <c r="AI22" s="345" t="s">
        <v>176</v>
      </c>
      <c r="AJ22" s="345" t="s">
        <v>160</v>
      </c>
      <c r="AK22" s="345" t="s">
        <v>164</v>
      </c>
      <c r="AL22" s="345" t="s">
        <v>165</v>
      </c>
      <c r="AM22" s="345" t="s">
        <v>167</v>
      </c>
      <c r="AN22" s="345" t="s">
        <v>168</v>
      </c>
      <c r="AO22" s="398" t="s">
        <v>169</v>
      </c>
      <c r="AP22" s="55"/>
      <c r="AQ22" s="55"/>
      <c r="AR22" s="55"/>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row>
    <row r="23" spans="2:75" ht="18" customHeight="1" x14ac:dyDescent="0.35">
      <c r="C23" s="399">
        <v>767</v>
      </c>
      <c r="D23" s="399" t="s">
        <v>155</v>
      </c>
      <c r="E23" s="399" t="s">
        <v>188</v>
      </c>
      <c r="F23" s="400" t="s">
        <v>189</v>
      </c>
      <c r="G23" s="399" t="s">
        <v>190</v>
      </c>
      <c r="H23" s="503" t="s">
        <v>191</v>
      </c>
      <c r="I23" s="503"/>
      <c r="J23" s="503"/>
      <c r="K23" s="503"/>
      <c r="L23" s="503" t="s">
        <v>192</v>
      </c>
      <c r="M23" s="503"/>
      <c r="N23" s="503"/>
      <c r="O23" s="503"/>
      <c r="P23" s="57"/>
      <c r="R23" s="411" t="s">
        <v>250</v>
      </c>
      <c r="S23" s="412" t="s">
        <v>250</v>
      </c>
      <c r="T23" s="412" t="s">
        <v>250</v>
      </c>
      <c r="U23" s="412" t="s">
        <v>250</v>
      </c>
      <c r="V23" s="412" t="s">
        <v>250</v>
      </c>
      <c r="W23" s="412" t="s">
        <v>250</v>
      </c>
      <c r="X23" s="412" t="s">
        <v>250</v>
      </c>
      <c r="Y23" s="412" t="s">
        <v>250</v>
      </c>
      <c r="Z23" s="412" t="s">
        <v>250</v>
      </c>
      <c r="AA23" s="412" t="s">
        <v>250</v>
      </c>
      <c r="AB23" s="412" t="s">
        <v>250</v>
      </c>
      <c r="AC23" s="412" t="s">
        <v>250</v>
      </c>
      <c r="AD23" s="412" t="s">
        <v>250</v>
      </c>
      <c r="AE23" s="412" t="s">
        <v>250</v>
      </c>
      <c r="AF23" s="412" t="s">
        <v>250</v>
      </c>
      <c r="AG23" s="412" t="s">
        <v>250</v>
      </c>
      <c r="AH23" s="412" t="s">
        <v>250</v>
      </c>
      <c r="AI23" s="412" t="s">
        <v>250</v>
      </c>
      <c r="AJ23" s="412" t="s">
        <v>250</v>
      </c>
      <c r="AK23" s="412" t="s">
        <v>250</v>
      </c>
      <c r="AL23" s="412" t="s">
        <v>250</v>
      </c>
      <c r="AM23" s="412" t="s">
        <v>250</v>
      </c>
      <c r="AN23" s="412" t="s">
        <v>250</v>
      </c>
      <c r="AO23" s="413" t="s">
        <v>250</v>
      </c>
      <c r="AP23" s="56"/>
      <c r="AQ23" s="56"/>
      <c r="AR23" s="56"/>
    </row>
    <row r="24" spans="2:75" ht="18" customHeight="1" x14ac:dyDescent="0.35">
      <c r="C24" s="404">
        <v>6807</v>
      </c>
      <c r="D24" s="404" t="s">
        <v>194</v>
      </c>
      <c r="E24" s="404" t="s">
        <v>188</v>
      </c>
      <c r="F24" s="404" t="s">
        <v>195</v>
      </c>
      <c r="G24" s="404" t="s">
        <v>196</v>
      </c>
      <c r="H24" s="504" t="s">
        <v>197</v>
      </c>
      <c r="I24" s="504"/>
      <c r="J24" s="504"/>
      <c r="K24" s="504"/>
      <c r="L24" s="504" t="s">
        <v>198</v>
      </c>
      <c r="M24" s="504"/>
      <c r="N24" s="504"/>
      <c r="O24" s="504"/>
      <c r="P24" s="57"/>
      <c r="R24" s="414" t="s">
        <v>250</v>
      </c>
      <c r="S24" s="415" t="s">
        <v>250</v>
      </c>
      <c r="T24" s="415" t="s">
        <v>250</v>
      </c>
      <c r="U24" s="415" t="s">
        <v>250</v>
      </c>
      <c r="V24" s="415" t="s">
        <v>250</v>
      </c>
      <c r="W24" s="415" t="s">
        <v>250</v>
      </c>
      <c r="X24" s="415" t="s">
        <v>250</v>
      </c>
      <c r="Y24" s="415" t="s">
        <v>250</v>
      </c>
      <c r="Z24" s="415" t="s">
        <v>250</v>
      </c>
      <c r="AA24" s="415" t="s">
        <v>251</v>
      </c>
      <c r="AB24" s="415" t="s">
        <v>250</v>
      </c>
      <c r="AC24" s="415" t="s">
        <v>250</v>
      </c>
      <c r="AD24" s="415" t="s">
        <v>250</v>
      </c>
      <c r="AE24" s="415" t="s">
        <v>251</v>
      </c>
      <c r="AF24" s="415" t="s">
        <v>250</v>
      </c>
      <c r="AG24" s="415" t="s">
        <v>251</v>
      </c>
      <c r="AH24" s="415" t="s">
        <v>251</v>
      </c>
      <c r="AI24" s="415" t="s">
        <v>251</v>
      </c>
      <c r="AJ24" s="415" t="s">
        <v>251</v>
      </c>
      <c r="AK24" s="415" t="s">
        <v>251</v>
      </c>
      <c r="AL24" s="415" t="s">
        <v>251</v>
      </c>
      <c r="AM24" s="415" t="s">
        <v>251</v>
      </c>
      <c r="AN24" s="415" t="s">
        <v>251</v>
      </c>
      <c r="AO24" s="416" t="s">
        <v>251</v>
      </c>
      <c r="AP24" s="56"/>
      <c r="AQ24" s="56"/>
      <c r="AR24" s="56"/>
    </row>
    <row r="25" spans="2:75" ht="18" customHeight="1" x14ac:dyDescent="0.35">
      <c r="C25" s="399">
        <v>9520</v>
      </c>
      <c r="D25" s="399" t="s">
        <v>199</v>
      </c>
      <c r="E25" s="399" t="s">
        <v>188</v>
      </c>
      <c r="F25" s="400" t="s">
        <v>200</v>
      </c>
      <c r="G25" s="399" t="s">
        <v>201</v>
      </c>
      <c r="H25" s="503" t="s">
        <v>202</v>
      </c>
      <c r="I25" s="503"/>
      <c r="J25" s="503"/>
      <c r="K25" s="503"/>
      <c r="L25" s="503" t="s">
        <v>203</v>
      </c>
      <c r="M25" s="503"/>
      <c r="N25" s="503"/>
      <c r="O25" s="503"/>
      <c r="P25" s="57"/>
      <c r="R25" s="411" t="s">
        <v>250</v>
      </c>
      <c r="S25" s="412" t="s">
        <v>250</v>
      </c>
      <c r="T25" s="412" t="s">
        <v>250</v>
      </c>
      <c r="U25" s="412" t="s">
        <v>250</v>
      </c>
      <c r="V25" s="412" t="s">
        <v>250</v>
      </c>
      <c r="W25" s="412" t="s">
        <v>250</v>
      </c>
      <c r="X25" s="412" t="s">
        <v>250</v>
      </c>
      <c r="Y25" s="412" t="s">
        <v>250</v>
      </c>
      <c r="Z25" s="412" t="s">
        <v>250</v>
      </c>
      <c r="AA25" s="412" t="s">
        <v>250</v>
      </c>
      <c r="AB25" s="412" t="s">
        <v>250</v>
      </c>
      <c r="AC25" s="412" t="s">
        <v>250</v>
      </c>
      <c r="AD25" s="412" t="s">
        <v>250</v>
      </c>
      <c r="AE25" s="412" t="s">
        <v>250</v>
      </c>
      <c r="AF25" s="412" t="s">
        <v>250</v>
      </c>
      <c r="AG25" s="412" t="s">
        <v>250</v>
      </c>
      <c r="AH25" s="412" t="s">
        <v>250</v>
      </c>
      <c r="AI25" s="412" t="s">
        <v>250</v>
      </c>
      <c r="AJ25" s="412" t="s">
        <v>250</v>
      </c>
      <c r="AK25" s="412" t="s">
        <v>250</v>
      </c>
      <c r="AL25" s="412" t="s">
        <v>250</v>
      </c>
      <c r="AM25" s="412" t="s">
        <v>250</v>
      </c>
      <c r="AN25" s="412" t="s">
        <v>250</v>
      </c>
      <c r="AO25" s="413" t="s">
        <v>250</v>
      </c>
      <c r="AP25" s="56"/>
      <c r="AQ25" s="56"/>
      <c r="AR25" s="56"/>
    </row>
    <row r="26" spans="2:75" ht="18" customHeight="1" x14ac:dyDescent="0.35">
      <c r="C26" s="404">
        <v>20067</v>
      </c>
      <c r="D26" s="404" t="s">
        <v>204</v>
      </c>
      <c r="E26" s="404" t="s">
        <v>188</v>
      </c>
      <c r="F26" s="408" t="s">
        <v>205</v>
      </c>
      <c r="G26" s="404" t="s">
        <v>206</v>
      </c>
      <c r="H26" s="504" t="s">
        <v>207</v>
      </c>
      <c r="I26" s="504"/>
      <c r="J26" s="504"/>
      <c r="K26" s="504"/>
      <c r="L26" s="504" t="s">
        <v>208</v>
      </c>
      <c r="M26" s="504"/>
      <c r="N26" s="504"/>
      <c r="O26" s="504"/>
      <c r="P26" s="57"/>
      <c r="R26" s="414" t="s">
        <v>250</v>
      </c>
      <c r="S26" s="415" t="s">
        <v>250</v>
      </c>
      <c r="T26" s="415" t="s">
        <v>250</v>
      </c>
      <c r="U26" s="415" t="s">
        <v>250</v>
      </c>
      <c r="V26" s="415" t="s">
        <v>250</v>
      </c>
      <c r="W26" s="415" t="s">
        <v>250</v>
      </c>
      <c r="X26" s="415" t="s">
        <v>250</v>
      </c>
      <c r="Y26" s="415" t="s">
        <v>250</v>
      </c>
      <c r="Z26" s="415" t="s">
        <v>250</v>
      </c>
      <c r="AA26" s="415" t="s">
        <v>250</v>
      </c>
      <c r="AB26" s="415" t="s">
        <v>250</v>
      </c>
      <c r="AC26" s="415" t="s">
        <v>250</v>
      </c>
      <c r="AD26" s="415" t="s">
        <v>250</v>
      </c>
      <c r="AE26" s="415" t="s">
        <v>250</v>
      </c>
      <c r="AF26" s="415" t="s">
        <v>250</v>
      </c>
      <c r="AG26" s="415" t="s">
        <v>250</v>
      </c>
      <c r="AH26" s="415" t="s">
        <v>250</v>
      </c>
      <c r="AI26" s="415" t="s">
        <v>250</v>
      </c>
      <c r="AJ26" s="415" t="s">
        <v>250</v>
      </c>
      <c r="AK26" s="415" t="s">
        <v>250</v>
      </c>
      <c r="AL26" s="415" t="s">
        <v>250</v>
      </c>
      <c r="AM26" s="415" t="s">
        <v>250</v>
      </c>
      <c r="AN26" s="415" t="s">
        <v>250</v>
      </c>
      <c r="AO26" s="416" t="s">
        <v>250</v>
      </c>
      <c r="AP26" s="56"/>
      <c r="AQ26" s="56"/>
      <c r="AR26" s="56"/>
    </row>
    <row r="27" spans="2:75" ht="18" customHeight="1" x14ac:dyDescent="0.35">
      <c r="C27" s="399">
        <v>22215</v>
      </c>
      <c r="D27" s="399" t="s">
        <v>209</v>
      </c>
      <c r="E27" s="399" t="s">
        <v>188</v>
      </c>
      <c r="F27" s="400" t="s">
        <v>210</v>
      </c>
      <c r="G27" s="399" t="s">
        <v>211</v>
      </c>
      <c r="H27" s="503" t="s">
        <v>212</v>
      </c>
      <c r="I27" s="503"/>
      <c r="J27" s="503"/>
      <c r="K27" s="503"/>
      <c r="L27" s="503" t="s">
        <v>213</v>
      </c>
      <c r="M27" s="503"/>
      <c r="N27" s="503"/>
      <c r="O27" s="503"/>
      <c r="P27" s="57"/>
      <c r="R27" s="411" t="s">
        <v>251</v>
      </c>
      <c r="S27" s="412" t="s">
        <v>251</v>
      </c>
      <c r="T27" s="412" t="s">
        <v>251</v>
      </c>
      <c r="U27" s="412" t="s">
        <v>251</v>
      </c>
      <c r="V27" s="412" t="s">
        <v>251</v>
      </c>
      <c r="W27" s="412" t="s">
        <v>251</v>
      </c>
      <c r="X27" s="412" t="s">
        <v>251</v>
      </c>
      <c r="Y27" s="412" t="s">
        <v>251</v>
      </c>
      <c r="Z27" s="412" t="s">
        <v>251</v>
      </c>
      <c r="AA27" s="412" t="s">
        <v>251</v>
      </c>
      <c r="AB27" s="412" t="s">
        <v>251</v>
      </c>
      <c r="AC27" s="412" t="s">
        <v>251</v>
      </c>
      <c r="AD27" s="412" t="s">
        <v>251</v>
      </c>
      <c r="AE27" s="412" t="s">
        <v>250</v>
      </c>
      <c r="AF27" s="412" t="s">
        <v>250</v>
      </c>
      <c r="AG27" s="412" t="s">
        <v>250</v>
      </c>
      <c r="AH27" s="412" t="s">
        <v>251</v>
      </c>
      <c r="AI27" s="412" t="s">
        <v>250</v>
      </c>
      <c r="AJ27" s="412" t="s">
        <v>251</v>
      </c>
      <c r="AK27" s="412" t="s">
        <v>251</v>
      </c>
      <c r="AL27" s="412" t="s">
        <v>251</v>
      </c>
      <c r="AM27" s="412" t="s">
        <v>251</v>
      </c>
      <c r="AN27" s="412" t="s">
        <v>251</v>
      </c>
      <c r="AO27" s="413" t="s">
        <v>251</v>
      </c>
      <c r="AP27" s="56"/>
      <c r="AQ27" s="56"/>
      <c r="AR27" s="56"/>
    </row>
    <row r="28" spans="2:75" ht="18" customHeight="1" x14ac:dyDescent="0.35">
      <c r="C28" s="404">
        <v>23328</v>
      </c>
      <c r="D28" s="404" t="s">
        <v>214</v>
      </c>
      <c r="E28" s="404" t="s">
        <v>188</v>
      </c>
      <c r="F28" s="408" t="s">
        <v>210</v>
      </c>
      <c r="G28" s="404" t="s">
        <v>215</v>
      </c>
      <c r="H28" s="504" t="s">
        <v>216</v>
      </c>
      <c r="I28" s="504"/>
      <c r="J28" s="504"/>
      <c r="K28" s="504"/>
      <c r="L28" s="504" t="s">
        <v>217</v>
      </c>
      <c r="M28" s="504"/>
      <c r="N28" s="504"/>
      <c r="O28" s="504"/>
      <c r="P28" s="57"/>
      <c r="R28" s="414" t="s">
        <v>250</v>
      </c>
      <c r="S28" s="415" t="s">
        <v>250</v>
      </c>
      <c r="T28" s="415" t="s">
        <v>250</v>
      </c>
      <c r="U28" s="415" t="s">
        <v>250</v>
      </c>
      <c r="V28" s="415" t="s">
        <v>251</v>
      </c>
      <c r="W28" s="415" t="s">
        <v>251</v>
      </c>
      <c r="X28" s="415" t="s">
        <v>251</v>
      </c>
      <c r="Y28" s="415" t="s">
        <v>250</v>
      </c>
      <c r="Z28" s="415" t="s">
        <v>251</v>
      </c>
      <c r="AA28" s="415" t="s">
        <v>251</v>
      </c>
      <c r="AB28" s="415" t="s">
        <v>250</v>
      </c>
      <c r="AC28" s="415" t="s">
        <v>251</v>
      </c>
      <c r="AD28" s="415" t="s">
        <v>251</v>
      </c>
      <c r="AE28" s="415" t="s">
        <v>251</v>
      </c>
      <c r="AF28" s="415" t="s">
        <v>251</v>
      </c>
      <c r="AG28" s="415" t="s">
        <v>251</v>
      </c>
      <c r="AH28" s="415" t="s">
        <v>251</v>
      </c>
      <c r="AI28" s="415" t="s">
        <v>251</v>
      </c>
      <c r="AJ28" s="415" t="s">
        <v>251</v>
      </c>
      <c r="AK28" s="415" t="s">
        <v>251</v>
      </c>
      <c r="AL28" s="415" t="s">
        <v>251</v>
      </c>
      <c r="AM28" s="415" t="s">
        <v>251</v>
      </c>
      <c r="AN28" s="415" t="s">
        <v>251</v>
      </c>
      <c r="AO28" s="416" t="s">
        <v>251</v>
      </c>
      <c r="AP28" s="56"/>
      <c r="AQ28" s="56"/>
      <c r="AR28" s="56"/>
    </row>
    <row r="29" spans="2:75" ht="18" customHeight="1" x14ac:dyDescent="0.35">
      <c r="C29" s="399">
        <v>23698</v>
      </c>
      <c r="D29" s="399" t="s">
        <v>218</v>
      </c>
      <c r="E29" s="399" t="s">
        <v>188</v>
      </c>
      <c r="F29" s="399" t="s">
        <v>219</v>
      </c>
      <c r="G29" s="399" t="s">
        <v>220</v>
      </c>
      <c r="H29" s="503" t="s">
        <v>221</v>
      </c>
      <c r="I29" s="503"/>
      <c r="J29" s="503"/>
      <c r="K29" s="503"/>
      <c r="L29" s="503" t="s">
        <v>222</v>
      </c>
      <c r="M29" s="503"/>
      <c r="N29" s="503"/>
      <c r="O29" s="503"/>
      <c r="P29" s="57"/>
      <c r="R29" s="411" t="s">
        <v>250</v>
      </c>
      <c r="S29" s="412" t="s">
        <v>250</v>
      </c>
      <c r="T29" s="412" t="s">
        <v>250</v>
      </c>
      <c r="U29" s="412" t="s">
        <v>250</v>
      </c>
      <c r="V29" s="412" t="s">
        <v>250</v>
      </c>
      <c r="W29" s="412" t="s">
        <v>250</v>
      </c>
      <c r="X29" s="412" t="s">
        <v>250</v>
      </c>
      <c r="Y29" s="412" t="s">
        <v>250</v>
      </c>
      <c r="Z29" s="412" t="s">
        <v>250</v>
      </c>
      <c r="AA29" s="412" t="s">
        <v>250</v>
      </c>
      <c r="AB29" s="412" t="s">
        <v>250</v>
      </c>
      <c r="AC29" s="412" t="s">
        <v>252</v>
      </c>
      <c r="AD29" s="412" t="s">
        <v>252</v>
      </c>
      <c r="AE29" s="412" t="s">
        <v>252</v>
      </c>
      <c r="AF29" s="412" t="s">
        <v>252</v>
      </c>
      <c r="AG29" s="412" t="s">
        <v>252</v>
      </c>
      <c r="AH29" s="412" t="s">
        <v>252</v>
      </c>
      <c r="AI29" s="412" t="s">
        <v>252</v>
      </c>
      <c r="AJ29" s="412" t="s">
        <v>237</v>
      </c>
      <c r="AK29" s="412" t="s">
        <v>237</v>
      </c>
      <c r="AL29" s="412" t="s">
        <v>237</v>
      </c>
      <c r="AM29" s="412" t="s">
        <v>237</v>
      </c>
      <c r="AN29" s="412" t="s">
        <v>237</v>
      </c>
      <c r="AO29" s="413" t="s">
        <v>237</v>
      </c>
      <c r="AP29" s="56"/>
      <c r="AQ29" s="56"/>
      <c r="AR29" s="56"/>
    </row>
    <row r="30" spans="2:75" ht="18" customHeight="1" x14ac:dyDescent="0.35">
      <c r="C30" s="124"/>
      <c r="D30" s="124"/>
      <c r="E30" s="124"/>
      <c r="F30" s="139"/>
      <c r="G30" s="124"/>
      <c r="H30" s="568">
        <v>1852</v>
      </c>
      <c r="I30" s="568"/>
      <c r="J30" s="568"/>
      <c r="K30" s="568"/>
      <c r="L30" s="570"/>
      <c r="M30" s="570"/>
      <c r="N30" s="570"/>
      <c r="O30" s="570"/>
      <c r="P30" s="57"/>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56"/>
      <c r="AQ30" s="56"/>
      <c r="AR30" s="56"/>
    </row>
    <row r="31" spans="2:75" ht="18" customHeight="1" x14ac:dyDescent="0.25">
      <c r="C31" s="124"/>
      <c r="D31" s="124"/>
      <c r="E31" s="124"/>
      <c r="F31" s="139"/>
      <c r="G31" s="124"/>
      <c r="H31" s="569"/>
      <c r="I31" s="569"/>
      <c r="J31" s="569"/>
      <c r="K31" s="569"/>
      <c r="L31" s="570"/>
      <c r="M31" s="570"/>
      <c r="N31" s="570"/>
      <c r="O31" s="570"/>
      <c r="P31" s="57"/>
      <c r="R31" s="125"/>
      <c r="S31" s="125"/>
      <c r="T31" s="125"/>
      <c r="U31" s="125"/>
      <c r="V31" s="125"/>
      <c r="W31" s="125"/>
      <c r="X31" s="409" t="s">
        <v>224</v>
      </c>
      <c r="Y31" s="125"/>
      <c r="Z31" s="125"/>
      <c r="AA31" s="125"/>
      <c r="AB31" s="125"/>
      <c r="AC31" s="125"/>
      <c r="AD31" s="125"/>
      <c r="AE31" s="125"/>
      <c r="AF31" s="125"/>
      <c r="AG31" s="125"/>
      <c r="AH31" s="125"/>
      <c r="AI31" s="125"/>
      <c r="AJ31" s="125"/>
      <c r="AK31" s="125"/>
      <c r="AL31" s="125"/>
      <c r="AM31" s="125"/>
      <c r="AN31" s="125"/>
      <c r="AO31" s="125"/>
      <c r="AP31" s="35"/>
      <c r="AQ31" s="35"/>
      <c r="AR31" s="35"/>
    </row>
    <row r="32" spans="2:75" ht="18" customHeight="1" x14ac:dyDescent="0.35">
      <c r="C32" s="124"/>
      <c r="D32" s="124"/>
      <c r="E32" s="124"/>
      <c r="F32" s="139"/>
      <c r="G32" s="124"/>
      <c r="H32" s="569"/>
      <c r="I32" s="569"/>
      <c r="J32" s="569"/>
      <c r="K32" s="569"/>
      <c r="L32" s="570"/>
      <c r="M32" s="570"/>
      <c r="N32" s="570"/>
      <c r="O32" s="570"/>
      <c r="P32" s="57"/>
      <c r="R32" s="125"/>
      <c r="S32" s="125"/>
      <c r="T32" s="125"/>
      <c r="U32" s="125"/>
      <c r="V32" s="125"/>
      <c r="W32" s="125"/>
      <c r="X32" s="125"/>
      <c r="Y32" s="125"/>
      <c r="Z32" s="125"/>
      <c r="AA32" s="59" t="s">
        <v>251</v>
      </c>
      <c r="AB32" s="409" t="s">
        <v>253</v>
      </c>
      <c r="AC32" s="125"/>
      <c r="AD32" s="125"/>
      <c r="AE32" s="125"/>
      <c r="AF32" s="125"/>
      <c r="AG32" s="125"/>
      <c r="AH32" s="125"/>
      <c r="AI32" s="125"/>
      <c r="AJ32" s="125"/>
      <c r="AK32" s="125"/>
      <c r="AL32" s="125"/>
      <c r="AM32" s="125"/>
      <c r="AN32" s="125"/>
      <c r="AO32" s="125"/>
      <c r="AP32" s="56"/>
      <c r="AQ32" s="56"/>
      <c r="AR32" s="56"/>
    </row>
    <row r="33" spans="3:44" ht="18" customHeight="1" x14ac:dyDescent="0.35">
      <c r="C33" s="124"/>
      <c r="D33" s="124"/>
      <c r="E33" s="124"/>
      <c r="F33" s="139"/>
      <c r="G33" s="124"/>
      <c r="H33" s="569"/>
      <c r="I33" s="569"/>
      <c r="J33" s="569"/>
      <c r="K33" s="569"/>
      <c r="L33" s="570"/>
      <c r="M33" s="570"/>
      <c r="N33" s="570"/>
      <c r="O33" s="570"/>
      <c r="P33" s="57"/>
      <c r="R33" s="125"/>
      <c r="S33" s="125"/>
      <c r="T33" s="125"/>
      <c r="U33" s="125"/>
      <c r="V33" s="125"/>
      <c r="W33" s="125"/>
      <c r="X33" s="125"/>
      <c r="Y33" s="125"/>
      <c r="Z33" s="125"/>
      <c r="AA33" s="59" t="s">
        <v>252</v>
      </c>
      <c r="AB33" s="409" t="s">
        <v>254</v>
      </c>
      <c r="AC33" s="125"/>
      <c r="AD33" s="125"/>
      <c r="AE33" s="125"/>
      <c r="AF33" s="125"/>
      <c r="AG33" s="125"/>
      <c r="AH33" s="125"/>
      <c r="AI33" s="125"/>
      <c r="AJ33" s="125"/>
      <c r="AK33" s="125"/>
      <c r="AL33" s="125"/>
      <c r="AM33" s="125"/>
      <c r="AN33" s="125"/>
      <c r="AO33" s="125"/>
      <c r="AP33" s="56"/>
      <c r="AQ33" s="56"/>
      <c r="AR33" s="56"/>
    </row>
    <row r="34" spans="3:44" ht="18" customHeight="1" x14ac:dyDescent="0.25">
      <c r="C34" s="124"/>
      <c r="D34" s="124"/>
      <c r="E34" s="124"/>
      <c r="F34" s="139"/>
      <c r="G34" s="124"/>
      <c r="H34" s="569"/>
      <c r="I34" s="569"/>
      <c r="J34" s="569"/>
      <c r="K34" s="569"/>
      <c r="L34" s="570"/>
      <c r="M34" s="570"/>
      <c r="N34" s="570"/>
      <c r="O34" s="570"/>
      <c r="P34" s="57"/>
      <c r="R34" s="125"/>
      <c r="S34" s="125"/>
      <c r="T34" s="125"/>
      <c r="U34" s="125"/>
      <c r="V34" s="125"/>
      <c r="W34" s="125"/>
      <c r="X34" s="125"/>
      <c r="Y34" s="125"/>
      <c r="Z34" s="125"/>
      <c r="AA34" s="68" t="s">
        <v>250</v>
      </c>
      <c r="AB34" s="409" t="s">
        <v>255</v>
      </c>
      <c r="AC34" s="125"/>
      <c r="AD34" s="125"/>
      <c r="AE34" s="125"/>
      <c r="AF34" s="125"/>
      <c r="AG34" s="125"/>
      <c r="AH34" s="125"/>
      <c r="AI34" s="125"/>
      <c r="AJ34" s="125"/>
      <c r="AK34" s="125"/>
      <c r="AL34" s="125"/>
      <c r="AM34" s="125"/>
      <c r="AN34" s="125"/>
      <c r="AO34" s="125"/>
      <c r="AP34" s="35"/>
      <c r="AQ34" s="35"/>
      <c r="AR34" s="35"/>
    </row>
    <row r="35" spans="3:44" ht="18" customHeight="1" x14ac:dyDescent="0.35">
      <c r="C35" s="124"/>
      <c r="D35" s="124"/>
      <c r="E35" s="124"/>
      <c r="F35" s="139"/>
      <c r="G35" s="124"/>
      <c r="H35" s="569"/>
      <c r="I35" s="569"/>
      <c r="J35" s="569"/>
      <c r="K35" s="569"/>
      <c r="L35" s="570"/>
      <c r="M35" s="570"/>
      <c r="N35" s="570"/>
      <c r="O35" s="570"/>
      <c r="P35" s="57"/>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56"/>
      <c r="AQ35" s="56"/>
      <c r="AR35" s="56"/>
    </row>
    <row r="36" spans="3:44" ht="18" customHeight="1" x14ac:dyDescent="0.35">
      <c r="C36" s="124"/>
      <c r="D36" s="124"/>
      <c r="E36" s="124"/>
      <c r="F36" s="139"/>
      <c r="G36" s="124"/>
      <c r="H36" s="569"/>
      <c r="I36" s="569"/>
      <c r="J36" s="569"/>
      <c r="K36" s="569"/>
      <c r="L36" s="570"/>
      <c r="M36" s="570"/>
      <c r="N36" s="570"/>
      <c r="O36" s="570"/>
      <c r="P36" s="57"/>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6"/>
      <c r="AQ36" s="56"/>
      <c r="AR36" s="56"/>
    </row>
    <row r="37" spans="3:44" ht="18" customHeight="1" x14ac:dyDescent="0.35">
      <c r="C37" s="124"/>
      <c r="D37" s="124"/>
      <c r="E37" s="124"/>
      <c r="F37" s="139"/>
      <c r="G37" s="124"/>
      <c r="H37" s="569"/>
      <c r="I37" s="569"/>
      <c r="J37" s="569"/>
      <c r="K37" s="569"/>
      <c r="L37" s="570"/>
      <c r="M37" s="570"/>
      <c r="N37" s="570"/>
      <c r="O37" s="570"/>
      <c r="P37" s="57"/>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56"/>
      <c r="AQ37" s="56"/>
      <c r="AR37" s="56"/>
    </row>
    <row r="38" spans="3:44" ht="18" customHeight="1" x14ac:dyDescent="0.35">
      <c r="C38" s="124"/>
      <c r="D38" s="124"/>
      <c r="E38" s="124"/>
      <c r="F38" s="139"/>
      <c r="G38" s="124"/>
      <c r="H38" s="569"/>
      <c r="I38" s="569"/>
      <c r="J38" s="569"/>
      <c r="K38" s="569"/>
      <c r="L38" s="570"/>
      <c r="M38" s="570"/>
      <c r="N38" s="570"/>
      <c r="O38" s="570"/>
      <c r="P38" s="57"/>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56"/>
      <c r="AQ38" s="56"/>
      <c r="AR38" s="56"/>
    </row>
    <row r="39" spans="3:44" ht="18" customHeight="1" x14ac:dyDescent="0.35">
      <c r="C39" s="124"/>
      <c r="D39" s="124"/>
      <c r="E39" s="124"/>
      <c r="F39" s="139"/>
      <c r="G39" s="124"/>
      <c r="H39" s="569"/>
      <c r="I39" s="569"/>
      <c r="J39" s="569"/>
      <c r="K39" s="569"/>
      <c r="L39" s="570"/>
      <c r="M39" s="570"/>
      <c r="N39" s="570"/>
      <c r="O39" s="570"/>
      <c r="P39" s="57"/>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Q39" s="56"/>
      <c r="AR39" s="56"/>
    </row>
    <row r="40" spans="3:44" ht="18" customHeight="1" x14ac:dyDescent="0.35">
      <c r="C40" s="124"/>
      <c r="D40" s="124"/>
      <c r="E40" s="124"/>
      <c r="F40" s="139"/>
      <c r="G40" s="124"/>
      <c r="H40" s="569"/>
      <c r="I40" s="569"/>
      <c r="J40" s="569"/>
      <c r="K40" s="569"/>
      <c r="L40" s="570"/>
      <c r="M40" s="570"/>
      <c r="N40" s="570"/>
      <c r="O40" s="570"/>
      <c r="P40" s="57"/>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Q40" s="56"/>
      <c r="AR40" s="56"/>
    </row>
    <row r="41" spans="3:44" ht="18" customHeight="1" x14ac:dyDescent="0.35">
      <c r="C41" s="124"/>
      <c r="D41" s="124"/>
      <c r="E41" s="124"/>
      <c r="F41" s="139"/>
      <c r="G41" s="124"/>
      <c r="H41" s="569"/>
      <c r="I41" s="569"/>
      <c r="J41" s="569"/>
      <c r="K41" s="569"/>
      <c r="L41" s="570"/>
      <c r="M41" s="570"/>
      <c r="N41" s="570"/>
      <c r="O41" s="570"/>
      <c r="P41" s="57"/>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Q41" s="56"/>
      <c r="AR41" s="56"/>
    </row>
    <row r="42" spans="3:44" ht="18" customHeight="1" x14ac:dyDescent="0.35">
      <c r="C42" s="124"/>
      <c r="D42" s="124"/>
      <c r="E42" s="124"/>
      <c r="F42" s="139"/>
      <c r="G42" s="124"/>
      <c r="H42" s="569"/>
      <c r="I42" s="569"/>
      <c r="J42" s="569"/>
      <c r="K42" s="569"/>
      <c r="L42" s="570"/>
      <c r="M42" s="570"/>
      <c r="N42" s="570"/>
      <c r="O42" s="570"/>
      <c r="P42" s="57"/>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Q42" s="56"/>
      <c r="AR42" s="56"/>
    </row>
    <row r="43" spans="3:44" ht="18" customHeight="1" x14ac:dyDescent="0.35">
      <c r="C43" s="124"/>
      <c r="D43" s="124"/>
      <c r="E43" s="124"/>
      <c r="F43" s="139"/>
      <c r="G43" s="124"/>
      <c r="H43" s="569"/>
      <c r="I43" s="569"/>
      <c r="J43" s="569"/>
      <c r="K43" s="569"/>
      <c r="L43" s="570"/>
      <c r="M43" s="570"/>
      <c r="N43" s="570"/>
      <c r="O43" s="570"/>
      <c r="P43" s="57"/>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Q43" s="56"/>
      <c r="AR43" s="56"/>
    </row>
    <row r="44" spans="3:44" ht="18" customHeight="1" x14ac:dyDescent="0.35">
      <c r="C44" s="124"/>
      <c r="D44" s="124"/>
      <c r="E44" s="124"/>
      <c r="F44" s="139"/>
      <c r="G44" s="124"/>
      <c r="H44" s="569"/>
      <c r="I44" s="569"/>
      <c r="J44" s="569"/>
      <c r="K44" s="569"/>
      <c r="L44" s="570"/>
      <c r="M44" s="570"/>
      <c r="N44" s="570"/>
      <c r="O44" s="570"/>
      <c r="P44" s="57"/>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Q44" s="56"/>
      <c r="AR44" s="56"/>
    </row>
    <row r="45" spans="3:44" ht="18" customHeight="1" x14ac:dyDescent="0.35">
      <c r="C45" s="124"/>
      <c r="D45" s="124"/>
      <c r="E45" s="124"/>
      <c r="F45" s="139"/>
      <c r="G45" s="124"/>
      <c r="H45" s="569"/>
      <c r="I45" s="569"/>
      <c r="J45" s="569"/>
      <c r="K45" s="569"/>
      <c r="L45" s="570"/>
      <c r="M45" s="570"/>
      <c r="N45" s="570"/>
      <c r="O45" s="570"/>
      <c r="P45" s="57"/>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Q45" s="56"/>
      <c r="AR45" s="56"/>
    </row>
    <row r="46" spans="3:44" ht="18" customHeight="1" x14ac:dyDescent="0.35">
      <c r="C46" s="124"/>
      <c r="D46" s="124"/>
      <c r="E46" s="124"/>
      <c r="F46" s="139"/>
      <c r="G46" s="124"/>
      <c r="H46" s="569"/>
      <c r="I46" s="569"/>
      <c r="J46" s="569"/>
      <c r="K46" s="569"/>
      <c r="L46" s="570"/>
      <c r="M46" s="570"/>
      <c r="N46" s="570"/>
      <c r="O46" s="570"/>
      <c r="P46" s="57"/>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Q46" s="56"/>
      <c r="AR46" s="56"/>
    </row>
    <row r="47" spans="3:44" ht="0" hidden="1" customHeight="1" x14ac:dyDescent="0.35">
      <c r="C47" s="124"/>
      <c r="D47" s="124"/>
      <c r="E47" s="124"/>
      <c r="F47" s="139"/>
      <c r="G47" s="124"/>
      <c r="H47" s="569"/>
      <c r="I47" s="569"/>
      <c r="J47" s="569"/>
      <c r="K47" s="569"/>
      <c r="L47" s="570"/>
      <c r="M47" s="570"/>
      <c r="N47" s="570"/>
      <c r="O47" s="570"/>
      <c r="P47" s="57"/>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Q47" s="56"/>
      <c r="AR47" s="56"/>
    </row>
    <row r="48" spans="3:44" ht="0" hidden="1" customHeight="1" x14ac:dyDescent="0.35">
      <c r="C48" s="124"/>
      <c r="D48" s="124"/>
      <c r="E48" s="124"/>
      <c r="F48" s="139"/>
      <c r="G48" s="124"/>
      <c r="H48" s="569"/>
      <c r="I48" s="569"/>
      <c r="J48" s="569"/>
      <c r="K48" s="569"/>
      <c r="L48" s="570"/>
      <c r="M48" s="570"/>
      <c r="N48" s="570"/>
      <c r="O48" s="570"/>
      <c r="P48" s="57"/>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Q48" s="56"/>
      <c r="AR48" s="56"/>
    </row>
    <row r="49" spans="3:44" ht="0" hidden="1" customHeight="1" x14ac:dyDescent="0.35">
      <c r="C49" s="124"/>
      <c r="D49" s="124"/>
      <c r="E49" s="124"/>
      <c r="F49" s="139"/>
      <c r="G49" s="124"/>
      <c r="H49" s="569"/>
      <c r="I49" s="569"/>
      <c r="J49" s="569"/>
      <c r="K49" s="569"/>
      <c r="L49" s="570"/>
      <c r="M49" s="570"/>
      <c r="N49" s="570"/>
      <c r="O49" s="570"/>
      <c r="P49" s="57"/>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Q49" s="56"/>
      <c r="AR49" s="56"/>
    </row>
    <row r="50" spans="3:44" ht="0" hidden="1" customHeight="1" x14ac:dyDescent="0.35">
      <c r="C50" s="124"/>
      <c r="D50" s="124"/>
      <c r="E50" s="124"/>
      <c r="F50" s="139"/>
      <c r="G50" s="124"/>
      <c r="H50" s="569"/>
      <c r="I50" s="569"/>
      <c r="J50" s="569"/>
      <c r="K50" s="569"/>
      <c r="L50" s="570"/>
      <c r="M50" s="570"/>
      <c r="N50" s="570"/>
      <c r="O50" s="570"/>
      <c r="P50" s="57"/>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Q50" s="56"/>
      <c r="AR50" s="56"/>
    </row>
    <row r="51" spans="3:44" ht="0" hidden="1" customHeight="1" x14ac:dyDescent="0.35">
      <c r="C51" s="124"/>
      <c r="D51" s="124"/>
      <c r="E51" s="124"/>
      <c r="F51" s="139"/>
      <c r="G51" s="124"/>
      <c r="H51" s="569"/>
      <c r="I51" s="569"/>
      <c r="J51" s="569"/>
      <c r="K51" s="569"/>
      <c r="L51" s="570"/>
      <c r="M51" s="570"/>
      <c r="N51" s="570"/>
      <c r="O51" s="570"/>
      <c r="P51" s="57"/>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Q51" s="56"/>
      <c r="AR51" s="56"/>
    </row>
    <row r="52" spans="3:44" ht="0" hidden="1" customHeight="1" x14ac:dyDescent="0.35">
      <c r="C52" s="124"/>
      <c r="D52" s="124"/>
      <c r="E52" s="124"/>
      <c r="F52" s="139"/>
      <c r="G52" s="124"/>
      <c r="H52" s="569"/>
      <c r="I52" s="569"/>
      <c r="J52" s="569"/>
      <c r="K52" s="569"/>
      <c r="L52" s="570"/>
      <c r="M52" s="570"/>
      <c r="N52" s="570"/>
      <c r="O52" s="570"/>
      <c r="P52" s="57"/>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56"/>
      <c r="AQ52" s="56"/>
      <c r="AR52" s="56"/>
    </row>
    <row r="53" spans="3:44" ht="0" hidden="1" customHeight="1" x14ac:dyDescent="0.35">
      <c r="C53" s="124"/>
      <c r="D53" s="124"/>
      <c r="E53" s="124"/>
      <c r="F53" s="139"/>
      <c r="G53" s="124"/>
      <c r="H53" s="569"/>
      <c r="I53" s="569"/>
      <c r="J53" s="569"/>
      <c r="K53" s="569"/>
      <c r="L53" s="570"/>
      <c r="M53" s="570"/>
      <c r="N53" s="570"/>
      <c r="O53" s="570"/>
      <c r="P53" s="57"/>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56"/>
      <c r="AQ53" s="56"/>
      <c r="AR53" s="56"/>
    </row>
    <row r="54" spans="3:44" ht="0" hidden="1" customHeight="1" x14ac:dyDescent="0.25">
      <c r="C54" s="124"/>
      <c r="D54" s="124"/>
      <c r="E54" s="124"/>
      <c r="F54" s="139"/>
      <c r="G54" s="124"/>
      <c r="H54" s="569"/>
      <c r="I54" s="569"/>
      <c r="J54" s="569"/>
      <c r="K54" s="569"/>
      <c r="L54" s="570"/>
      <c r="M54" s="570"/>
      <c r="N54" s="570"/>
      <c r="O54" s="570"/>
      <c r="P54" s="57"/>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5"/>
      <c r="AQ54" s="35"/>
      <c r="AR54" s="35"/>
    </row>
    <row r="55" spans="3:44" ht="0" hidden="1" customHeight="1" x14ac:dyDescent="0.35">
      <c r="C55" s="124"/>
      <c r="D55" s="124"/>
      <c r="E55" s="124"/>
      <c r="F55" s="139"/>
      <c r="G55" s="124"/>
      <c r="H55" s="569"/>
      <c r="I55" s="569"/>
      <c r="J55" s="569"/>
      <c r="K55" s="569"/>
      <c r="L55" s="570"/>
      <c r="M55" s="570"/>
      <c r="N55" s="570"/>
      <c r="O55" s="570"/>
      <c r="P55" s="57"/>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56"/>
      <c r="AQ55" s="56"/>
      <c r="AR55" s="56"/>
    </row>
    <row r="56" spans="3:44" ht="0" hidden="1" customHeight="1" x14ac:dyDescent="0.35">
      <c r="C56" s="124"/>
      <c r="D56" s="124"/>
      <c r="E56" s="124"/>
      <c r="F56" s="139"/>
      <c r="G56" s="124"/>
      <c r="H56" s="569"/>
      <c r="I56" s="569"/>
      <c r="J56" s="569"/>
      <c r="K56" s="569"/>
      <c r="L56" s="570"/>
      <c r="M56" s="570"/>
      <c r="N56" s="570"/>
      <c r="O56" s="570"/>
      <c r="P56" s="57"/>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56"/>
      <c r="AQ56" s="56"/>
      <c r="AR56" s="56"/>
    </row>
    <row r="57" spans="3:44" ht="0" hidden="1" customHeight="1" x14ac:dyDescent="0.35">
      <c r="C57" s="124"/>
      <c r="D57" s="124"/>
      <c r="E57" s="124"/>
      <c r="F57" s="139"/>
      <c r="G57" s="124"/>
      <c r="H57" s="569"/>
      <c r="I57" s="569"/>
      <c r="J57" s="569"/>
      <c r="K57" s="569"/>
      <c r="L57" s="570"/>
      <c r="M57" s="570"/>
      <c r="N57" s="570"/>
      <c r="O57" s="570"/>
      <c r="P57" s="57"/>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56"/>
      <c r="AQ57" s="56"/>
      <c r="AR57" s="56"/>
    </row>
    <row r="58" spans="3:44" ht="0" hidden="1" customHeight="1" x14ac:dyDescent="0.35">
      <c r="C58" s="124"/>
      <c r="D58" s="124"/>
      <c r="E58" s="124"/>
      <c r="F58" s="139"/>
      <c r="G58" s="124"/>
      <c r="H58" s="569"/>
      <c r="I58" s="569"/>
      <c r="J58" s="569"/>
      <c r="K58" s="569"/>
      <c r="L58" s="570"/>
      <c r="M58" s="570"/>
      <c r="N58" s="570"/>
      <c r="O58" s="570"/>
      <c r="P58" s="57"/>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56"/>
      <c r="AQ58" s="56"/>
      <c r="AR58" s="56"/>
    </row>
    <row r="59" spans="3:44" ht="0" hidden="1" customHeight="1" x14ac:dyDescent="0.35">
      <c r="C59" s="124"/>
      <c r="D59" s="124"/>
      <c r="E59" s="124"/>
      <c r="F59" s="139"/>
      <c r="G59" s="124"/>
      <c r="H59" s="569"/>
      <c r="I59" s="569"/>
      <c r="J59" s="569"/>
      <c r="K59" s="569"/>
      <c r="L59" s="570"/>
      <c r="M59" s="570"/>
      <c r="N59" s="570"/>
      <c r="O59" s="570"/>
      <c r="P59" s="57"/>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56"/>
      <c r="AR59" s="56"/>
    </row>
    <row r="60" spans="3:44" ht="0" hidden="1" customHeight="1" x14ac:dyDescent="0.35">
      <c r="C60" s="124"/>
      <c r="D60" s="124"/>
      <c r="E60" s="124"/>
      <c r="F60" s="139"/>
      <c r="G60" s="124"/>
      <c r="H60" s="569"/>
      <c r="I60" s="569"/>
      <c r="J60" s="569"/>
      <c r="K60" s="569"/>
      <c r="L60" s="570"/>
      <c r="M60" s="570"/>
      <c r="N60" s="570"/>
      <c r="O60" s="570"/>
      <c r="P60" s="57"/>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56"/>
      <c r="AR60" s="56"/>
    </row>
    <row r="61" spans="3:44" ht="0" hidden="1" customHeight="1" x14ac:dyDescent="0.35">
      <c r="C61" s="124"/>
      <c r="D61" s="124"/>
      <c r="E61" s="124"/>
      <c r="F61" s="139"/>
      <c r="G61" s="124"/>
      <c r="H61" s="569"/>
      <c r="I61" s="569"/>
      <c r="J61" s="569"/>
      <c r="K61" s="569"/>
      <c r="L61" s="570"/>
      <c r="M61" s="570"/>
      <c r="N61" s="570"/>
      <c r="O61" s="570"/>
      <c r="P61" s="57"/>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56"/>
      <c r="AR61" s="56"/>
    </row>
    <row r="62" spans="3:44" ht="0" hidden="1" customHeight="1" x14ac:dyDescent="0.35">
      <c r="C62" s="124"/>
      <c r="D62" s="124"/>
      <c r="E62" s="124"/>
      <c r="F62" s="139"/>
      <c r="G62" s="124"/>
      <c r="H62" s="569"/>
      <c r="I62" s="569"/>
      <c r="J62" s="569"/>
      <c r="K62" s="569"/>
      <c r="L62" s="570"/>
      <c r="M62" s="570"/>
      <c r="N62" s="570"/>
      <c r="O62" s="570"/>
      <c r="P62" s="57"/>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56"/>
      <c r="AR62" s="56"/>
    </row>
    <row r="63" spans="3:44" ht="0" hidden="1" customHeight="1" x14ac:dyDescent="0.35">
      <c r="C63" s="124"/>
      <c r="D63" s="124"/>
      <c r="E63" s="124"/>
      <c r="F63" s="139"/>
      <c r="G63" s="124"/>
      <c r="H63" s="569"/>
      <c r="I63" s="569"/>
      <c r="J63" s="569"/>
      <c r="K63" s="569"/>
      <c r="L63" s="570"/>
      <c r="M63" s="570"/>
      <c r="N63" s="570"/>
      <c r="O63" s="570"/>
      <c r="P63" s="57"/>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56"/>
      <c r="AR63" s="56"/>
    </row>
    <row r="64" spans="3:44" ht="0" hidden="1" customHeight="1" x14ac:dyDescent="0.35">
      <c r="C64" s="124"/>
      <c r="D64" s="124"/>
      <c r="E64" s="124"/>
      <c r="F64" s="139"/>
      <c r="G64" s="124"/>
      <c r="H64" s="569"/>
      <c r="I64" s="569"/>
      <c r="J64" s="569"/>
      <c r="K64" s="569"/>
      <c r="L64" s="570"/>
      <c r="M64" s="570"/>
      <c r="N64" s="570"/>
      <c r="O64" s="570"/>
      <c r="P64" s="57"/>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56"/>
      <c r="AR64" s="56"/>
    </row>
    <row r="65" spans="3:44" ht="0" hidden="1" customHeight="1" x14ac:dyDescent="0.35">
      <c r="C65" s="124"/>
      <c r="D65" s="124"/>
      <c r="E65" s="124"/>
      <c r="F65" s="139"/>
      <c r="G65" s="124"/>
      <c r="H65" s="569"/>
      <c r="I65" s="569"/>
      <c r="J65" s="569"/>
      <c r="K65" s="569"/>
      <c r="L65" s="570"/>
      <c r="M65" s="570"/>
      <c r="N65" s="570"/>
      <c r="O65" s="570"/>
      <c r="P65" s="57"/>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56"/>
      <c r="AR65" s="56"/>
    </row>
    <row r="66" spans="3:44" ht="0" hidden="1" customHeight="1" x14ac:dyDescent="0.35">
      <c r="C66" s="124"/>
      <c r="D66" s="124"/>
      <c r="E66" s="124"/>
      <c r="F66" s="139"/>
      <c r="G66" s="124"/>
      <c r="H66" s="569"/>
      <c r="I66" s="569"/>
      <c r="J66" s="569"/>
      <c r="K66" s="569"/>
      <c r="L66" s="570"/>
      <c r="M66" s="570"/>
      <c r="N66" s="570"/>
      <c r="O66" s="570"/>
      <c r="P66" s="57"/>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56"/>
      <c r="AR66" s="56"/>
    </row>
    <row r="67" spans="3:44" ht="0" hidden="1" customHeight="1" x14ac:dyDescent="0.35">
      <c r="C67" s="124"/>
      <c r="D67" s="124"/>
      <c r="E67" s="124"/>
      <c r="F67" s="139"/>
      <c r="G67" s="124"/>
      <c r="H67" s="569"/>
      <c r="I67" s="569"/>
      <c r="J67" s="569"/>
      <c r="K67" s="569"/>
      <c r="L67" s="570"/>
      <c r="M67" s="570"/>
      <c r="N67" s="570"/>
      <c r="O67" s="570"/>
      <c r="P67" s="57"/>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56"/>
      <c r="AR67" s="56"/>
    </row>
    <row r="68" spans="3:44" ht="0" hidden="1" customHeight="1" x14ac:dyDescent="0.35">
      <c r="C68" s="124"/>
      <c r="D68" s="124"/>
      <c r="E68" s="124"/>
      <c r="F68" s="139"/>
      <c r="G68" s="124"/>
      <c r="H68" s="569"/>
      <c r="I68" s="569"/>
      <c r="J68" s="569"/>
      <c r="K68" s="569"/>
      <c r="L68" s="570"/>
      <c r="M68" s="570"/>
      <c r="N68" s="570"/>
      <c r="O68" s="570"/>
      <c r="P68" s="57"/>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56"/>
      <c r="AR68" s="56"/>
    </row>
    <row r="69" spans="3:44" ht="0" hidden="1" customHeight="1" x14ac:dyDescent="0.35">
      <c r="C69" s="124"/>
      <c r="D69" s="124"/>
      <c r="E69" s="124"/>
      <c r="F69" s="139"/>
      <c r="G69" s="124"/>
      <c r="H69" s="569"/>
      <c r="I69" s="569"/>
      <c r="J69" s="569"/>
      <c r="K69" s="569"/>
      <c r="L69" s="570"/>
      <c r="M69" s="570"/>
      <c r="N69" s="570"/>
      <c r="O69" s="570"/>
      <c r="P69" s="57"/>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56"/>
      <c r="AR69" s="56"/>
    </row>
    <row r="70" spans="3:44" ht="0" hidden="1" customHeight="1" x14ac:dyDescent="0.35">
      <c r="C70" s="124"/>
      <c r="D70" s="124"/>
      <c r="E70" s="124"/>
      <c r="F70" s="139"/>
      <c r="G70" s="124"/>
      <c r="H70" s="569"/>
      <c r="I70" s="569"/>
      <c r="J70" s="569"/>
      <c r="K70" s="569"/>
      <c r="L70" s="570"/>
      <c r="M70" s="570"/>
      <c r="N70" s="570"/>
      <c r="O70" s="570"/>
      <c r="P70" s="57"/>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56"/>
      <c r="AR70" s="56"/>
    </row>
    <row r="71" spans="3:44" ht="0" hidden="1" customHeight="1" x14ac:dyDescent="0.35">
      <c r="C71" s="124"/>
      <c r="D71" s="124"/>
      <c r="E71" s="124"/>
      <c r="F71" s="139"/>
      <c r="G71" s="124"/>
      <c r="H71" s="569"/>
      <c r="I71" s="569"/>
      <c r="J71" s="569"/>
      <c r="K71" s="569"/>
      <c r="L71" s="570"/>
      <c r="M71" s="570"/>
      <c r="N71" s="570"/>
      <c r="O71" s="570"/>
      <c r="P71" s="57"/>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56"/>
      <c r="AR71" s="56"/>
    </row>
    <row r="72" spans="3:44" ht="0" hidden="1" customHeight="1" x14ac:dyDescent="0.35">
      <c r="C72" s="124"/>
      <c r="D72" s="124"/>
      <c r="E72" s="124"/>
      <c r="F72" s="139"/>
      <c r="G72" s="124"/>
      <c r="H72" s="569"/>
      <c r="I72" s="569"/>
      <c r="J72" s="569"/>
      <c r="K72" s="569"/>
      <c r="L72" s="570"/>
      <c r="M72" s="570"/>
      <c r="N72" s="570"/>
      <c r="O72" s="570"/>
      <c r="P72" s="57"/>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56"/>
      <c r="AR72" s="56"/>
    </row>
    <row r="73" spans="3:44" ht="0" hidden="1" customHeight="1" x14ac:dyDescent="0.35">
      <c r="C73" s="124"/>
      <c r="D73" s="124"/>
      <c r="E73" s="124"/>
      <c r="F73" s="139"/>
      <c r="G73" s="124"/>
      <c r="H73" s="569"/>
      <c r="I73" s="569"/>
      <c r="J73" s="569"/>
      <c r="K73" s="569"/>
      <c r="L73" s="570"/>
      <c r="M73" s="570"/>
      <c r="N73" s="570"/>
      <c r="O73" s="570"/>
      <c r="P73" s="57"/>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56"/>
      <c r="AR73" s="56"/>
    </row>
    <row r="74" spans="3:44" ht="0" hidden="1" customHeight="1" x14ac:dyDescent="0.35">
      <c r="C74" s="124"/>
      <c r="D74" s="124"/>
      <c r="E74" s="124"/>
      <c r="F74" s="139"/>
      <c r="G74" s="124"/>
      <c r="H74" s="569"/>
      <c r="I74" s="569"/>
      <c r="J74" s="569"/>
      <c r="K74" s="569"/>
      <c r="L74" s="570"/>
      <c r="M74" s="570"/>
      <c r="N74" s="570"/>
      <c r="O74" s="570"/>
      <c r="P74" s="57"/>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56"/>
      <c r="AR74" s="56"/>
    </row>
    <row r="75" spans="3:44" ht="0" hidden="1" customHeight="1" x14ac:dyDescent="0.35">
      <c r="C75" s="124"/>
      <c r="D75" s="124"/>
      <c r="E75" s="124"/>
      <c r="F75" s="139"/>
      <c r="G75" s="124"/>
      <c r="H75" s="569"/>
      <c r="I75" s="569"/>
      <c r="J75" s="569"/>
      <c r="K75" s="569"/>
      <c r="L75" s="570"/>
      <c r="M75" s="570"/>
      <c r="N75" s="570"/>
      <c r="O75" s="570"/>
      <c r="P75" s="57"/>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56"/>
      <c r="AR75" s="56"/>
    </row>
    <row r="76" spans="3:44" ht="0" hidden="1" customHeight="1" x14ac:dyDescent="0.35">
      <c r="C76" s="124"/>
      <c r="D76" s="124"/>
      <c r="E76" s="124"/>
      <c r="F76" s="139"/>
      <c r="G76" s="124"/>
      <c r="H76" s="569"/>
      <c r="I76" s="569"/>
      <c r="J76" s="569"/>
      <c r="K76" s="569"/>
      <c r="L76" s="570"/>
      <c r="M76" s="570"/>
      <c r="N76" s="570"/>
      <c r="O76" s="570"/>
      <c r="P76" s="57"/>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56"/>
      <c r="AR76" s="56"/>
    </row>
    <row r="77" spans="3:44" ht="0" hidden="1" customHeight="1" x14ac:dyDescent="0.35">
      <c r="C77" s="124"/>
      <c r="D77" s="124"/>
      <c r="E77" s="124"/>
      <c r="F77" s="139"/>
      <c r="G77" s="124"/>
      <c r="H77" s="569"/>
      <c r="I77" s="569"/>
      <c r="J77" s="569"/>
      <c r="K77" s="569"/>
      <c r="L77" s="570"/>
      <c r="M77" s="570"/>
      <c r="N77" s="570"/>
      <c r="O77" s="570"/>
      <c r="P77" s="57"/>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56"/>
      <c r="AR77" s="56"/>
    </row>
    <row r="78" spans="3:44" ht="0" hidden="1" customHeight="1" x14ac:dyDescent="0.35">
      <c r="C78" s="124"/>
      <c r="D78" s="124"/>
      <c r="E78" s="124"/>
      <c r="F78" s="139"/>
      <c r="G78" s="124"/>
      <c r="H78" s="569"/>
      <c r="I78" s="569"/>
      <c r="J78" s="569"/>
      <c r="K78" s="569"/>
      <c r="L78" s="570"/>
      <c r="M78" s="570"/>
      <c r="N78" s="570"/>
      <c r="O78" s="570"/>
      <c r="P78" s="57"/>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56"/>
      <c r="AR78" s="56"/>
    </row>
    <row r="79" spans="3:44" ht="0" hidden="1" customHeight="1" x14ac:dyDescent="0.35">
      <c r="C79" s="124"/>
      <c r="D79" s="124"/>
      <c r="E79" s="124"/>
      <c r="F79" s="139"/>
      <c r="G79" s="124"/>
      <c r="H79" s="569"/>
      <c r="I79" s="569"/>
      <c r="J79" s="569"/>
      <c r="K79" s="569"/>
      <c r="L79" s="570"/>
      <c r="M79" s="570"/>
      <c r="N79" s="570"/>
      <c r="O79" s="570"/>
      <c r="P79" s="57"/>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56"/>
      <c r="AR79" s="56"/>
    </row>
    <row r="80" spans="3:44" ht="0" hidden="1" customHeight="1" x14ac:dyDescent="0.35">
      <c r="C80" s="124"/>
      <c r="D80" s="124"/>
      <c r="E80" s="124"/>
      <c r="F80" s="139"/>
      <c r="G80" s="124"/>
      <c r="H80" s="569"/>
      <c r="I80" s="569"/>
      <c r="J80" s="569"/>
      <c r="K80" s="569"/>
      <c r="L80" s="570"/>
      <c r="M80" s="570"/>
      <c r="N80" s="570"/>
      <c r="O80" s="570"/>
      <c r="P80" s="57"/>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56"/>
      <c r="AR80" s="56"/>
    </row>
    <row r="81" spans="3:44" ht="0" hidden="1" customHeight="1" x14ac:dyDescent="0.35">
      <c r="C81" s="124"/>
      <c r="D81" s="124"/>
      <c r="E81" s="124"/>
      <c r="F81" s="139"/>
      <c r="G81" s="124"/>
      <c r="H81" s="569"/>
      <c r="I81" s="569"/>
      <c r="J81" s="569"/>
      <c r="K81" s="569"/>
      <c r="L81" s="570"/>
      <c r="M81" s="570"/>
      <c r="N81" s="570"/>
      <c r="O81" s="570"/>
      <c r="P81" s="57"/>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56"/>
      <c r="AR81" s="56"/>
    </row>
    <row r="82" spans="3:44" ht="0" hidden="1" customHeight="1" x14ac:dyDescent="0.35">
      <c r="C82" s="124"/>
      <c r="D82" s="124"/>
      <c r="E82" s="124"/>
      <c r="F82" s="139"/>
      <c r="G82" s="124"/>
      <c r="H82" s="569"/>
      <c r="I82" s="569"/>
      <c r="J82" s="569"/>
      <c r="K82" s="569"/>
      <c r="L82" s="570"/>
      <c r="M82" s="570"/>
      <c r="N82" s="570"/>
      <c r="O82" s="570"/>
      <c r="P82" s="57"/>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56"/>
      <c r="AR82" s="56"/>
    </row>
    <row r="83" spans="3:44" ht="0" hidden="1" customHeight="1" x14ac:dyDescent="0.35">
      <c r="C83" s="124"/>
      <c r="D83" s="124"/>
      <c r="E83" s="124"/>
      <c r="F83" s="139"/>
      <c r="G83" s="124"/>
      <c r="H83" s="569"/>
      <c r="I83" s="569"/>
      <c r="J83" s="569"/>
      <c r="K83" s="569"/>
      <c r="L83" s="570"/>
      <c r="M83" s="570"/>
      <c r="N83" s="570"/>
      <c r="O83" s="570"/>
      <c r="P83" s="57"/>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56"/>
      <c r="AR83" s="56"/>
    </row>
    <row r="84" spans="3:44" ht="0" hidden="1" customHeight="1" x14ac:dyDescent="0.35">
      <c r="C84" s="124"/>
      <c r="D84" s="124"/>
      <c r="E84" s="124"/>
      <c r="F84" s="139"/>
      <c r="G84" s="124"/>
      <c r="H84" s="569"/>
      <c r="I84" s="569"/>
      <c r="J84" s="569"/>
      <c r="K84" s="569"/>
      <c r="L84" s="570"/>
      <c r="M84" s="570"/>
      <c r="N84" s="570"/>
      <c r="O84" s="570"/>
      <c r="P84" s="57"/>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56"/>
      <c r="AR84" s="56"/>
    </row>
    <row r="85" spans="3:44" ht="0" hidden="1" customHeight="1" x14ac:dyDescent="0.35">
      <c r="C85" s="124"/>
      <c r="D85" s="124"/>
      <c r="E85" s="124"/>
      <c r="F85" s="139"/>
      <c r="G85" s="124"/>
      <c r="H85" s="569"/>
      <c r="I85" s="569"/>
      <c r="J85" s="569"/>
      <c r="K85" s="569"/>
      <c r="L85" s="570"/>
      <c r="M85" s="570"/>
      <c r="N85" s="570"/>
      <c r="O85" s="570"/>
      <c r="P85" s="57"/>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56"/>
      <c r="AR85" s="56"/>
    </row>
    <row r="86" spans="3:44" ht="0" hidden="1" customHeight="1" x14ac:dyDescent="0.35">
      <c r="C86" s="124"/>
      <c r="D86" s="124"/>
      <c r="E86" s="124"/>
      <c r="F86" s="139"/>
      <c r="G86" s="124"/>
      <c r="H86" s="569"/>
      <c r="I86" s="569"/>
      <c r="J86" s="569"/>
      <c r="K86" s="569"/>
      <c r="L86" s="570"/>
      <c r="M86" s="570"/>
      <c r="N86" s="570"/>
      <c r="O86" s="570"/>
      <c r="P86" s="57"/>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56"/>
      <c r="AR86" s="56"/>
    </row>
    <row r="87" spans="3:44" ht="0" hidden="1" customHeight="1" x14ac:dyDescent="0.35">
      <c r="C87" s="124"/>
      <c r="D87" s="124"/>
      <c r="E87" s="124"/>
      <c r="F87" s="139"/>
      <c r="G87" s="124"/>
      <c r="H87" s="569"/>
      <c r="I87" s="569"/>
      <c r="J87" s="569"/>
      <c r="K87" s="569"/>
      <c r="L87" s="570"/>
      <c r="M87" s="570"/>
      <c r="N87" s="570"/>
      <c r="O87" s="570"/>
      <c r="P87" s="57"/>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56"/>
      <c r="AR87" s="56"/>
    </row>
    <row r="88" spans="3:44" ht="0" hidden="1" customHeight="1" x14ac:dyDescent="0.35">
      <c r="C88" s="124"/>
      <c r="D88" s="124"/>
      <c r="E88" s="124"/>
      <c r="F88" s="139"/>
      <c r="G88" s="124"/>
      <c r="H88" s="569"/>
      <c r="I88" s="569"/>
      <c r="J88" s="569"/>
      <c r="K88" s="569"/>
      <c r="L88" s="570"/>
      <c r="M88" s="570"/>
      <c r="N88" s="570"/>
      <c r="O88" s="570"/>
      <c r="P88" s="57"/>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56"/>
      <c r="AR88" s="56"/>
    </row>
    <row r="89" spans="3:44" ht="0" hidden="1" customHeight="1" x14ac:dyDescent="0.35">
      <c r="C89" s="124"/>
      <c r="D89" s="124"/>
      <c r="E89" s="124"/>
      <c r="F89" s="139"/>
      <c r="G89" s="124"/>
      <c r="H89" s="569"/>
      <c r="I89" s="569"/>
      <c r="J89" s="569"/>
      <c r="K89" s="569"/>
      <c r="L89" s="570"/>
      <c r="M89" s="570"/>
      <c r="N89" s="570"/>
      <c r="O89" s="570"/>
      <c r="P89" s="57"/>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56"/>
      <c r="AR89" s="56"/>
    </row>
    <row r="90" spans="3:44" ht="0" hidden="1" customHeight="1" x14ac:dyDescent="0.35">
      <c r="C90" s="124"/>
      <c r="D90" s="124"/>
      <c r="E90" s="124"/>
      <c r="F90" s="139"/>
      <c r="G90" s="124"/>
      <c r="H90" s="569"/>
      <c r="I90" s="569"/>
      <c r="J90" s="569"/>
      <c r="K90" s="569"/>
      <c r="L90" s="570"/>
      <c r="M90" s="570"/>
      <c r="N90" s="570"/>
      <c r="O90" s="570"/>
      <c r="P90" s="57"/>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56"/>
      <c r="AR90" s="56"/>
    </row>
    <row r="91" spans="3:44" ht="0" hidden="1" customHeight="1" x14ac:dyDescent="0.35">
      <c r="C91" s="124"/>
      <c r="D91" s="124"/>
      <c r="E91" s="124"/>
      <c r="F91" s="139"/>
      <c r="G91" s="124"/>
      <c r="H91" s="569"/>
      <c r="I91" s="569"/>
      <c r="J91" s="569"/>
      <c r="K91" s="569"/>
      <c r="L91" s="570"/>
      <c r="M91" s="570"/>
      <c r="N91" s="570"/>
      <c r="O91" s="570"/>
      <c r="P91" s="57"/>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56"/>
      <c r="AR91" s="56"/>
    </row>
    <row r="92" spans="3:44" ht="0" hidden="1" customHeight="1" x14ac:dyDescent="0.35">
      <c r="C92" s="124"/>
      <c r="D92" s="124"/>
      <c r="E92" s="124"/>
      <c r="F92" s="139"/>
      <c r="G92" s="124"/>
      <c r="H92" s="569"/>
      <c r="I92" s="569"/>
      <c r="J92" s="569"/>
      <c r="K92" s="569"/>
      <c r="L92" s="570"/>
      <c r="M92" s="570"/>
      <c r="N92" s="570"/>
      <c r="O92" s="570"/>
      <c r="P92" s="57"/>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56"/>
      <c r="AR92" s="56"/>
    </row>
    <row r="93" spans="3:44" ht="0" hidden="1" customHeight="1" x14ac:dyDescent="0.35">
      <c r="C93" s="124"/>
      <c r="D93" s="124"/>
      <c r="E93" s="124"/>
      <c r="F93" s="139"/>
      <c r="G93" s="124"/>
      <c r="H93" s="569"/>
      <c r="I93" s="569"/>
      <c r="J93" s="569"/>
      <c r="K93" s="569"/>
      <c r="L93" s="570"/>
      <c r="M93" s="570"/>
      <c r="N93" s="570"/>
      <c r="O93" s="570"/>
      <c r="P93" s="57"/>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56"/>
      <c r="AR93" s="56"/>
    </row>
    <row r="94" spans="3:44" ht="0" hidden="1" customHeight="1" x14ac:dyDescent="0.35">
      <c r="C94" s="124"/>
      <c r="D94" s="124"/>
      <c r="E94" s="124"/>
      <c r="F94" s="139"/>
      <c r="G94" s="124"/>
      <c r="H94" s="569"/>
      <c r="I94" s="569"/>
      <c r="J94" s="569"/>
      <c r="K94" s="569"/>
      <c r="L94" s="570"/>
      <c r="M94" s="570"/>
      <c r="N94" s="570"/>
      <c r="O94" s="570"/>
      <c r="P94" s="57"/>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56"/>
      <c r="AR94" s="56"/>
    </row>
    <row r="95" spans="3:44" ht="0" hidden="1" customHeight="1" x14ac:dyDescent="0.35">
      <c r="C95" s="124"/>
      <c r="D95" s="124"/>
      <c r="E95" s="124"/>
      <c r="F95" s="139"/>
      <c r="G95" s="124"/>
      <c r="H95" s="569"/>
      <c r="I95" s="569"/>
      <c r="J95" s="569"/>
      <c r="K95" s="569"/>
      <c r="L95" s="570"/>
      <c r="M95" s="570"/>
      <c r="N95" s="570"/>
      <c r="O95" s="570"/>
      <c r="P95" s="57"/>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56"/>
      <c r="AR95" s="56"/>
    </row>
    <row r="96" spans="3:44" ht="0" hidden="1" customHeight="1" x14ac:dyDescent="0.35">
      <c r="C96" s="124"/>
      <c r="D96" s="124"/>
      <c r="E96" s="124"/>
      <c r="F96" s="139"/>
      <c r="G96" s="124"/>
      <c r="H96" s="569"/>
      <c r="I96" s="569"/>
      <c r="J96" s="569"/>
      <c r="K96" s="569"/>
      <c r="L96" s="570"/>
      <c r="M96" s="570"/>
      <c r="N96" s="570"/>
      <c r="O96" s="570"/>
      <c r="P96" s="57"/>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56"/>
      <c r="AR96" s="56"/>
    </row>
    <row r="97" spans="1:75" ht="0" hidden="1" customHeight="1" x14ac:dyDescent="0.35">
      <c r="C97" s="124"/>
      <c r="D97" s="124"/>
      <c r="E97" s="124"/>
      <c r="F97" s="139"/>
      <c r="G97" s="124"/>
      <c r="H97" s="569"/>
      <c r="I97" s="569"/>
      <c r="J97" s="569"/>
      <c r="K97" s="569"/>
      <c r="L97" s="570"/>
      <c r="M97" s="570"/>
      <c r="N97" s="570"/>
      <c r="O97" s="570"/>
      <c r="P97" s="57"/>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56"/>
      <c r="AR97" s="56"/>
    </row>
    <row r="98" spans="1:75" ht="0" hidden="1" customHeight="1" x14ac:dyDescent="0.35">
      <c r="C98" s="124"/>
      <c r="D98" s="124"/>
      <c r="E98" s="124"/>
      <c r="F98" s="139"/>
      <c r="G98" s="124"/>
      <c r="H98" s="569"/>
      <c r="I98" s="569"/>
      <c r="J98" s="569"/>
      <c r="K98" s="569"/>
      <c r="L98" s="570"/>
      <c r="M98" s="570"/>
      <c r="N98" s="570"/>
      <c r="O98" s="570"/>
      <c r="P98" s="57"/>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56"/>
      <c r="AR98" s="56"/>
    </row>
    <row r="99" spans="1:75" ht="0" hidden="1" customHeight="1" x14ac:dyDescent="0.35">
      <c r="C99" s="124"/>
      <c r="D99" s="124"/>
      <c r="E99" s="124"/>
      <c r="F99" s="139"/>
      <c r="G99" s="124"/>
      <c r="H99" s="569"/>
      <c r="I99" s="569"/>
      <c r="J99" s="569"/>
      <c r="K99" s="569"/>
      <c r="L99" s="570"/>
      <c r="M99" s="570"/>
      <c r="N99" s="570"/>
      <c r="O99" s="570"/>
      <c r="P99" s="57"/>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56"/>
      <c r="AR99" s="56"/>
    </row>
    <row r="100" spans="1:75" ht="0" hidden="1" customHeight="1" x14ac:dyDescent="0.25">
      <c r="C100" s="124"/>
      <c r="D100" s="124"/>
      <c r="E100" s="124"/>
      <c r="F100" s="139"/>
      <c r="G100" s="124"/>
      <c r="H100" s="569"/>
      <c r="I100" s="569"/>
      <c r="J100" s="569"/>
      <c r="K100" s="569"/>
      <c r="L100" s="570"/>
      <c r="M100" s="570"/>
      <c r="N100" s="570"/>
      <c r="O100" s="570"/>
      <c r="P100" s="57"/>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35"/>
      <c r="AR100" s="35"/>
    </row>
    <row r="101" spans="1:75" ht="0" hidden="1" customHeight="1" x14ac:dyDescent="0.35">
      <c r="C101" s="124"/>
      <c r="D101" s="124"/>
      <c r="E101" s="124"/>
      <c r="F101" s="139"/>
      <c r="G101" s="124"/>
      <c r="H101" s="569"/>
      <c r="I101" s="569"/>
      <c r="J101" s="569"/>
      <c r="K101" s="569"/>
      <c r="L101" s="570"/>
      <c r="M101" s="570"/>
      <c r="N101" s="570"/>
      <c r="O101" s="570"/>
      <c r="P101" s="57"/>
      <c r="AQ101" s="56"/>
      <c r="AR101" s="56"/>
    </row>
    <row r="102" spans="1:75" ht="18" customHeight="1" x14ac:dyDescent="0.35">
      <c r="C102" s="124"/>
      <c r="D102" s="124"/>
      <c r="E102" s="124"/>
      <c r="F102" s="139"/>
      <c r="G102" s="124"/>
      <c r="H102" s="569"/>
      <c r="I102" s="569"/>
      <c r="J102" s="569"/>
      <c r="K102" s="569"/>
      <c r="L102" s="570"/>
      <c r="M102" s="570"/>
      <c r="N102" s="570"/>
      <c r="O102" s="570"/>
      <c r="P102" s="57"/>
      <c r="AQ102" s="56"/>
      <c r="AR102" s="56"/>
    </row>
    <row r="103" spans="1:75" ht="18" customHeight="1" x14ac:dyDescent="0.25">
      <c r="C103" s="124"/>
      <c r="D103" s="124"/>
      <c r="E103" s="124"/>
      <c r="F103" s="139"/>
      <c r="G103" s="124"/>
      <c r="H103" s="569"/>
      <c r="I103" s="569"/>
      <c r="J103" s="569"/>
      <c r="K103" s="569"/>
      <c r="L103" s="570"/>
      <c r="M103" s="570"/>
      <c r="N103" s="570"/>
      <c r="O103" s="570"/>
      <c r="P103" s="57"/>
    </row>
    <row r="104" spans="1:75" ht="9" customHeight="1" x14ac:dyDescent="0.35">
      <c r="E104" s="58"/>
      <c r="F104" s="140"/>
      <c r="Z104" s="61"/>
      <c r="AC104" s="3"/>
      <c r="AD104" s="3"/>
      <c r="AE104" s="3"/>
      <c r="AF104" s="47"/>
      <c r="AJ104" s="3"/>
    </row>
    <row r="105" spans="1:75" ht="40" customHeight="1" x14ac:dyDescent="0.35">
      <c r="B105"/>
      <c r="C105" s="588" t="s">
        <v>107</v>
      </c>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8"/>
      <c r="AL105" s="588"/>
      <c r="AM105" s="588"/>
      <c r="AN105" s="588"/>
      <c r="AO105" s="588"/>
      <c r="AP105" s="150"/>
    </row>
    <row r="106" spans="1:75" s="60" customFormat="1" ht="12" customHeight="1" x14ac:dyDescent="0.3">
      <c r="E106" s="34"/>
      <c r="F106" s="140"/>
      <c r="G106"/>
      <c r="H106"/>
      <c r="I106"/>
      <c r="J106"/>
      <c r="K106"/>
      <c r="L106"/>
      <c r="M106"/>
      <c r="N106"/>
      <c r="O106"/>
      <c r="P106"/>
      <c r="Q106"/>
      <c r="R106"/>
      <c r="S106"/>
      <c r="T106"/>
      <c r="U106"/>
      <c r="V106"/>
      <c r="W106"/>
      <c r="X106"/>
      <c r="Y106"/>
      <c r="Z106"/>
      <c r="AA106"/>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row>
    <row r="107" spans="1:75" s="151" customFormat="1" ht="12.75" customHeight="1" x14ac:dyDescent="0.25">
      <c r="A107"/>
    </row>
    <row r="108" spans="1:75" s="151" customFormat="1" ht="12.75" customHeight="1" x14ac:dyDescent="0.25"/>
    <row r="109" spans="1:75" s="151" customFormat="1" ht="12.75" customHeight="1" x14ac:dyDescent="0.25"/>
    <row r="110" spans="1:75" s="151" customFormat="1" ht="12.75" customHeight="1" x14ac:dyDescent="0.25"/>
    <row r="111" spans="1:75" s="151" customFormat="1" ht="12.75" customHeight="1" x14ac:dyDescent="0.25"/>
    <row r="112" spans="1:75" s="151" customFormat="1" ht="12.75" customHeight="1" x14ac:dyDescent="0.25"/>
    <row r="113" s="151" customFormat="1" ht="12.75" customHeight="1" x14ac:dyDescent="0.25"/>
    <row r="114" s="151" customFormat="1" ht="12.75" customHeight="1" x14ac:dyDescent="0.25"/>
    <row r="115" s="151" customFormat="1" ht="12.75" customHeight="1" x14ac:dyDescent="0.25"/>
    <row r="116" s="151" customFormat="1" ht="12.75" customHeight="1" x14ac:dyDescent="0.25"/>
    <row r="117" s="151" customFormat="1" ht="12.75" customHeight="1" x14ac:dyDescent="0.25"/>
    <row r="118" s="151" customFormat="1" ht="12.75" customHeight="1" x14ac:dyDescent="0.25"/>
    <row r="119" s="151" customFormat="1" ht="12.75" customHeight="1" x14ac:dyDescent="0.25"/>
    <row r="120" s="151" customFormat="1" ht="12.75" customHeight="1" x14ac:dyDescent="0.25"/>
    <row r="121" s="151" customFormat="1" ht="12.75" customHeight="1" x14ac:dyDescent="0.25"/>
    <row r="122" s="151" customFormat="1" ht="12.75" customHeight="1" x14ac:dyDescent="0.25"/>
    <row r="123" s="151" customFormat="1" ht="12.75" customHeight="1" x14ac:dyDescent="0.25"/>
    <row r="124" s="151" customFormat="1" ht="12.75" customHeight="1" x14ac:dyDescent="0.25"/>
    <row r="125" s="151" customFormat="1" ht="12.75" customHeight="1" x14ac:dyDescent="0.25"/>
    <row r="126" s="151" customFormat="1" ht="12.75" customHeight="1" x14ac:dyDescent="0.25"/>
    <row r="127" s="151" customFormat="1" ht="12.75" customHeight="1" x14ac:dyDescent="0.25"/>
    <row r="128" s="151" customFormat="1" ht="12.75" customHeight="1" x14ac:dyDescent="0.25"/>
    <row r="129" s="151" customFormat="1" ht="12.75" customHeight="1" x14ac:dyDescent="0.25"/>
    <row r="130" s="151" customFormat="1" ht="12.75" customHeight="1" x14ac:dyDescent="0.25"/>
    <row r="131" s="151" customFormat="1" ht="12.75" customHeight="1" x14ac:dyDescent="0.25"/>
    <row r="132" s="151" customFormat="1" ht="12.75" customHeight="1" x14ac:dyDescent="0.25"/>
    <row r="133" s="151" customFormat="1" ht="12.75" customHeight="1" x14ac:dyDescent="0.25"/>
    <row r="134" s="151" customFormat="1" ht="12.75" customHeight="1" x14ac:dyDescent="0.25"/>
    <row r="135" s="151" customFormat="1" ht="12.75" customHeight="1" x14ac:dyDescent="0.25"/>
    <row r="136" s="151" customFormat="1" ht="12.75" customHeight="1" x14ac:dyDescent="0.25"/>
    <row r="137" s="151" customFormat="1" ht="12.75" customHeight="1" x14ac:dyDescent="0.25"/>
    <row r="138" s="151" customFormat="1" ht="12.75" customHeight="1" x14ac:dyDescent="0.25"/>
    <row r="139" s="151" customFormat="1" ht="12.75" customHeight="1" x14ac:dyDescent="0.25"/>
    <row r="140" s="151" customFormat="1" ht="12.75" customHeight="1" x14ac:dyDescent="0.25"/>
    <row r="141" s="151" customFormat="1" ht="12.75" customHeight="1" x14ac:dyDescent="0.25"/>
    <row r="142" s="151" customFormat="1" ht="12.75" customHeight="1" x14ac:dyDescent="0.25"/>
    <row r="143" s="151" customFormat="1" ht="12.75" customHeight="1" x14ac:dyDescent="0.25"/>
    <row r="144" s="151" customFormat="1" ht="12.75" customHeight="1" x14ac:dyDescent="0.25"/>
    <row r="145" s="151" customFormat="1" ht="12.75" customHeight="1" x14ac:dyDescent="0.25"/>
    <row r="146" s="151" customFormat="1" ht="12.75" customHeight="1" x14ac:dyDescent="0.25"/>
    <row r="147" s="151" customFormat="1" ht="12.75" customHeight="1" x14ac:dyDescent="0.25"/>
    <row r="148" s="151" customFormat="1" ht="12.75" customHeight="1" x14ac:dyDescent="0.25"/>
    <row r="149" s="151" customFormat="1" ht="12.75" customHeight="1" x14ac:dyDescent="0.25"/>
    <row r="150" s="151" customFormat="1" ht="12.75" customHeight="1" x14ac:dyDescent="0.25"/>
    <row r="151" s="151" customFormat="1" ht="12.75" customHeight="1" x14ac:dyDescent="0.25"/>
    <row r="152" s="151" customFormat="1" ht="12.75" customHeight="1" x14ac:dyDescent="0.25"/>
    <row r="153" s="151" customFormat="1" ht="12.75" customHeight="1" x14ac:dyDescent="0.25"/>
  </sheetData>
  <mergeCells count="273">
    <mergeCell ref="C105:AO105"/>
    <mergeCell ref="AL9:AM9"/>
    <mergeCell ref="H43:K43"/>
    <mergeCell ref="L43:O43"/>
    <mergeCell ref="H38:K38"/>
    <mergeCell ref="L38:O38"/>
    <mergeCell ref="H39:K39"/>
    <mergeCell ref="L39:O39"/>
    <mergeCell ref="H40:K40"/>
    <mergeCell ref="L40:O40"/>
    <mergeCell ref="H41:K41"/>
    <mergeCell ref="AL10:AM10"/>
    <mergeCell ref="AH11:AI11"/>
    <mergeCell ref="AJ11:AK11"/>
    <mergeCell ref="AB10:AC10"/>
    <mergeCell ref="AD10:AE10"/>
    <mergeCell ref="AD12:AE12"/>
    <mergeCell ref="AF12:AG12"/>
    <mergeCell ref="AB12:AC12"/>
    <mergeCell ref="AF10:AG10"/>
    <mergeCell ref="AL11:AM11"/>
    <mergeCell ref="AH10:AI10"/>
    <mergeCell ref="AJ10:AK10"/>
    <mergeCell ref="Z12:AA12"/>
    <mergeCell ref="AJ9:AK9"/>
    <mergeCell ref="AH9:AI9"/>
    <mergeCell ref="Z6:AM6"/>
    <mergeCell ref="Z7:AA7"/>
    <mergeCell ref="AB7:AC7"/>
    <mergeCell ref="AD7:AE7"/>
    <mergeCell ref="AF7:AG7"/>
    <mergeCell ref="AH7:AI7"/>
    <mergeCell ref="AJ7:AK7"/>
    <mergeCell ref="Z9:AA9"/>
    <mergeCell ref="T9:U9"/>
    <mergeCell ref="R9:S9"/>
    <mergeCell ref="T11:U11"/>
    <mergeCell ref="T10:U10"/>
    <mergeCell ref="R10:S10"/>
    <mergeCell ref="Z8:AA8"/>
    <mergeCell ref="AB8:AC8"/>
    <mergeCell ref="AL7:AM7"/>
    <mergeCell ref="N9:O9"/>
    <mergeCell ref="Z10:AA10"/>
    <mergeCell ref="P9:Q9"/>
    <mergeCell ref="AD8:AE8"/>
    <mergeCell ref="AF8:AG8"/>
    <mergeCell ref="AH8:AI8"/>
    <mergeCell ref="AF11:AG11"/>
    <mergeCell ref="AB11:AC11"/>
    <mergeCell ref="AD11:AE11"/>
    <mergeCell ref="AB9:AC9"/>
    <mergeCell ref="AD9:AE9"/>
    <mergeCell ref="AF9:AG9"/>
    <mergeCell ref="N11:O11"/>
    <mergeCell ref="N10:O10"/>
    <mergeCell ref="AJ8:AK8"/>
    <mergeCell ref="AL8:AM8"/>
    <mergeCell ref="L10:M10"/>
    <mergeCell ref="H10:I10"/>
    <mergeCell ref="H11:I11"/>
    <mergeCell ref="L9:M9"/>
    <mergeCell ref="J9:K9"/>
    <mergeCell ref="J11:K11"/>
    <mergeCell ref="J7:K7"/>
    <mergeCell ref="H7:I7"/>
    <mergeCell ref="P7:Q7"/>
    <mergeCell ref="N7:O7"/>
    <mergeCell ref="L7:M7"/>
    <mergeCell ref="J10:K10"/>
    <mergeCell ref="H9:I9"/>
    <mergeCell ref="H6:U6"/>
    <mergeCell ref="T8:U8"/>
    <mergeCell ref="R8:S8"/>
    <mergeCell ref="P8:Q8"/>
    <mergeCell ref="N8:O8"/>
    <mergeCell ref="L8:M8"/>
    <mergeCell ref="J8:K8"/>
    <mergeCell ref="H8:I8"/>
    <mergeCell ref="T7:U7"/>
    <mergeCell ref="R7:S7"/>
    <mergeCell ref="L27:O27"/>
    <mergeCell ref="L28:O28"/>
    <mergeCell ref="R13:S13"/>
    <mergeCell ref="L26:O26"/>
    <mergeCell ref="R21:AC21"/>
    <mergeCell ref="L12:M12"/>
    <mergeCell ref="P12:Q12"/>
    <mergeCell ref="L11:M11"/>
    <mergeCell ref="H12:I12"/>
    <mergeCell ref="H13:I13"/>
    <mergeCell ref="J13:K13"/>
    <mergeCell ref="N12:O12"/>
    <mergeCell ref="L13:M13"/>
    <mergeCell ref="P11:Q11"/>
    <mergeCell ref="R11:S11"/>
    <mergeCell ref="H23:K23"/>
    <mergeCell ref="L49:O49"/>
    <mergeCell ref="H33:K33"/>
    <mergeCell ref="L33:O33"/>
    <mergeCell ref="H34:K34"/>
    <mergeCell ref="L34:O34"/>
    <mergeCell ref="AJ13:AK13"/>
    <mergeCell ref="H37:K37"/>
    <mergeCell ref="L37:O37"/>
    <mergeCell ref="L30:O30"/>
    <mergeCell ref="H28:K28"/>
    <mergeCell ref="H29:K29"/>
    <mergeCell ref="Z13:AA13"/>
    <mergeCell ref="H22:K22"/>
    <mergeCell ref="H35:K35"/>
    <mergeCell ref="L35:O35"/>
    <mergeCell ref="L29:O29"/>
    <mergeCell ref="L22:O22"/>
    <mergeCell ref="L23:O23"/>
    <mergeCell ref="L32:O32"/>
    <mergeCell ref="H25:K25"/>
    <mergeCell ref="L25:O25"/>
    <mergeCell ref="H26:K26"/>
    <mergeCell ref="L31:O31"/>
    <mergeCell ref="H27:K27"/>
    <mergeCell ref="AJ12:AK12"/>
    <mergeCell ref="L24:O24"/>
    <mergeCell ref="AF13:AG13"/>
    <mergeCell ref="AB13:AC13"/>
    <mergeCell ref="AD13:AE13"/>
    <mergeCell ref="P15:V15"/>
    <mergeCell ref="X15:AD15"/>
    <mergeCell ref="AH13:AI13"/>
    <mergeCell ref="AF15:AL15"/>
    <mergeCell ref="AL13:AM13"/>
    <mergeCell ref="N13:O13"/>
    <mergeCell ref="P13:Q13"/>
    <mergeCell ref="H61:K61"/>
    <mergeCell ref="L64:O64"/>
    <mergeCell ref="L58:O58"/>
    <mergeCell ref="H58:K58"/>
    <mergeCell ref="H59:K59"/>
    <mergeCell ref="L60:O60"/>
    <mergeCell ref="L59:O59"/>
    <mergeCell ref="H63:K63"/>
    <mergeCell ref="AH12:AI12"/>
    <mergeCell ref="L44:O44"/>
    <mergeCell ref="L48:O48"/>
    <mergeCell ref="L50:O50"/>
    <mergeCell ref="L51:O51"/>
    <mergeCell ref="H36:K36"/>
    <mergeCell ref="L36:O36"/>
    <mergeCell ref="H45:K45"/>
    <mergeCell ref="L45:O45"/>
    <mergeCell ref="H46:K46"/>
    <mergeCell ref="L46:O46"/>
    <mergeCell ref="H47:K47"/>
    <mergeCell ref="L41:O41"/>
    <mergeCell ref="H44:K44"/>
    <mergeCell ref="H48:K48"/>
    <mergeCell ref="L42:O42"/>
    <mergeCell ref="H81:K81"/>
    <mergeCell ref="H78:K78"/>
    <mergeCell ref="L78:O78"/>
    <mergeCell ref="H79:K79"/>
    <mergeCell ref="L79:O79"/>
    <mergeCell ref="H69:K69"/>
    <mergeCell ref="L53:O53"/>
    <mergeCell ref="L54:O54"/>
    <mergeCell ref="H64:K64"/>
    <mergeCell ref="H67:K67"/>
    <mergeCell ref="L67:O67"/>
    <mergeCell ref="H68:K68"/>
    <mergeCell ref="L68:O68"/>
    <mergeCell ref="H60:K60"/>
    <mergeCell ref="L61:O61"/>
    <mergeCell ref="H66:K66"/>
    <mergeCell ref="L56:O56"/>
    <mergeCell ref="L57:O57"/>
    <mergeCell ref="H56:K56"/>
    <mergeCell ref="H57:K57"/>
    <mergeCell ref="L66:O66"/>
    <mergeCell ref="L63:O63"/>
    <mergeCell ref="H62:K62"/>
    <mergeCell ref="L62:O62"/>
    <mergeCell ref="H65:K65"/>
    <mergeCell ref="L65:O65"/>
    <mergeCell ref="H75:K75"/>
    <mergeCell ref="L75:O75"/>
    <mergeCell ref="H73:K73"/>
    <mergeCell ref="L73:O73"/>
    <mergeCell ref="H74:K74"/>
    <mergeCell ref="L74:O74"/>
    <mergeCell ref="H80:K80"/>
    <mergeCell ref="L80:O80"/>
    <mergeCell ref="H103:K103"/>
    <mergeCell ref="L103:O103"/>
    <mergeCell ref="L99:O99"/>
    <mergeCell ref="H100:K100"/>
    <mergeCell ref="L100:O100"/>
    <mergeCell ref="H101:K101"/>
    <mergeCell ref="L101:O101"/>
    <mergeCell ref="H99:K99"/>
    <mergeCell ref="H102:K102"/>
    <mergeCell ref="L102:O102"/>
    <mergeCell ref="C2:AP2"/>
    <mergeCell ref="H55:K55"/>
    <mergeCell ref="L55:O55"/>
    <mergeCell ref="H31:K31"/>
    <mergeCell ref="H52:K52"/>
    <mergeCell ref="H53:K53"/>
    <mergeCell ref="H54:K54"/>
    <mergeCell ref="H24:K24"/>
    <mergeCell ref="R12:S12"/>
    <mergeCell ref="C4:AP4"/>
    <mergeCell ref="C3:AP3"/>
    <mergeCell ref="T13:U13"/>
    <mergeCell ref="T12:U12"/>
    <mergeCell ref="AL12:AM12"/>
    <mergeCell ref="P10:Q10"/>
    <mergeCell ref="J12:K12"/>
    <mergeCell ref="Z11:AA11"/>
    <mergeCell ref="H50:K50"/>
    <mergeCell ref="H51:K51"/>
    <mergeCell ref="H32:K32"/>
    <mergeCell ref="L47:O47"/>
    <mergeCell ref="L52:O52"/>
    <mergeCell ref="H49:K49"/>
    <mergeCell ref="H42:K42"/>
    <mergeCell ref="H98:K98"/>
    <mergeCell ref="L98:O98"/>
    <mergeCell ref="H96:K96"/>
    <mergeCell ref="L96:O96"/>
    <mergeCell ref="H97:K97"/>
    <mergeCell ref="L97:O97"/>
    <mergeCell ref="H91:K91"/>
    <mergeCell ref="L91:O91"/>
    <mergeCell ref="H76:K76"/>
    <mergeCell ref="L76:O76"/>
    <mergeCell ref="H77:K77"/>
    <mergeCell ref="L77:O77"/>
    <mergeCell ref="H86:K86"/>
    <mergeCell ref="L86:O86"/>
    <mergeCell ref="H87:K87"/>
    <mergeCell ref="L87:O87"/>
    <mergeCell ref="H84:K84"/>
    <mergeCell ref="L84:O84"/>
    <mergeCell ref="H85:K85"/>
    <mergeCell ref="L85:O85"/>
    <mergeCell ref="H82:K82"/>
    <mergeCell ref="L82:O82"/>
    <mergeCell ref="H83:K83"/>
    <mergeCell ref="L83:O83"/>
    <mergeCell ref="AD21:AO21"/>
    <mergeCell ref="H30:K30"/>
    <mergeCell ref="H88:K88"/>
    <mergeCell ref="L88:O88"/>
    <mergeCell ref="H89:K89"/>
    <mergeCell ref="L89:O89"/>
    <mergeCell ref="H94:K94"/>
    <mergeCell ref="L94:O94"/>
    <mergeCell ref="H95:K95"/>
    <mergeCell ref="L95:O95"/>
    <mergeCell ref="H92:K92"/>
    <mergeCell ref="L92:O92"/>
    <mergeCell ref="H93:K93"/>
    <mergeCell ref="L93:O93"/>
    <mergeCell ref="H90:K90"/>
    <mergeCell ref="L90:O90"/>
    <mergeCell ref="H72:K72"/>
    <mergeCell ref="L72:O72"/>
    <mergeCell ref="L69:O69"/>
    <mergeCell ref="L81:O81"/>
    <mergeCell ref="H70:K70"/>
    <mergeCell ref="L70:O70"/>
    <mergeCell ref="H71:K71"/>
    <mergeCell ref="L71:O71"/>
  </mergeCells>
  <phoneticPr fontId="0" type="noConversion"/>
  <printOptions horizontalCentered="1" verticalCentered="1"/>
  <pageMargins left="0.25" right="0.25" top="0.25" bottom="0.25" header="0" footer="0"/>
  <pageSetup scale="31" orientation="landscape" r:id="rId1"/>
  <headerFooter alignWithMargins="0"/>
  <rowBreaks count="1" manualBreakCount="1">
    <brk id="107" max="16383" man="1"/>
  </rowBreaks>
  <colBreaks count="1" manualBreakCount="1">
    <brk id="4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pageSetUpPr fitToPage="1"/>
  </sheetPr>
  <dimension ref="A1:AL64"/>
  <sheetViews>
    <sheetView showGridLines="0" workbookViewId="0"/>
  </sheetViews>
  <sheetFormatPr defaultRowHeight="12.5" x14ac:dyDescent="0.25"/>
  <cols>
    <col min="1" max="1" width="1.7265625" style="1" customWidth="1"/>
    <col min="2" max="2" width="8.7265625" customWidth="1"/>
    <col min="3" max="4" width="6.7265625" customWidth="1"/>
    <col min="5" max="6" width="3.7265625" customWidth="1"/>
    <col min="7" max="9" width="10.7265625" customWidth="1"/>
    <col min="10" max="11" width="3.7265625" customWidth="1"/>
    <col min="12" max="12" width="13.7265625" customWidth="1"/>
    <col min="13" max="13" width="13.7265625" style="74" customWidth="1"/>
    <col min="14" max="14" width="10.7265625" customWidth="1"/>
    <col min="15" max="16" width="3.7265625" customWidth="1"/>
    <col min="17" max="17" width="13.7265625" customWidth="1"/>
    <col min="18" max="18" width="13.7265625" style="74" customWidth="1"/>
    <col min="19" max="19" width="10.7265625" customWidth="1"/>
    <col min="20" max="20" width="3.7265625" customWidth="1"/>
    <col min="21" max="21" width="2.7265625" customWidth="1"/>
    <col min="22" max="24" width="7" style="151" customWidth="1"/>
    <col min="25" max="38" width="9.1796875" style="151" customWidth="1"/>
  </cols>
  <sheetData>
    <row r="1" spans="1:21" ht="26.25" customHeight="1" x14ac:dyDescent="0.45">
      <c r="B1" s="17" t="s">
        <v>127</v>
      </c>
      <c r="C1" s="9"/>
      <c r="D1" s="9"/>
      <c r="E1" s="9"/>
      <c r="F1" s="9"/>
      <c r="G1" s="9"/>
      <c r="H1" s="9"/>
      <c r="I1" s="70"/>
      <c r="J1" s="9"/>
      <c r="K1" s="9"/>
      <c r="L1" s="9"/>
      <c r="M1" s="10"/>
      <c r="N1" s="37"/>
      <c r="O1" s="1"/>
      <c r="P1" s="1"/>
      <c r="Q1" s="1"/>
      <c r="R1" s="19"/>
      <c r="S1" s="37"/>
      <c r="T1" s="1"/>
      <c r="U1" s="1"/>
    </row>
    <row r="2" spans="1:21" ht="21.75" customHeight="1" x14ac:dyDescent="0.25">
      <c r="B2" s="497" t="s">
        <v>150</v>
      </c>
      <c r="C2" s="497"/>
      <c r="D2" s="497"/>
      <c r="E2" s="497"/>
      <c r="F2" s="497"/>
      <c r="G2" s="497"/>
      <c r="H2" s="497"/>
      <c r="I2" s="497"/>
      <c r="J2" s="497"/>
      <c r="K2" s="497"/>
      <c r="L2" s="497"/>
      <c r="M2" s="497"/>
      <c r="N2" s="497"/>
      <c r="O2" s="497"/>
      <c r="P2" s="497"/>
      <c r="Q2" s="497"/>
      <c r="R2" s="497"/>
      <c r="S2" s="497"/>
      <c r="T2" s="1"/>
      <c r="U2" s="1"/>
    </row>
    <row r="3" spans="1:21" ht="19.5" customHeight="1" x14ac:dyDescent="0.25">
      <c r="A3"/>
      <c r="B3" s="539" t="s">
        <v>151</v>
      </c>
      <c r="C3" s="539"/>
      <c r="D3" s="539"/>
      <c r="E3" s="539"/>
      <c r="F3" s="539"/>
      <c r="G3" s="539"/>
      <c r="H3" s="539"/>
      <c r="I3" s="539"/>
      <c r="J3" s="539"/>
      <c r="K3" s="539"/>
      <c r="L3" s="539"/>
      <c r="M3" s="539"/>
      <c r="N3" s="539"/>
      <c r="O3" s="539"/>
      <c r="P3" s="539"/>
      <c r="Q3" s="539"/>
      <c r="R3" s="539"/>
      <c r="S3" s="539"/>
      <c r="T3" s="1"/>
      <c r="U3" s="1"/>
    </row>
    <row r="4" spans="1:21" ht="18.75" customHeight="1" x14ac:dyDescent="0.3">
      <c r="A4"/>
      <c r="B4" s="589" t="s">
        <v>152</v>
      </c>
      <c r="C4" s="589"/>
      <c r="D4" s="589"/>
      <c r="E4" s="589"/>
      <c r="F4" s="589"/>
      <c r="G4" s="589"/>
      <c r="H4" s="589"/>
      <c r="I4" s="589"/>
      <c r="J4" s="589"/>
      <c r="K4" s="589"/>
      <c r="L4" s="589"/>
      <c r="M4" s="589"/>
      <c r="N4" s="589"/>
      <c r="O4" s="589"/>
      <c r="P4" s="589"/>
      <c r="Q4" s="79"/>
      <c r="R4" s="141"/>
      <c r="S4" s="79"/>
      <c r="T4" s="146"/>
      <c r="U4" s="1"/>
    </row>
    <row r="5" spans="1:21" ht="12" customHeight="1" x14ac:dyDescent="0.25">
      <c r="A5"/>
      <c r="B5" s="87"/>
      <c r="D5" s="10"/>
      <c r="E5" s="10"/>
      <c r="F5" s="1"/>
      <c r="G5" s="1"/>
      <c r="H5" s="1"/>
      <c r="I5" s="1"/>
      <c r="J5" s="1"/>
      <c r="K5" s="1"/>
      <c r="L5" s="1"/>
      <c r="M5" s="1"/>
      <c r="N5" s="1"/>
      <c r="O5" s="1"/>
      <c r="P5" s="1"/>
      <c r="Q5" s="1"/>
      <c r="R5" s="1"/>
      <c r="S5" s="1"/>
      <c r="T5" s="1"/>
      <c r="U5" s="1"/>
    </row>
    <row r="6" spans="1:21" ht="17.149999999999999" customHeight="1" x14ac:dyDescent="0.35">
      <c r="B6" s="590" t="s">
        <v>153</v>
      </c>
      <c r="C6" s="590"/>
      <c r="D6" s="590"/>
      <c r="E6" s="590"/>
      <c r="F6" s="590"/>
      <c r="G6" s="590"/>
      <c r="H6" s="590"/>
      <c r="I6" s="590"/>
      <c r="J6" s="590"/>
      <c r="K6" s="590"/>
      <c r="L6" s="590"/>
      <c r="M6" s="590"/>
      <c r="N6" s="590"/>
      <c r="O6" s="590"/>
      <c r="P6" s="590"/>
      <c r="Q6" s="590"/>
      <c r="R6" s="590"/>
      <c r="S6" s="590"/>
      <c r="T6" s="590"/>
      <c r="U6" s="1"/>
    </row>
    <row r="7" spans="1:21" x14ac:dyDescent="0.25">
      <c r="B7" s="1"/>
      <c r="C7" s="1"/>
      <c r="D7" s="1"/>
      <c r="E7" s="1"/>
      <c r="F7" s="538" t="s">
        <v>22</v>
      </c>
      <c r="G7" s="538"/>
      <c r="H7" s="538"/>
      <c r="I7" s="538"/>
      <c r="J7" s="538"/>
      <c r="K7" s="538" t="s">
        <v>9</v>
      </c>
      <c r="L7" s="538"/>
      <c r="M7" s="538"/>
      <c r="N7" s="538"/>
      <c r="O7" s="538"/>
      <c r="P7" s="538" t="s">
        <v>10</v>
      </c>
      <c r="Q7" s="538"/>
      <c r="R7" s="538"/>
      <c r="S7" s="538"/>
      <c r="T7" s="538"/>
      <c r="U7" s="1"/>
    </row>
    <row r="8" spans="1:21" ht="20.149999999999999" customHeight="1" x14ac:dyDescent="0.25">
      <c r="B8" s="1"/>
      <c r="C8" s="1"/>
      <c r="D8" s="1"/>
      <c r="E8" s="1"/>
      <c r="F8" s="538"/>
      <c r="G8" s="538"/>
      <c r="H8" s="538"/>
      <c r="I8" s="538"/>
      <c r="J8" s="538"/>
      <c r="K8" s="538"/>
      <c r="L8" s="538"/>
      <c r="M8" s="538"/>
      <c r="N8" s="538"/>
      <c r="O8" s="538"/>
      <c r="P8" s="538"/>
      <c r="Q8" s="538"/>
      <c r="R8" s="538"/>
      <c r="S8" s="538"/>
      <c r="T8" s="538"/>
      <c r="U8" s="1"/>
    </row>
    <row r="9" spans="1:21" ht="20.149999999999999" customHeight="1" x14ac:dyDescent="0.25">
      <c r="B9" s="1"/>
      <c r="C9" s="1"/>
      <c r="D9" s="1"/>
      <c r="E9" s="1"/>
      <c r="F9" s="1"/>
      <c r="G9" s="19" t="s">
        <v>25</v>
      </c>
      <c r="H9" s="19" t="s">
        <v>15</v>
      </c>
      <c r="I9" s="326" t="s">
        <v>82</v>
      </c>
      <c r="J9" s="2"/>
      <c r="K9" s="2"/>
      <c r="L9" s="19" t="s">
        <v>25</v>
      </c>
      <c r="M9" s="19" t="s">
        <v>15</v>
      </c>
      <c r="N9" s="326" t="s">
        <v>83</v>
      </c>
      <c r="O9" s="1"/>
      <c r="P9" s="1"/>
      <c r="Q9" s="19" t="s">
        <v>25</v>
      </c>
      <c r="R9" s="19" t="s">
        <v>15</v>
      </c>
      <c r="S9" s="326" t="s">
        <v>84</v>
      </c>
      <c r="T9" s="1"/>
      <c r="U9" s="1"/>
    </row>
    <row r="10" spans="1:21" ht="15" customHeight="1" x14ac:dyDescent="0.4">
      <c r="B10" s="1"/>
      <c r="C10" s="14"/>
      <c r="D10" s="14"/>
      <c r="E10" s="14"/>
      <c r="F10" s="112"/>
      <c r="G10" s="111"/>
      <c r="H10" s="113"/>
      <c r="I10" s="121"/>
      <c r="J10" s="5"/>
      <c r="K10" s="112"/>
      <c r="L10" s="111"/>
      <c r="M10" s="114"/>
      <c r="N10" s="121"/>
      <c r="O10" s="5"/>
      <c r="P10" s="99"/>
      <c r="Q10" s="128"/>
      <c r="R10" s="114"/>
      <c r="S10" s="121"/>
      <c r="T10" s="5"/>
      <c r="U10" s="1"/>
    </row>
    <row r="11" spans="1:21" ht="20.149999999999999" customHeight="1" x14ac:dyDescent="0.4">
      <c r="B11" s="1"/>
      <c r="C11" s="123"/>
      <c r="D11" s="13" t="s">
        <v>42</v>
      </c>
      <c r="E11" s="123"/>
      <c r="F11" s="111"/>
      <c r="G11" s="134">
        <v>38.593548387096774</v>
      </c>
      <c r="H11" s="134">
        <v>50.327721372574217</v>
      </c>
      <c r="I11" s="134">
        <v>76.684473952974002</v>
      </c>
      <c r="J11" s="125"/>
      <c r="K11" s="125"/>
      <c r="L11" s="135">
        <v>113.86230023403544</v>
      </c>
      <c r="M11" s="135">
        <v>112.70352783452502</v>
      </c>
      <c r="N11" s="134">
        <v>101.02815982942171</v>
      </c>
      <c r="O11" s="125"/>
      <c r="P11" s="134"/>
      <c r="Q11" s="135">
        <v>43.943501935483873</v>
      </c>
      <c r="R11" s="135">
        <v>56.721117465621383</v>
      </c>
      <c r="S11" s="134">
        <v>77.472912909613513</v>
      </c>
      <c r="T11" s="98"/>
      <c r="U11" s="1"/>
    </row>
    <row r="12" spans="1:21" ht="15" customHeight="1" x14ac:dyDescent="0.4">
      <c r="B12" s="1"/>
      <c r="C12" s="14"/>
      <c r="D12" s="14"/>
      <c r="E12" s="14"/>
      <c r="F12" s="112"/>
      <c r="G12" s="134"/>
      <c r="H12" s="134"/>
      <c r="I12" s="134"/>
      <c r="J12" s="125"/>
      <c r="K12" s="125"/>
      <c r="L12" s="135"/>
      <c r="M12" s="135"/>
      <c r="N12" s="134"/>
      <c r="O12" s="125"/>
      <c r="P12" s="134"/>
      <c r="Q12" s="135"/>
      <c r="R12" s="135"/>
      <c r="S12" s="134"/>
      <c r="T12" s="5"/>
      <c r="U12" s="1"/>
    </row>
    <row r="13" spans="1:21" ht="20.149999999999999" customHeight="1" x14ac:dyDescent="0.4">
      <c r="B13" s="75"/>
      <c r="C13" s="129"/>
      <c r="D13" s="130" t="s">
        <v>58</v>
      </c>
      <c r="E13" s="129"/>
      <c r="F13" s="115"/>
      <c r="G13" s="136">
        <v>46.024307456476514</v>
      </c>
      <c r="H13" s="136">
        <v>55.761611089887026</v>
      </c>
      <c r="I13" s="136">
        <v>82.537621415341093</v>
      </c>
      <c r="J13" s="137"/>
      <c r="K13" s="137"/>
      <c r="L13" s="138">
        <v>118.80892182518913</v>
      </c>
      <c r="M13" s="138">
        <v>117.43016599459735</v>
      </c>
      <c r="N13" s="136">
        <v>101.17410702685419</v>
      </c>
      <c r="O13" s="137"/>
      <c r="P13" s="136"/>
      <c r="Q13" s="138">
        <v>54.680983466549876</v>
      </c>
      <c r="R13" s="138">
        <v>65.480952464116143</v>
      </c>
      <c r="S13" s="136">
        <v>83.506701428218804</v>
      </c>
      <c r="T13" s="116"/>
      <c r="U13" s="1"/>
    </row>
    <row r="14" spans="1:21" ht="15" customHeight="1" x14ac:dyDescent="0.4">
      <c r="B14" s="1"/>
      <c r="C14" s="123"/>
      <c r="D14" s="13"/>
      <c r="E14" s="13"/>
      <c r="F14" s="94"/>
      <c r="G14" s="134"/>
      <c r="H14" s="134"/>
      <c r="I14" s="134"/>
      <c r="J14" s="125"/>
      <c r="K14" s="125"/>
      <c r="L14" s="135"/>
      <c r="M14" s="135"/>
      <c r="N14" s="134"/>
      <c r="O14" s="125"/>
      <c r="P14" s="134"/>
      <c r="Q14" s="135"/>
      <c r="R14" s="135"/>
      <c r="S14" s="134"/>
      <c r="T14" s="5"/>
      <c r="U14" s="1"/>
    </row>
    <row r="15" spans="1:21" ht="20.149999999999999" customHeight="1" x14ac:dyDescent="0.4">
      <c r="B15" s="1"/>
      <c r="C15" s="123"/>
      <c r="D15" s="13" t="s">
        <v>44</v>
      </c>
      <c r="E15" s="123"/>
      <c r="F15" s="94"/>
      <c r="G15" s="134">
        <v>43.07826086956522</v>
      </c>
      <c r="H15" s="134">
        <v>58.339468214100123</v>
      </c>
      <c r="I15" s="134">
        <v>73.840681425947039</v>
      </c>
      <c r="J15" s="125"/>
      <c r="K15" s="125"/>
      <c r="L15" s="135">
        <v>115.33374747678644</v>
      </c>
      <c r="M15" s="135">
        <v>115.78117894854046</v>
      </c>
      <c r="N15" s="134">
        <v>99.6135542272267</v>
      </c>
      <c r="O15" s="125"/>
      <c r="P15" s="134"/>
      <c r="Q15" s="135">
        <v>49.683772608695655</v>
      </c>
      <c r="R15" s="135">
        <v>67.546124090594148</v>
      </c>
      <c r="S15" s="134">
        <v>73.555327233957243</v>
      </c>
      <c r="T15" s="98"/>
      <c r="U15" s="1"/>
    </row>
    <row r="16" spans="1:21" ht="15" customHeight="1" x14ac:dyDescent="0.4">
      <c r="B16" s="1"/>
      <c r="C16" s="123"/>
      <c r="D16" s="13"/>
      <c r="E16" s="123"/>
      <c r="F16" s="94"/>
      <c r="G16" s="134"/>
      <c r="H16" s="134"/>
      <c r="I16" s="134"/>
      <c r="J16" s="125"/>
      <c r="K16" s="125"/>
      <c r="L16" s="135"/>
      <c r="M16" s="135"/>
      <c r="N16" s="134"/>
      <c r="O16" s="125"/>
      <c r="P16" s="134"/>
      <c r="Q16" s="135"/>
      <c r="R16" s="135"/>
      <c r="S16" s="134"/>
      <c r="T16" s="5"/>
      <c r="U16" s="1"/>
    </row>
    <row r="17" spans="2:21" ht="20.149999999999999" customHeight="1" x14ac:dyDescent="0.4">
      <c r="B17" s="75"/>
      <c r="C17" s="129"/>
      <c r="D17" s="130" t="s">
        <v>45</v>
      </c>
      <c r="E17" s="129"/>
      <c r="F17" s="115"/>
      <c r="G17" s="136">
        <v>46.024307456476514</v>
      </c>
      <c r="H17" s="136">
        <v>55.761611089887026</v>
      </c>
      <c r="I17" s="136">
        <v>82.537621415341093</v>
      </c>
      <c r="J17" s="137"/>
      <c r="K17" s="137"/>
      <c r="L17" s="138">
        <v>118.80892182518913</v>
      </c>
      <c r="M17" s="138">
        <v>117.43016599459735</v>
      </c>
      <c r="N17" s="136">
        <v>101.17410702685419</v>
      </c>
      <c r="O17" s="137"/>
      <c r="P17" s="136"/>
      <c r="Q17" s="138">
        <v>54.680983466549876</v>
      </c>
      <c r="R17" s="138">
        <v>65.480952464116143</v>
      </c>
      <c r="S17" s="136">
        <v>83.506701428218804</v>
      </c>
      <c r="T17" s="116"/>
      <c r="U17" s="1"/>
    </row>
    <row r="18" spans="2:21" ht="15" customHeight="1" x14ac:dyDescent="0.35">
      <c r="B18" s="1"/>
      <c r="C18" s="13"/>
      <c r="D18" s="13"/>
      <c r="E18" s="13"/>
      <c r="F18" s="94"/>
      <c r="G18" s="132"/>
      <c r="H18" s="133"/>
      <c r="I18" s="128"/>
      <c r="J18" s="98"/>
      <c r="K18" s="94"/>
      <c r="L18" s="132"/>
      <c r="M18" s="133"/>
      <c r="N18" s="128"/>
      <c r="O18" s="98"/>
      <c r="P18" s="131"/>
      <c r="Q18" s="98"/>
      <c r="R18" s="133"/>
      <c r="S18" s="128"/>
      <c r="T18" s="98"/>
      <c r="U18" s="1"/>
    </row>
    <row r="19" spans="2:21" ht="15" customHeight="1" x14ac:dyDescent="0.45">
      <c r="B19" s="1"/>
      <c r="C19" s="13"/>
      <c r="D19" s="13"/>
      <c r="E19" s="13"/>
      <c r="F19" s="94"/>
      <c r="G19" s="95"/>
      <c r="H19" s="96"/>
      <c r="I19" s="97"/>
      <c r="J19" s="98"/>
      <c r="K19" s="94"/>
      <c r="L19" s="95"/>
      <c r="M19" s="96"/>
      <c r="N19" s="97"/>
      <c r="O19" s="98"/>
      <c r="P19" s="99"/>
      <c r="Q19" s="98"/>
      <c r="R19" s="106"/>
      <c r="S19" s="97"/>
      <c r="T19" s="98"/>
      <c r="U19" s="1"/>
    </row>
    <row r="20" spans="2:21" ht="17.149999999999999" customHeight="1" x14ac:dyDescent="0.35">
      <c r="B20" s="590" t="s">
        <v>154</v>
      </c>
      <c r="C20" s="590"/>
      <c r="D20" s="590"/>
      <c r="E20" s="590"/>
      <c r="F20" s="590"/>
      <c r="G20" s="590"/>
      <c r="H20" s="590"/>
      <c r="I20" s="590"/>
      <c r="J20" s="590"/>
      <c r="K20" s="590"/>
      <c r="L20" s="590"/>
      <c r="M20" s="590"/>
      <c r="N20" s="590"/>
      <c r="O20" s="590"/>
      <c r="P20" s="590"/>
      <c r="Q20" s="590"/>
      <c r="R20" s="590"/>
      <c r="S20" s="590"/>
      <c r="T20" s="590"/>
      <c r="U20" s="1"/>
    </row>
    <row r="21" spans="2:21" x14ac:dyDescent="0.25">
      <c r="B21" s="1"/>
      <c r="C21" s="1"/>
      <c r="D21" s="1"/>
      <c r="E21" s="1"/>
      <c r="F21" s="538" t="s">
        <v>71</v>
      </c>
      <c r="G21" s="538"/>
      <c r="H21" s="538"/>
      <c r="I21" s="538"/>
      <c r="J21" s="538"/>
      <c r="K21" s="538" t="s">
        <v>9</v>
      </c>
      <c r="L21" s="538"/>
      <c r="M21" s="538"/>
      <c r="N21" s="538"/>
      <c r="O21" s="538"/>
      <c r="P21" s="538" t="s">
        <v>10</v>
      </c>
      <c r="Q21" s="538"/>
      <c r="R21" s="538"/>
      <c r="S21" s="538"/>
      <c r="T21" s="538"/>
      <c r="U21" s="1"/>
    </row>
    <row r="22" spans="2:21" ht="20.149999999999999" customHeight="1" x14ac:dyDescent="0.25">
      <c r="B22" s="1"/>
      <c r="C22" s="1"/>
      <c r="D22" s="1"/>
      <c r="E22" s="1"/>
      <c r="F22" s="538"/>
      <c r="G22" s="538"/>
      <c r="H22" s="538"/>
      <c r="I22" s="538"/>
      <c r="J22" s="538"/>
      <c r="K22" s="538"/>
      <c r="L22" s="538"/>
      <c r="M22" s="538"/>
      <c r="N22" s="538"/>
      <c r="O22" s="538"/>
      <c r="P22" s="538"/>
      <c r="Q22" s="538"/>
      <c r="R22" s="538"/>
      <c r="S22" s="538"/>
      <c r="T22" s="538"/>
      <c r="U22" s="1"/>
    </row>
    <row r="23" spans="2:21" ht="20.149999999999999" customHeight="1" x14ac:dyDescent="0.25">
      <c r="B23" s="1"/>
      <c r="C23" s="1"/>
      <c r="D23" s="1"/>
      <c r="E23" s="1"/>
      <c r="F23" s="1"/>
      <c r="G23" s="19" t="s">
        <v>25</v>
      </c>
      <c r="H23" s="19" t="s">
        <v>15</v>
      </c>
      <c r="I23" s="326" t="s">
        <v>82</v>
      </c>
      <c r="J23" s="2"/>
      <c r="K23" s="2"/>
      <c r="L23" s="19" t="s">
        <v>25</v>
      </c>
      <c r="M23" s="19" t="s">
        <v>15</v>
      </c>
      <c r="N23" s="326" t="s">
        <v>83</v>
      </c>
      <c r="O23" s="1"/>
      <c r="P23" s="1"/>
      <c r="Q23" s="19" t="s">
        <v>25</v>
      </c>
      <c r="R23" s="19" t="s">
        <v>15</v>
      </c>
      <c r="S23" s="326" t="s">
        <v>84</v>
      </c>
      <c r="T23" s="1"/>
      <c r="U23" s="1"/>
    </row>
    <row r="24" spans="2:21" ht="15" customHeight="1" x14ac:dyDescent="0.4">
      <c r="B24" s="1"/>
      <c r="C24" s="14"/>
      <c r="D24" s="14"/>
      <c r="E24" s="14"/>
      <c r="F24" s="112"/>
      <c r="G24" s="111"/>
      <c r="H24" s="113"/>
      <c r="I24" s="121"/>
      <c r="J24" s="5"/>
      <c r="K24" s="112"/>
      <c r="L24" s="111"/>
      <c r="M24" s="114"/>
      <c r="N24" s="121"/>
      <c r="O24" s="5"/>
      <c r="P24" s="99"/>
      <c r="Q24" s="128"/>
      <c r="R24" s="114"/>
      <c r="S24" s="121"/>
      <c r="T24" s="5"/>
      <c r="U24" s="1"/>
    </row>
    <row r="25" spans="2:21" ht="20.149999999999999" customHeight="1" x14ac:dyDescent="0.4">
      <c r="B25" s="1"/>
      <c r="C25" s="123"/>
      <c r="D25" s="13" t="s">
        <v>42</v>
      </c>
      <c r="E25" s="123"/>
      <c r="F25" s="111"/>
      <c r="G25" s="134">
        <v>-12.276072273158615</v>
      </c>
      <c r="H25" s="134">
        <v>18.361795375515563</v>
      </c>
      <c r="I25" s="134">
        <v>-25.884929804873078</v>
      </c>
      <c r="J25" s="134"/>
      <c r="K25" s="134"/>
      <c r="L25" s="134">
        <v>7.0078570356149266</v>
      </c>
      <c r="M25" s="134">
        <v>4.6451117361049379</v>
      </c>
      <c r="N25" s="134">
        <v>2.2578649497673422</v>
      </c>
      <c r="O25" s="134"/>
      <c r="P25" s="134"/>
      <c r="Q25" s="134">
        <v>-6.1285048321730349</v>
      </c>
      <c r="R25" s="134">
        <v>23.859833023608555</v>
      </c>
      <c r="S25" s="134">
        <v>-24.211511612494263</v>
      </c>
      <c r="T25" s="98"/>
      <c r="U25" s="1"/>
    </row>
    <row r="26" spans="2:21" ht="15" customHeight="1" x14ac:dyDescent="0.4">
      <c r="B26" s="1"/>
      <c r="C26" s="14"/>
      <c r="D26" s="14"/>
      <c r="E26" s="14"/>
      <c r="F26" s="112"/>
      <c r="G26" s="134"/>
      <c r="H26" s="134"/>
      <c r="I26" s="134"/>
      <c r="J26" s="134"/>
      <c r="K26" s="134"/>
      <c r="L26" s="134"/>
      <c r="M26" s="134"/>
      <c r="N26" s="134"/>
      <c r="O26" s="134"/>
      <c r="P26" s="134"/>
      <c r="Q26" s="134"/>
      <c r="R26" s="134"/>
      <c r="S26" s="134"/>
      <c r="T26" s="5"/>
      <c r="U26" s="1"/>
    </row>
    <row r="27" spans="2:21" ht="20.149999999999999" customHeight="1" x14ac:dyDescent="0.4">
      <c r="B27" s="75"/>
      <c r="C27" s="129"/>
      <c r="D27" s="130" t="s">
        <v>58</v>
      </c>
      <c r="E27" s="129"/>
      <c r="F27" s="115"/>
      <c r="G27" s="136">
        <v>16.369045347734215</v>
      </c>
      <c r="H27" s="136">
        <v>24.151964374267745</v>
      </c>
      <c r="I27" s="136">
        <v>-6.2688649879242737</v>
      </c>
      <c r="J27" s="136"/>
      <c r="K27" s="136"/>
      <c r="L27" s="136">
        <v>8.141969237841078</v>
      </c>
      <c r="M27" s="136">
        <v>9.1087943933596947</v>
      </c>
      <c r="N27" s="136">
        <v>-0.8861111159521291</v>
      </c>
      <c r="O27" s="136"/>
      <c r="P27" s="136"/>
      <c r="Q27" s="136">
        <v>25.843777222444835</v>
      </c>
      <c r="R27" s="136">
        <v>35.460711544494437</v>
      </c>
      <c r="S27" s="136">
        <v>-7.0994269942693577</v>
      </c>
      <c r="T27" s="116"/>
      <c r="U27" s="1"/>
    </row>
    <row r="28" spans="2:21" ht="15" customHeight="1" x14ac:dyDescent="0.4">
      <c r="B28" s="1"/>
      <c r="C28" s="123"/>
      <c r="D28" s="13"/>
      <c r="E28" s="13"/>
      <c r="F28" s="94"/>
      <c r="G28" s="134"/>
      <c r="H28" s="134"/>
      <c r="I28" s="134"/>
      <c r="J28" s="134"/>
      <c r="K28" s="134"/>
      <c r="L28" s="134"/>
      <c r="M28" s="134"/>
      <c r="N28" s="134"/>
      <c r="O28" s="134"/>
      <c r="P28" s="134"/>
      <c r="Q28" s="134"/>
      <c r="R28" s="134"/>
      <c r="S28" s="134"/>
      <c r="T28" s="5"/>
      <c r="U28" s="1"/>
    </row>
    <row r="29" spans="2:21" ht="20.149999999999999" customHeight="1" x14ac:dyDescent="0.4">
      <c r="B29" s="1"/>
      <c r="C29" s="123"/>
      <c r="D29" s="13" t="s">
        <v>44</v>
      </c>
      <c r="E29" s="123"/>
      <c r="F29" s="94"/>
      <c r="G29" s="134">
        <v>-1.8967249246468076</v>
      </c>
      <c r="H29" s="134">
        <v>35.879267739156141</v>
      </c>
      <c r="I29" s="134">
        <v>-27.801145305210454</v>
      </c>
      <c r="J29" s="134"/>
      <c r="K29" s="134"/>
      <c r="L29" s="134">
        <v>7.2016944122600322</v>
      </c>
      <c r="M29" s="134">
        <v>3.0834292942480928</v>
      </c>
      <c r="N29" s="134">
        <v>3.9950796614340778</v>
      </c>
      <c r="O29" s="134"/>
      <c r="P29" s="134"/>
      <c r="Q29" s="134">
        <v>5.1683731547180898</v>
      </c>
      <c r="R29" s="134">
        <v>40.069008885378231</v>
      </c>
      <c r="S29" s="134">
        <v>-24.916743545530739</v>
      </c>
      <c r="T29" s="98"/>
      <c r="U29" s="1"/>
    </row>
    <row r="30" spans="2:21" ht="15" customHeight="1" x14ac:dyDescent="0.4">
      <c r="B30" s="1"/>
      <c r="C30" s="123"/>
      <c r="D30" s="13"/>
      <c r="E30" s="123"/>
      <c r="F30" s="94"/>
      <c r="G30" s="134"/>
      <c r="H30" s="134"/>
      <c r="I30" s="134"/>
      <c r="J30" s="134"/>
      <c r="K30" s="134"/>
      <c r="L30" s="134"/>
      <c r="M30" s="134"/>
      <c r="N30" s="134"/>
      <c r="O30" s="134"/>
      <c r="P30" s="134"/>
      <c r="Q30" s="134"/>
      <c r="R30" s="134"/>
      <c r="S30" s="134"/>
      <c r="T30" s="5"/>
      <c r="U30" s="1"/>
    </row>
    <row r="31" spans="2:21" ht="20.149999999999999" customHeight="1" x14ac:dyDescent="0.4">
      <c r="B31" s="75"/>
      <c r="C31" s="129"/>
      <c r="D31" s="130" t="s">
        <v>45</v>
      </c>
      <c r="E31" s="129"/>
      <c r="F31" s="115"/>
      <c r="G31" s="136">
        <v>16.369045347734215</v>
      </c>
      <c r="H31" s="136">
        <v>24.151964374267745</v>
      </c>
      <c r="I31" s="136">
        <v>-6.2688649879242737</v>
      </c>
      <c r="J31" s="136"/>
      <c r="K31" s="136"/>
      <c r="L31" s="136">
        <v>8.141969237841078</v>
      </c>
      <c r="M31" s="136">
        <v>9.1087943933596947</v>
      </c>
      <c r="N31" s="136">
        <v>-0.8861111159521291</v>
      </c>
      <c r="O31" s="136"/>
      <c r="P31" s="136"/>
      <c r="Q31" s="136">
        <v>25.843777222444835</v>
      </c>
      <c r="R31" s="136">
        <v>35.460711544494437</v>
      </c>
      <c r="S31" s="136">
        <v>-7.0994269942693577</v>
      </c>
      <c r="T31" s="116"/>
      <c r="U31" s="1"/>
    </row>
    <row r="32" spans="2:21" ht="15" customHeight="1" x14ac:dyDescent="0.35">
      <c r="B32" s="1"/>
      <c r="C32" s="13"/>
      <c r="D32" s="13"/>
      <c r="E32" s="13"/>
      <c r="F32" s="94"/>
      <c r="G32" s="132"/>
      <c r="H32" s="133"/>
      <c r="I32" s="128"/>
      <c r="J32" s="98"/>
      <c r="K32" s="94"/>
      <c r="L32" s="132"/>
      <c r="M32" s="133"/>
      <c r="N32" s="128"/>
      <c r="O32" s="98"/>
      <c r="P32" s="131"/>
      <c r="Q32" s="98"/>
      <c r="R32" s="133"/>
      <c r="S32" s="128"/>
      <c r="T32" s="98"/>
      <c r="U32" s="1"/>
    </row>
    <row r="33" spans="2:21" ht="15" customHeight="1" x14ac:dyDescent="0.35">
      <c r="B33" s="1"/>
      <c r="C33" s="13"/>
      <c r="F33" s="94"/>
      <c r="G33" s="95"/>
      <c r="H33" s="96"/>
      <c r="I33" s="97"/>
      <c r="J33" s="98"/>
      <c r="K33" s="94"/>
      <c r="L33" s="95"/>
      <c r="M33" s="96"/>
      <c r="N33" s="97"/>
      <c r="O33" s="98"/>
      <c r="P33" s="99"/>
      <c r="Q33" s="98"/>
      <c r="R33" s="96"/>
      <c r="S33" s="97"/>
      <c r="T33" s="98"/>
      <c r="U33" s="1"/>
    </row>
    <row r="34" spans="2:21" ht="40" customHeight="1" x14ac:dyDescent="0.25">
      <c r="B34" s="540" t="s">
        <v>107</v>
      </c>
      <c r="C34" s="540"/>
      <c r="D34" s="540"/>
      <c r="E34" s="540"/>
      <c r="F34" s="540"/>
      <c r="G34" s="540"/>
      <c r="H34" s="540"/>
      <c r="I34" s="540"/>
      <c r="J34" s="540"/>
      <c r="K34" s="540"/>
      <c r="L34" s="540"/>
      <c r="M34" s="540"/>
      <c r="N34" s="540"/>
      <c r="O34" s="540"/>
      <c r="P34" s="540"/>
      <c r="Q34" s="540"/>
      <c r="R34" s="540"/>
      <c r="S34" s="540"/>
      <c r="T34" s="540"/>
      <c r="U34" s="1"/>
    </row>
    <row r="35" spans="2:21" ht="17.5" x14ac:dyDescent="0.35">
      <c r="B35" s="1"/>
      <c r="C35" s="1"/>
      <c r="D35" s="1"/>
      <c r="E35" s="1"/>
      <c r="F35" s="1"/>
      <c r="G35" s="1"/>
      <c r="H35" s="71"/>
      <c r="I35" s="72"/>
      <c r="J35" s="86"/>
      <c r="K35" s="73"/>
      <c r="L35" s="1"/>
      <c r="M35" s="71"/>
      <c r="N35" s="72"/>
      <c r="O35" s="86"/>
      <c r="P35" s="1"/>
      <c r="Q35" s="1"/>
      <c r="R35" s="10"/>
      <c r="S35" s="37"/>
      <c r="T35" s="1"/>
      <c r="U35" s="1"/>
    </row>
    <row r="36" spans="2:21" s="151" customFormat="1" x14ac:dyDescent="0.25"/>
    <row r="37" spans="2:21" s="151" customFormat="1" x14ac:dyDescent="0.25"/>
    <row r="38" spans="2:21" s="151" customFormat="1" x14ac:dyDescent="0.25"/>
    <row r="39" spans="2:21" s="151" customFormat="1" x14ac:dyDescent="0.25"/>
    <row r="40" spans="2:21" s="151" customFormat="1" x14ac:dyDescent="0.25"/>
    <row r="41" spans="2:21" s="151" customFormat="1" x14ac:dyDescent="0.25"/>
    <row r="42" spans="2:21" s="151" customFormat="1" x14ac:dyDescent="0.25"/>
    <row r="43" spans="2:21" s="151" customFormat="1" x14ac:dyDescent="0.25"/>
    <row r="44" spans="2:21" s="151" customFormat="1" x14ac:dyDescent="0.25"/>
    <row r="45" spans="2:21" s="151" customFormat="1" x14ac:dyDescent="0.25"/>
    <row r="46" spans="2:21" s="151" customFormat="1" x14ac:dyDescent="0.25"/>
    <row r="47" spans="2:21" s="151" customFormat="1" x14ac:dyDescent="0.25"/>
    <row r="48" spans="2:21"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sheetData>
  <mergeCells count="12">
    <mergeCell ref="B34:T34"/>
    <mergeCell ref="K21:O22"/>
    <mergeCell ref="P21:T22"/>
    <mergeCell ref="F21:J22"/>
    <mergeCell ref="K7:O8"/>
    <mergeCell ref="P7:T8"/>
    <mergeCell ref="B2:S2"/>
    <mergeCell ref="B3:S3"/>
    <mergeCell ref="B4:P4"/>
    <mergeCell ref="B6:T6"/>
    <mergeCell ref="B20:T20"/>
    <mergeCell ref="F7:J8"/>
  </mergeCells>
  <phoneticPr fontId="3" type="noConversion"/>
  <printOptions horizontalCentered="1" verticalCentered="1"/>
  <pageMargins left="0.25" right="0.25" top="0.25" bottom="0.25" header="0" footer="0"/>
  <pageSetup scale="86" orientation="landscape" r:id="rId1"/>
  <headerFooter alignWithMargins="0"/>
  <rowBreaks count="1" manualBreakCount="1">
    <brk id="36" max="16383" man="1"/>
  </rowBreaks>
  <colBreaks count="1" manualBreakCount="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pageSetUpPr fitToPage="1"/>
  </sheetPr>
  <dimension ref="B1:AI82"/>
  <sheetViews>
    <sheetView showGridLines="0" zoomScale="80" workbookViewId="0"/>
  </sheetViews>
  <sheetFormatPr defaultRowHeight="12.5" x14ac:dyDescent="0.25"/>
  <cols>
    <col min="1" max="1" width="2.7265625" customWidth="1"/>
    <col min="2" max="2" width="17.7265625" customWidth="1"/>
    <col min="3" max="3" width="19" customWidth="1"/>
    <col min="4" max="4" width="2.7265625" customWidth="1"/>
    <col min="5" max="12" width="12.7265625" customWidth="1"/>
    <col min="13" max="13" width="2.7265625" customWidth="1"/>
    <col min="14" max="14" width="11.7265625" customWidth="1"/>
    <col min="15" max="15" width="1.7265625" customWidth="1"/>
    <col min="16" max="16" width="10.7265625" style="1" customWidth="1"/>
    <col min="17" max="17" width="1.7265625" style="1" customWidth="1"/>
    <col min="18" max="18" width="10.7265625" customWidth="1"/>
    <col min="19" max="19" width="1.7265625" customWidth="1"/>
    <col min="20" max="20" width="10.7265625" customWidth="1"/>
    <col min="21" max="21" width="2.7265625" customWidth="1"/>
    <col min="22" max="23" width="11.7265625" style="151" customWidth="1"/>
    <col min="24" max="24" width="5.7265625" style="151" customWidth="1"/>
    <col min="25" max="35" width="9.1796875" style="151" customWidth="1"/>
  </cols>
  <sheetData>
    <row r="1" spans="2:35" ht="30.75" customHeight="1" x14ac:dyDescent="0.45">
      <c r="B1" s="17" t="s">
        <v>128</v>
      </c>
      <c r="E1" s="9"/>
      <c r="F1" s="9"/>
      <c r="G1" s="9"/>
      <c r="H1" s="9"/>
      <c r="I1" s="9"/>
      <c r="J1" s="9"/>
      <c r="K1" s="9"/>
      <c r="L1" s="9"/>
      <c r="M1" s="9"/>
      <c r="N1" s="9"/>
      <c r="O1" s="9"/>
      <c r="Q1" s="148"/>
      <c r="R1" s="1"/>
      <c r="S1" s="1"/>
      <c r="T1" s="1"/>
      <c r="U1" s="1"/>
    </row>
    <row r="2" spans="2:35" ht="18" customHeight="1" x14ac:dyDescent="0.25">
      <c r="B2" s="592" t="s">
        <v>150</v>
      </c>
      <c r="C2" s="592"/>
      <c r="D2" s="592"/>
      <c r="E2" s="592"/>
      <c r="F2" s="592"/>
      <c r="G2" s="592"/>
      <c r="H2" s="592"/>
      <c r="I2" s="592"/>
      <c r="J2" s="592"/>
      <c r="K2" s="592"/>
      <c r="L2" s="592"/>
      <c r="M2" s="592"/>
      <c r="N2" s="592"/>
      <c r="O2" s="592"/>
      <c r="P2" s="592"/>
      <c r="Q2" s="592"/>
      <c r="R2" s="592"/>
      <c r="S2" s="592"/>
      <c r="T2" s="592"/>
      <c r="U2" s="1"/>
    </row>
    <row r="3" spans="2:35" ht="18" customHeight="1" x14ac:dyDescent="0.25">
      <c r="B3" s="591" t="s">
        <v>151</v>
      </c>
      <c r="C3" s="591"/>
      <c r="D3" s="591"/>
      <c r="E3" s="591"/>
      <c r="F3" s="591"/>
      <c r="G3" s="591"/>
      <c r="H3" s="591"/>
      <c r="I3" s="591"/>
      <c r="J3" s="591"/>
      <c r="K3" s="591"/>
      <c r="L3" s="591"/>
      <c r="M3" s="591"/>
      <c r="N3" s="591"/>
      <c r="O3" s="591"/>
      <c r="P3" s="591"/>
      <c r="Q3" s="591"/>
      <c r="R3" s="591"/>
      <c r="S3" s="591"/>
      <c r="T3" s="591"/>
      <c r="U3" s="1"/>
    </row>
    <row r="4" spans="2:35" ht="18" customHeight="1" x14ac:dyDescent="0.25">
      <c r="B4" s="591" t="s">
        <v>152</v>
      </c>
      <c r="C4" s="591"/>
      <c r="D4" s="591"/>
      <c r="E4" s="591"/>
      <c r="F4" s="591"/>
      <c r="G4" s="591"/>
      <c r="H4" s="591"/>
      <c r="I4" s="591"/>
      <c r="J4" s="591"/>
      <c r="K4" s="591"/>
      <c r="L4" s="591"/>
      <c r="M4" s="591"/>
      <c r="N4" s="591"/>
      <c r="O4" s="591"/>
      <c r="P4" s="591"/>
      <c r="Q4" s="591"/>
      <c r="R4" s="591"/>
      <c r="S4" s="591"/>
      <c r="T4" s="591"/>
      <c r="U4" s="1"/>
    </row>
    <row r="5" spans="2:35" s="85" customFormat="1" ht="21" customHeight="1" x14ac:dyDescent="0.25">
      <c r="B5" s="596"/>
      <c r="C5" s="596"/>
      <c r="D5" s="110"/>
      <c r="E5" s="471" t="s">
        <v>22</v>
      </c>
      <c r="F5" s="471"/>
      <c r="G5" s="471"/>
      <c r="H5" s="471"/>
      <c r="I5" s="471"/>
      <c r="J5" s="471"/>
      <c r="K5" s="471"/>
      <c r="L5" s="471"/>
      <c r="M5" s="311"/>
      <c r="N5" s="595" t="s">
        <v>28</v>
      </c>
      <c r="O5" s="595"/>
      <c r="P5" s="595"/>
      <c r="Q5" s="595"/>
      <c r="R5" s="595"/>
      <c r="S5" s="595"/>
      <c r="T5" s="595"/>
      <c r="V5" s="151"/>
      <c r="W5" s="151"/>
      <c r="X5" s="151"/>
      <c r="Y5" s="151"/>
      <c r="Z5" s="151"/>
      <c r="AA5" s="151"/>
      <c r="AB5" s="151"/>
      <c r="AC5" s="151"/>
      <c r="AD5" s="151"/>
      <c r="AE5" s="151"/>
      <c r="AF5" s="151"/>
      <c r="AG5" s="151"/>
      <c r="AH5" s="151"/>
      <c r="AI5" s="151"/>
    </row>
    <row r="6" spans="2:35" s="85" customFormat="1" ht="15.75" customHeight="1" x14ac:dyDescent="0.35">
      <c r="B6" s="598"/>
      <c r="C6" s="598"/>
      <c r="D6" s="110"/>
      <c r="E6" s="468" t="s">
        <v>42</v>
      </c>
      <c r="F6" s="610" t="s">
        <v>24</v>
      </c>
      <c r="G6" s="470" t="s">
        <v>37</v>
      </c>
      <c r="H6" s="599" t="s">
        <v>24</v>
      </c>
      <c r="I6" s="470" t="s">
        <v>44</v>
      </c>
      <c r="J6" s="610" t="s">
        <v>24</v>
      </c>
      <c r="K6" s="470" t="s">
        <v>45</v>
      </c>
      <c r="L6" s="610" t="s">
        <v>24</v>
      </c>
      <c r="M6" s="312"/>
      <c r="N6" s="610" t="s">
        <v>63</v>
      </c>
      <c r="O6" s="436" t="s">
        <v>64</v>
      </c>
      <c r="P6" s="436"/>
      <c r="Q6" s="436" t="s">
        <v>65</v>
      </c>
      <c r="R6" s="436"/>
      <c r="S6" s="436" t="s">
        <v>66</v>
      </c>
      <c r="T6" s="436"/>
      <c r="V6" s="151"/>
      <c r="W6" s="151"/>
      <c r="X6" s="151"/>
      <c r="Y6" s="151"/>
      <c r="Z6" s="151"/>
      <c r="AA6" s="151"/>
      <c r="AB6" s="151"/>
      <c r="AC6" s="151"/>
      <c r="AD6" s="151"/>
      <c r="AE6" s="151"/>
      <c r="AF6" s="151"/>
      <c r="AG6" s="151"/>
      <c r="AH6" s="151"/>
      <c r="AI6" s="151"/>
    </row>
    <row r="7" spans="2:35" s="85" customFormat="1" ht="24" customHeight="1" x14ac:dyDescent="0.3">
      <c r="B7" s="626"/>
      <c r="C7" s="626"/>
      <c r="D7" s="110"/>
      <c r="E7" s="468"/>
      <c r="F7" s="610"/>
      <c r="G7" s="470"/>
      <c r="H7" s="599"/>
      <c r="I7" s="470"/>
      <c r="J7" s="610"/>
      <c r="K7" s="470"/>
      <c r="L7" s="610"/>
      <c r="M7" s="313"/>
      <c r="N7" s="610"/>
      <c r="O7" s="436"/>
      <c r="P7" s="436"/>
      <c r="Q7" s="436"/>
      <c r="R7" s="436"/>
      <c r="S7" s="436"/>
      <c r="T7" s="436"/>
      <c r="V7" s="151"/>
      <c r="W7" s="151"/>
      <c r="X7" s="151"/>
      <c r="Y7" s="151"/>
      <c r="Z7" s="151"/>
      <c r="AA7" s="151"/>
      <c r="AB7" s="151"/>
      <c r="AC7" s="151"/>
      <c r="AD7" s="151"/>
      <c r="AE7" s="151"/>
      <c r="AF7" s="151"/>
      <c r="AG7" s="151"/>
      <c r="AH7" s="151"/>
      <c r="AI7" s="151"/>
    </row>
    <row r="8" spans="2:35" ht="20.149999999999999" customHeight="1" x14ac:dyDescent="0.25">
      <c r="B8" s="597" t="s">
        <v>155</v>
      </c>
      <c r="C8" s="597"/>
      <c r="D8" s="234"/>
      <c r="E8" s="152">
        <v>38.593548387096774</v>
      </c>
      <c r="F8" s="153">
        <v>-12.276072273158615</v>
      </c>
      <c r="G8" s="152">
        <v>46.024307456476514</v>
      </c>
      <c r="H8" s="153">
        <v>16.369045347734215</v>
      </c>
      <c r="I8" s="152">
        <v>43.07826086956522</v>
      </c>
      <c r="J8" s="153">
        <v>-1.8967249246468076</v>
      </c>
      <c r="K8" s="152">
        <v>46.024307456476514</v>
      </c>
      <c r="L8" s="153">
        <v>16.369045347734215</v>
      </c>
      <c r="M8" s="314"/>
      <c r="N8" s="105">
        <v>-1.2901561088891756E-2</v>
      </c>
      <c r="O8" s="105"/>
      <c r="P8" s="105">
        <v>7.5607324048607844E-2</v>
      </c>
      <c r="Q8" s="105"/>
      <c r="R8" s="105">
        <v>-4.3476370592582933E-3</v>
      </c>
      <c r="S8" s="105"/>
      <c r="T8" s="157">
        <v>7.5607324048607844E-2</v>
      </c>
    </row>
    <row r="9" spans="2:35" ht="20.149999999999999" customHeight="1" x14ac:dyDescent="0.25">
      <c r="B9" s="594" t="s">
        <v>156</v>
      </c>
      <c r="C9" s="594"/>
      <c r="D9" s="234"/>
      <c r="E9" s="154">
        <v>57.176431513489078</v>
      </c>
      <c r="F9" s="155">
        <v>2.4628000891811275</v>
      </c>
      <c r="G9" s="154">
        <v>64.932092610857424</v>
      </c>
      <c r="H9" s="155">
        <v>8.3907590982491236</v>
      </c>
      <c r="I9" s="154">
        <v>62.966156083155248</v>
      </c>
      <c r="J9" s="155">
        <v>5.2761940070954179</v>
      </c>
      <c r="K9" s="154">
        <v>64.932092610857424</v>
      </c>
      <c r="L9" s="155">
        <v>8.3907590982491236</v>
      </c>
      <c r="M9" s="314"/>
      <c r="N9" s="84">
        <v>1.1092911092911093</v>
      </c>
      <c r="O9" s="84"/>
      <c r="P9" s="84">
        <v>2.2693317449468005</v>
      </c>
      <c r="Q9" s="84"/>
      <c r="R9" s="84">
        <v>1.1741429614866992</v>
      </c>
      <c r="S9" s="84"/>
      <c r="T9" s="155">
        <v>2.2693317449468005</v>
      </c>
    </row>
    <row r="10" spans="2:35" ht="20.149999999999999" customHeight="1" x14ac:dyDescent="0.25">
      <c r="B10" s="593" t="s">
        <v>157</v>
      </c>
      <c r="C10" s="593"/>
      <c r="D10" s="234"/>
      <c r="E10" s="156">
        <v>55.560992033025812</v>
      </c>
      <c r="F10" s="157">
        <v>3.8072471074664178</v>
      </c>
      <c r="G10" s="156">
        <v>64.296907786839398</v>
      </c>
      <c r="H10" s="157">
        <v>12.385791683183928</v>
      </c>
      <c r="I10" s="156">
        <v>62.767233116761943</v>
      </c>
      <c r="J10" s="157">
        <v>9.8839845572866523</v>
      </c>
      <c r="K10" s="156">
        <v>64.296907786839398</v>
      </c>
      <c r="L10" s="157">
        <v>12.385791683183928</v>
      </c>
      <c r="M10" s="314"/>
      <c r="N10" s="105">
        <v>2.6328961858043849</v>
      </c>
      <c r="O10" s="105"/>
      <c r="P10" s="105">
        <v>3.8848265185525346</v>
      </c>
      <c r="Q10" s="105"/>
      <c r="R10" s="105">
        <v>2.6328961858043849</v>
      </c>
      <c r="S10" s="105"/>
      <c r="T10" s="157">
        <v>3.8848265185525346</v>
      </c>
    </row>
    <row r="11" spans="2:35" ht="20.149999999999999" customHeight="1" x14ac:dyDescent="0.25">
      <c r="B11" s="594" t="s">
        <v>158</v>
      </c>
      <c r="C11" s="594"/>
      <c r="D11" s="234"/>
      <c r="E11" s="154">
        <v>53.677731026959641</v>
      </c>
      <c r="F11" s="155">
        <v>4.0971421361904925</v>
      </c>
      <c r="G11" s="154">
        <v>60.168698389363364</v>
      </c>
      <c r="H11" s="155">
        <v>13.311284942976124</v>
      </c>
      <c r="I11" s="154">
        <v>61.164127897617512</v>
      </c>
      <c r="J11" s="155">
        <v>10.370680018513868</v>
      </c>
      <c r="K11" s="154">
        <v>60.168698389363364</v>
      </c>
      <c r="L11" s="155">
        <v>13.311284942976124</v>
      </c>
      <c r="M11" s="314"/>
      <c r="N11" s="84">
        <v>1.5772870662460567</v>
      </c>
      <c r="O11" s="84"/>
      <c r="P11" s="84">
        <v>7.908197457884957</v>
      </c>
      <c r="Q11" s="84"/>
      <c r="R11" s="84">
        <v>4.3664987025328506</v>
      </c>
      <c r="S11" s="84"/>
      <c r="T11" s="155">
        <v>7.908197457884957</v>
      </c>
    </row>
    <row r="12" spans="2:35" ht="20.149999999999999" customHeight="1" x14ac:dyDescent="0.25">
      <c r="B12" s="593" t="s">
        <v>159</v>
      </c>
      <c r="C12" s="593"/>
      <c r="D12" s="234"/>
      <c r="E12" s="156">
        <v>52.394441573780171</v>
      </c>
      <c r="F12" s="157">
        <v>1.7194010657531567</v>
      </c>
      <c r="G12" s="156">
        <v>59.91592911977321</v>
      </c>
      <c r="H12" s="157">
        <v>14.245231010216909</v>
      </c>
      <c r="I12" s="156">
        <v>60.103014319898769</v>
      </c>
      <c r="J12" s="157">
        <v>6.9168865863980207</v>
      </c>
      <c r="K12" s="156">
        <v>59.91592911977321</v>
      </c>
      <c r="L12" s="157">
        <v>14.245231010216909</v>
      </c>
      <c r="M12" s="314"/>
      <c r="N12" s="105">
        <v>3.5085122131754258</v>
      </c>
      <c r="O12" s="105"/>
      <c r="P12" s="105">
        <v>10.647174464037965</v>
      </c>
      <c r="Q12" s="105"/>
      <c r="R12" s="105">
        <v>7.1573969501645411</v>
      </c>
      <c r="S12" s="105"/>
      <c r="T12" s="157">
        <v>10.647174464037965</v>
      </c>
    </row>
    <row r="13" spans="2:35" ht="20.149999999999999" customHeight="1" x14ac:dyDescent="0.25">
      <c r="B13" s="603" t="s">
        <v>72</v>
      </c>
      <c r="C13" s="603"/>
      <c r="D13" s="234"/>
      <c r="E13" s="158">
        <v>50.327721372574217</v>
      </c>
      <c r="F13" s="159">
        <v>18.361795375515563</v>
      </c>
      <c r="G13" s="158">
        <v>55.761611089887026</v>
      </c>
      <c r="H13" s="159">
        <v>24.151964374267745</v>
      </c>
      <c r="I13" s="158">
        <v>58.339468214100123</v>
      </c>
      <c r="J13" s="159">
        <v>35.879267739156141</v>
      </c>
      <c r="K13" s="158">
        <v>55.761611089887026</v>
      </c>
      <c r="L13" s="159">
        <v>24.151964374267745</v>
      </c>
      <c r="M13" s="314"/>
      <c r="N13" s="161">
        <v>0</v>
      </c>
      <c r="O13" s="161"/>
      <c r="P13" s="161">
        <v>15.804542308822647</v>
      </c>
      <c r="Q13" s="161"/>
      <c r="R13" s="161">
        <v>0</v>
      </c>
      <c r="S13" s="161"/>
      <c r="T13" s="159">
        <v>15.804542308822647</v>
      </c>
    </row>
    <row r="14" spans="2:35" ht="10" customHeight="1" x14ac:dyDescent="0.25">
      <c r="E14" s="310"/>
      <c r="F14" s="310"/>
      <c r="G14" s="310"/>
      <c r="H14" s="310"/>
      <c r="I14" s="310"/>
      <c r="J14" s="310"/>
      <c r="K14" s="310"/>
      <c r="L14" s="310"/>
      <c r="M14" s="105"/>
      <c r="N14" s="105"/>
      <c r="O14" s="105"/>
      <c r="P14" s="105"/>
      <c r="Q14" s="105"/>
      <c r="R14" s="105"/>
      <c r="S14" s="105"/>
      <c r="T14" s="105"/>
    </row>
    <row r="15" spans="2:35" ht="21" customHeight="1" x14ac:dyDescent="0.25">
      <c r="E15" s="611" t="s">
        <v>78</v>
      </c>
      <c r="F15" s="611"/>
      <c r="G15" s="611"/>
      <c r="H15" s="611"/>
      <c r="I15" s="611"/>
      <c r="J15" s="611"/>
      <c r="K15" s="611"/>
      <c r="L15" s="611"/>
      <c r="M15" s="311"/>
      <c r="N15" s="611" t="s">
        <v>29</v>
      </c>
      <c r="O15" s="611"/>
      <c r="P15" s="611"/>
      <c r="Q15" s="611"/>
      <c r="R15" s="611"/>
      <c r="S15" s="611"/>
      <c r="T15" s="611"/>
    </row>
    <row r="16" spans="2:35" ht="22.5" customHeight="1" x14ac:dyDescent="0.3">
      <c r="E16" s="468" t="s">
        <v>42</v>
      </c>
      <c r="F16" s="610" t="s">
        <v>24</v>
      </c>
      <c r="G16" s="468" t="s">
        <v>37</v>
      </c>
      <c r="H16" s="610" t="s">
        <v>24</v>
      </c>
      <c r="I16" s="468" t="s">
        <v>44</v>
      </c>
      <c r="J16" s="610" t="s">
        <v>24</v>
      </c>
      <c r="K16" s="468" t="s">
        <v>45</v>
      </c>
      <c r="L16" s="610" t="s">
        <v>24</v>
      </c>
      <c r="M16" s="312"/>
      <c r="N16" s="436" t="s">
        <v>63</v>
      </c>
      <c r="O16" s="436" t="s">
        <v>64</v>
      </c>
      <c r="P16" s="436"/>
      <c r="Q16" s="436" t="s">
        <v>65</v>
      </c>
      <c r="R16" s="436"/>
      <c r="S16" s="436" t="s">
        <v>66</v>
      </c>
      <c r="T16" s="436"/>
    </row>
    <row r="17" spans="2:35" ht="18.75" customHeight="1" x14ac:dyDescent="0.3">
      <c r="E17" s="468"/>
      <c r="F17" s="610"/>
      <c r="G17" s="468"/>
      <c r="H17" s="610"/>
      <c r="I17" s="468"/>
      <c r="J17" s="610"/>
      <c r="K17" s="468"/>
      <c r="L17" s="610"/>
      <c r="M17" s="313"/>
      <c r="N17" s="436"/>
      <c r="O17" s="436"/>
      <c r="P17" s="436"/>
      <c r="Q17" s="436"/>
      <c r="R17" s="436"/>
      <c r="S17" s="436"/>
      <c r="T17" s="436"/>
    </row>
    <row r="18" spans="2:35" ht="20.149999999999999" customHeight="1" x14ac:dyDescent="0.25">
      <c r="B18" s="604" t="s">
        <v>155</v>
      </c>
      <c r="C18" s="604"/>
      <c r="D18" s="234"/>
      <c r="E18" s="163">
        <v>113.86230023403544</v>
      </c>
      <c r="F18" s="153">
        <v>7.0078570356149266</v>
      </c>
      <c r="G18" s="163">
        <v>118.80892182518913</v>
      </c>
      <c r="H18" s="153">
        <v>8.141969237841078</v>
      </c>
      <c r="I18" s="163">
        <v>115.33374747678644</v>
      </c>
      <c r="J18" s="153">
        <v>7.2016944122600322</v>
      </c>
      <c r="K18" s="163">
        <v>118.80892182518913</v>
      </c>
      <c r="L18" s="153">
        <v>8.141969237841078</v>
      </c>
      <c r="M18" s="314"/>
      <c r="N18" s="152">
        <v>-12.287390029325513</v>
      </c>
      <c r="O18" s="160"/>
      <c r="P18" s="160">
        <v>16.457028869064111</v>
      </c>
      <c r="Q18" s="160"/>
      <c r="R18" s="160">
        <v>-1.9009900990099009</v>
      </c>
      <c r="S18" s="160"/>
      <c r="T18" s="153">
        <v>16.457028869064111</v>
      </c>
    </row>
    <row r="19" spans="2:35" ht="20.149999999999999" customHeight="1" x14ac:dyDescent="0.25">
      <c r="B19" s="602" t="s">
        <v>156</v>
      </c>
      <c r="C19" s="602"/>
      <c r="D19" s="234"/>
      <c r="E19" s="164">
        <v>113.04552667270242</v>
      </c>
      <c r="F19" s="155">
        <v>6.0234056837969039</v>
      </c>
      <c r="G19" s="164">
        <v>118.85586300541787</v>
      </c>
      <c r="H19" s="155">
        <v>17.97383709837127</v>
      </c>
      <c r="I19" s="164">
        <v>119.1239974996526</v>
      </c>
      <c r="J19" s="155">
        <v>9.4249890984313183</v>
      </c>
      <c r="K19" s="164">
        <v>118.85586300541787</v>
      </c>
      <c r="L19" s="155">
        <v>17.97383709837127</v>
      </c>
      <c r="M19" s="314"/>
      <c r="N19" s="154">
        <v>3.5994108209053368</v>
      </c>
      <c r="O19" s="84"/>
      <c r="P19" s="84">
        <v>10.850505003089197</v>
      </c>
      <c r="Q19" s="84"/>
      <c r="R19" s="84">
        <v>6.5122870291104755</v>
      </c>
      <c r="S19" s="84"/>
      <c r="T19" s="155">
        <v>10.850505003089197</v>
      </c>
    </row>
    <row r="20" spans="2:35" ht="20.149999999999999" customHeight="1" x14ac:dyDescent="0.25">
      <c r="B20" s="601" t="s">
        <v>157</v>
      </c>
      <c r="C20" s="601"/>
      <c r="D20" s="234"/>
      <c r="E20" s="165">
        <v>121.84315563244884</v>
      </c>
      <c r="F20" s="157">
        <v>5.160245185869738</v>
      </c>
      <c r="G20" s="165">
        <v>130.18848836870896</v>
      </c>
      <c r="H20" s="157">
        <v>15.916784827625483</v>
      </c>
      <c r="I20" s="165">
        <v>127.91125326324449</v>
      </c>
      <c r="J20" s="157">
        <v>7.5929706393441183</v>
      </c>
      <c r="K20" s="165">
        <v>130.18848836870896</v>
      </c>
      <c r="L20" s="157">
        <v>15.916784827625483</v>
      </c>
      <c r="M20" s="314"/>
      <c r="N20" s="156">
        <v>6.5403841570657564</v>
      </c>
      <c r="O20" s="105"/>
      <c r="P20" s="105">
        <v>16.751784721493824</v>
      </c>
      <c r="Q20" s="105"/>
      <c r="R20" s="105">
        <v>12.777115795469374</v>
      </c>
      <c r="S20" s="105"/>
      <c r="T20" s="157">
        <v>16.751784721493824</v>
      </c>
    </row>
    <row r="21" spans="2:35" ht="20.149999999999999" customHeight="1" x14ac:dyDescent="0.25">
      <c r="B21" s="602" t="s">
        <v>158</v>
      </c>
      <c r="C21" s="602"/>
      <c r="D21" s="234"/>
      <c r="E21" s="164">
        <v>160.45937968742439</v>
      </c>
      <c r="F21" s="155">
        <v>6.1788965618274396</v>
      </c>
      <c r="G21" s="164">
        <v>162.20176890553614</v>
      </c>
      <c r="H21" s="155">
        <v>13.488065948132704</v>
      </c>
      <c r="I21" s="164">
        <v>167.28015495396207</v>
      </c>
      <c r="J21" s="155">
        <v>9.5781754046279186</v>
      </c>
      <c r="K21" s="164">
        <v>162.20176890553614</v>
      </c>
      <c r="L21" s="155">
        <v>13.488065948132704</v>
      </c>
      <c r="M21" s="314"/>
      <c r="N21" s="154">
        <v>5.7390528954735158</v>
      </c>
      <c r="O21" s="84"/>
      <c r="P21" s="84">
        <v>22.272165098300299</v>
      </c>
      <c r="Q21" s="84"/>
      <c r="R21" s="84">
        <v>15.190014329531863</v>
      </c>
      <c r="S21" s="84"/>
      <c r="T21" s="155">
        <v>22.272165098300299</v>
      </c>
    </row>
    <row r="22" spans="2:35" ht="20.149999999999999" customHeight="1" x14ac:dyDescent="0.25">
      <c r="B22" s="601" t="s">
        <v>159</v>
      </c>
      <c r="C22" s="601"/>
      <c r="D22" s="234"/>
      <c r="E22" s="165">
        <v>176.85125829913883</v>
      </c>
      <c r="F22" s="157">
        <v>7.572792316151677</v>
      </c>
      <c r="G22" s="165">
        <v>176.2220686474673</v>
      </c>
      <c r="H22" s="157">
        <v>12.343935072116929</v>
      </c>
      <c r="I22" s="165">
        <v>183.34921011284845</v>
      </c>
      <c r="J22" s="157">
        <v>10.940384193872951</v>
      </c>
      <c r="K22" s="165">
        <v>176.2220686474673</v>
      </c>
      <c r="L22" s="157">
        <v>12.343935072116929</v>
      </c>
      <c r="M22" s="314"/>
      <c r="N22" s="156">
        <v>5.2882386753444219</v>
      </c>
      <c r="O22" s="105"/>
      <c r="P22" s="105">
        <v>26.409120072743033</v>
      </c>
      <c r="Q22" s="105"/>
      <c r="R22" s="105">
        <v>14.569352566092709</v>
      </c>
      <c r="S22" s="105"/>
      <c r="T22" s="157">
        <v>26.409120072743033</v>
      </c>
    </row>
    <row r="23" spans="2:35" ht="20.149999999999999" customHeight="1" x14ac:dyDescent="0.25">
      <c r="B23" s="600" t="s">
        <v>72</v>
      </c>
      <c r="C23" s="600"/>
      <c r="D23" s="234"/>
      <c r="E23" s="166">
        <v>112.70352783452502</v>
      </c>
      <c r="F23" s="159">
        <v>4.6451117361049379</v>
      </c>
      <c r="G23" s="166">
        <v>117.43016599459735</v>
      </c>
      <c r="H23" s="159">
        <v>9.1087943933596947</v>
      </c>
      <c r="I23" s="166">
        <v>115.78117894854046</v>
      </c>
      <c r="J23" s="159">
        <v>3.0834292942480928</v>
      </c>
      <c r="K23" s="166">
        <v>117.43016599459735</v>
      </c>
      <c r="L23" s="159">
        <v>9.1087943933596947</v>
      </c>
      <c r="M23" s="314"/>
      <c r="N23" s="158">
        <v>18.361795375547832</v>
      </c>
      <c r="O23" s="161"/>
      <c r="P23" s="161">
        <v>43.773614111124402</v>
      </c>
      <c r="Q23" s="161"/>
      <c r="R23" s="161">
        <v>35.879267739169904</v>
      </c>
      <c r="S23" s="161"/>
      <c r="T23" s="159">
        <v>43.773614111124402</v>
      </c>
    </row>
    <row r="24" spans="2:35" ht="10" customHeight="1" x14ac:dyDescent="0.25">
      <c r="E24" s="310"/>
      <c r="F24" s="310"/>
      <c r="G24" s="310"/>
      <c r="H24" s="310"/>
      <c r="I24" s="310"/>
      <c r="J24" s="310"/>
      <c r="K24" s="310"/>
      <c r="L24" s="310"/>
      <c r="M24" s="105"/>
      <c r="N24" s="105"/>
      <c r="O24" s="105"/>
      <c r="P24" s="105"/>
      <c r="Q24" s="105"/>
      <c r="R24" s="105"/>
      <c r="S24" s="105"/>
      <c r="T24" s="105"/>
    </row>
    <row r="25" spans="2:35" s="85" customFormat="1" ht="21" customHeight="1" x14ac:dyDescent="0.25">
      <c r="B25" s="596"/>
      <c r="C25" s="596"/>
      <c r="D25" s="110"/>
      <c r="E25" s="611" t="s">
        <v>10</v>
      </c>
      <c r="F25" s="611"/>
      <c r="G25" s="611"/>
      <c r="H25" s="611"/>
      <c r="I25" s="611"/>
      <c r="J25" s="611"/>
      <c r="K25" s="611"/>
      <c r="L25" s="611"/>
      <c r="M25" s="311"/>
      <c r="N25" s="611" t="s">
        <v>38</v>
      </c>
      <c r="O25" s="611"/>
      <c r="P25" s="611"/>
      <c r="Q25" s="611"/>
      <c r="R25" s="611"/>
      <c r="S25" s="611"/>
      <c r="T25" s="611"/>
      <c r="V25" s="151"/>
      <c r="W25" s="151"/>
      <c r="X25" s="151"/>
      <c r="Y25" s="151"/>
      <c r="Z25" s="151"/>
      <c r="AA25" s="151"/>
      <c r="AB25" s="151"/>
      <c r="AC25" s="151"/>
      <c r="AD25" s="151"/>
      <c r="AE25" s="151"/>
      <c r="AF25" s="151"/>
      <c r="AG25" s="151"/>
      <c r="AH25" s="151"/>
      <c r="AI25" s="151"/>
    </row>
    <row r="26" spans="2:35" s="85" customFormat="1" ht="19.5" customHeight="1" x14ac:dyDescent="0.3">
      <c r="B26" s="110"/>
      <c r="C26" s="110"/>
      <c r="D26" s="110"/>
      <c r="E26" s="468" t="s">
        <v>42</v>
      </c>
      <c r="F26" s="610" t="s">
        <v>24</v>
      </c>
      <c r="G26" s="468" t="s">
        <v>37</v>
      </c>
      <c r="H26" s="610" t="s">
        <v>24</v>
      </c>
      <c r="I26" s="468" t="s">
        <v>44</v>
      </c>
      <c r="J26" s="610" t="s">
        <v>24</v>
      </c>
      <c r="K26" s="468" t="s">
        <v>45</v>
      </c>
      <c r="L26" s="610" t="s">
        <v>24</v>
      </c>
      <c r="M26" s="312"/>
      <c r="N26" s="436" t="s">
        <v>63</v>
      </c>
      <c r="O26" s="436" t="s">
        <v>64</v>
      </c>
      <c r="P26" s="436"/>
      <c r="Q26" s="436" t="s">
        <v>65</v>
      </c>
      <c r="R26" s="436"/>
      <c r="S26" s="436" t="s">
        <v>66</v>
      </c>
      <c r="T26" s="436"/>
      <c r="V26" s="151"/>
      <c r="W26" s="151"/>
      <c r="X26" s="151"/>
      <c r="Y26" s="151"/>
      <c r="Z26" s="151"/>
      <c r="AA26" s="151"/>
      <c r="AB26" s="151"/>
      <c r="AC26" s="151"/>
      <c r="AD26" s="151"/>
      <c r="AE26" s="151"/>
      <c r="AF26" s="151"/>
      <c r="AG26" s="151"/>
      <c r="AH26" s="151"/>
      <c r="AI26" s="151"/>
    </row>
    <row r="27" spans="2:35" s="85" customFormat="1" ht="25.5" customHeight="1" x14ac:dyDescent="0.3">
      <c r="B27" s="110"/>
      <c r="C27" s="110"/>
      <c r="D27" s="110"/>
      <c r="E27" s="468"/>
      <c r="F27" s="610"/>
      <c r="G27" s="468"/>
      <c r="H27" s="610"/>
      <c r="I27" s="468"/>
      <c r="J27" s="610"/>
      <c r="K27" s="468"/>
      <c r="L27" s="610"/>
      <c r="M27" s="313"/>
      <c r="N27" s="436"/>
      <c r="O27" s="436"/>
      <c r="P27" s="436"/>
      <c r="Q27" s="436"/>
      <c r="R27" s="436"/>
      <c r="S27" s="436"/>
      <c r="T27" s="436"/>
      <c r="V27" s="151"/>
      <c r="W27" s="151"/>
      <c r="X27" s="151"/>
      <c r="Y27" s="151"/>
      <c r="Z27" s="151"/>
      <c r="AA27" s="151"/>
      <c r="AB27" s="151"/>
      <c r="AC27" s="151"/>
      <c r="AD27" s="151"/>
      <c r="AE27" s="151"/>
      <c r="AF27" s="151"/>
      <c r="AG27" s="151"/>
      <c r="AH27" s="151"/>
      <c r="AI27" s="151"/>
    </row>
    <row r="28" spans="2:35" ht="20.149999999999999" customHeight="1" x14ac:dyDescent="0.25">
      <c r="B28" s="604" t="s">
        <v>155</v>
      </c>
      <c r="C28" s="604"/>
      <c r="D28" s="234"/>
      <c r="E28" s="163">
        <v>43.943501935483873</v>
      </c>
      <c r="F28" s="153">
        <v>-6.1285048321730349</v>
      </c>
      <c r="G28" s="163">
        <v>54.680983466549876</v>
      </c>
      <c r="H28" s="153">
        <v>25.843777222444835</v>
      </c>
      <c r="I28" s="163">
        <v>49.683772608695655</v>
      </c>
      <c r="J28" s="153">
        <v>5.1683731547180898</v>
      </c>
      <c r="K28" s="163">
        <v>54.680983466549876</v>
      </c>
      <c r="L28" s="153">
        <v>25.843777222444835</v>
      </c>
      <c r="M28" s="314"/>
      <c r="N28" s="152">
        <v>-6.1406157204165446</v>
      </c>
      <c r="O28" s="160"/>
      <c r="P28" s="160">
        <v>25.938924334853851</v>
      </c>
      <c r="Q28" s="160"/>
      <c r="R28" s="160">
        <v>5.1638008154637287</v>
      </c>
      <c r="S28" s="160"/>
      <c r="T28" s="153">
        <v>25.938924334853851</v>
      </c>
    </row>
    <row r="29" spans="2:35" ht="20.149999999999999" customHeight="1" x14ac:dyDescent="0.25">
      <c r="B29" s="602" t="s">
        <v>156</v>
      </c>
      <c r="C29" s="602"/>
      <c r="D29" s="234"/>
      <c r="E29" s="164">
        <v>64.635398137080728</v>
      </c>
      <c r="F29" s="155">
        <v>8.6345502135523216</v>
      </c>
      <c r="G29" s="164">
        <v>77.175599040111763</v>
      </c>
      <c r="H29" s="155">
        <v>27.872737568391134</v>
      </c>
      <c r="I29" s="164">
        <v>75.007802198125219</v>
      </c>
      <c r="J29" s="155">
        <v>15.198463815519517</v>
      </c>
      <c r="K29" s="164">
        <v>77.175599040111763</v>
      </c>
      <c r="L29" s="155">
        <v>27.872737568391134</v>
      </c>
      <c r="M29" s="314"/>
      <c r="N29" s="154">
        <v>9.8396236207203831</v>
      </c>
      <c r="O29" s="84"/>
      <c r="P29" s="84">
        <v>30.77459419506209</v>
      </c>
      <c r="Q29" s="84"/>
      <c r="R29" s="84">
        <v>16.551058470100955</v>
      </c>
      <c r="S29" s="84"/>
      <c r="T29" s="155">
        <v>30.77459419506209</v>
      </c>
    </row>
    <row r="30" spans="2:35" ht="20.149999999999999" customHeight="1" x14ac:dyDescent="0.25">
      <c r="B30" s="601" t="s">
        <v>157</v>
      </c>
      <c r="C30" s="601"/>
      <c r="D30" s="234"/>
      <c r="E30" s="165">
        <v>67.697265993732145</v>
      </c>
      <c r="F30" s="157">
        <v>9.1639555787961235</v>
      </c>
      <c r="G30" s="165">
        <v>83.707172315508927</v>
      </c>
      <c r="H30" s="157">
        <v>30.273996322160873</v>
      </c>
      <c r="I30" s="165">
        <v>80.286354518312436</v>
      </c>
      <c r="J30" s="157">
        <v>18.227443242021497</v>
      </c>
      <c r="K30" s="165">
        <v>83.707172315508927</v>
      </c>
      <c r="L30" s="157">
        <v>30.273996322160873</v>
      </c>
      <c r="M30" s="314"/>
      <c r="N30" s="156">
        <v>12.038129201526802</v>
      </c>
      <c r="O30" s="105"/>
      <c r="P30" s="105">
        <v>35.334915078082005</v>
      </c>
      <c r="Q30" s="105"/>
      <c r="R30" s="105">
        <v>21.340249085693461</v>
      </c>
      <c r="S30" s="105"/>
      <c r="T30" s="157">
        <v>35.334915078082005</v>
      </c>
    </row>
    <row r="31" spans="2:35" ht="20.149999999999999" customHeight="1" x14ac:dyDescent="0.25">
      <c r="B31" s="602" t="s">
        <v>158</v>
      </c>
      <c r="C31" s="602"/>
      <c r="D31" s="234"/>
      <c r="E31" s="164">
        <v>86.13095423614358</v>
      </c>
      <c r="F31" s="155">
        <v>10.529196872657593</v>
      </c>
      <c r="G31" s="164">
        <v>97.59469311498421</v>
      </c>
      <c r="H31" s="155">
        <v>28.59478578271915</v>
      </c>
      <c r="I31" s="164">
        <v>102.31544792337411</v>
      </c>
      <c r="J31" s="155">
        <v>20.942177345971398</v>
      </c>
      <c r="K31" s="164">
        <v>97.59469311498421</v>
      </c>
      <c r="L31" s="155">
        <v>28.59478578271915</v>
      </c>
      <c r="M31" s="314"/>
      <c r="N31" s="154">
        <v>12.272559599354247</v>
      </c>
      <c r="O31" s="84"/>
      <c r="P31" s="84">
        <v>38.764315362926453</v>
      </c>
      <c r="Q31" s="84"/>
      <c r="R31" s="84">
        <v>26.223115950627534</v>
      </c>
      <c r="S31" s="84"/>
      <c r="T31" s="155">
        <v>38.764315362926453</v>
      </c>
    </row>
    <row r="32" spans="2:35" ht="20.149999999999999" customHeight="1" x14ac:dyDescent="0.25">
      <c r="B32" s="601" t="s">
        <v>159</v>
      </c>
      <c r="C32" s="601"/>
      <c r="D32" s="234"/>
      <c r="E32" s="165">
        <v>92.660229202037357</v>
      </c>
      <c r="F32" s="157">
        <v>9.4224000536638091</v>
      </c>
      <c r="G32" s="165">
        <v>105.58508974421459</v>
      </c>
      <c r="H32" s="157">
        <v>28.347588149200124</v>
      </c>
      <c r="I32" s="165">
        <v>110.1984020095466</v>
      </c>
      <c r="J32" s="157">
        <v>18.61400474707478</v>
      </c>
      <c r="K32" s="165">
        <v>105.58508974421459</v>
      </c>
      <c r="L32" s="157">
        <v>28.347588149200124</v>
      </c>
      <c r="M32" s="314"/>
      <c r="N32" s="156">
        <v>13.261498323546503</v>
      </c>
      <c r="O32" s="105"/>
      <c r="P32" s="105">
        <v>42.012979779786782</v>
      </c>
      <c r="Q32" s="105"/>
      <c r="R32" s="105">
        <v>27.103679905281243</v>
      </c>
      <c r="S32" s="105"/>
      <c r="T32" s="157">
        <v>42.012979779786782</v>
      </c>
    </row>
    <row r="33" spans="2:21" ht="20.149999999999999" customHeight="1" x14ac:dyDescent="0.25">
      <c r="B33" s="600" t="s">
        <v>72</v>
      </c>
      <c r="C33" s="600"/>
      <c r="D33" s="234"/>
      <c r="E33" s="166">
        <v>56.721117465621383</v>
      </c>
      <c r="F33" s="159">
        <v>23.859833023608555</v>
      </c>
      <c r="G33" s="166">
        <v>65.480952464116143</v>
      </c>
      <c r="H33" s="159">
        <v>35.460711544494437</v>
      </c>
      <c r="I33" s="166">
        <v>67.546124090594148</v>
      </c>
      <c r="J33" s="159">
        <v>40.069008885378231</v>
      </c>
      <c r="K33" s="166">
        <v>65.480952464116143</v>
      </c>
      <c r="L33" s="159">
        <v>35.460711544494437</v>
      </c>
      <c r="M33" s="314"/>
      <c r="N33" s="158">
        <v>23.859833023551861</v>
      </c>
      <c r="O33" s="161"/>
      <c r="P33" s="161">
        <v>56.869657012461438</v>
      </c>
      <c r="Q33" s="161"/>
      <c r="R33" s="161">
        <v>40.069008885440716</v>
      </c>
      <c r="S33" s="161"/>
      <c r="T33" s="159">
        <v>56.869657012461438</v>
      </c>
    </row>
    <row r="34" spans="2:21" ht="10" customHeight="1" x14ac:dyDescent="0.25">
      <c r="E34" s="310"/>
      <c r="F34" s="310"/>
      <c r="G34" s="310"/>
      <c r="H34" s="310"/>
      <c r="I34" s="310"/>
      <c r="J34" s="310"/>
      <c r="K34" s="310"/>
      <c r="L34" s="310"/>
      <c r="M34" s="105"/>
      <c r="N34" s="105"/>
      <c r="O34" s="105"/>
      <c r="P34" s="105"/>
      <c r="Q34" s="105"/>
      <c r="R34" s="105"/>
      <c r="S34" s="105"/>
      <c r="T34" s="105"/>
    </row>
    <row r="35" spans="2:21" ht="21" customHeight="1" x14ac:dyDescent="0.25">
      <c r="B35" s="1"/>
      <c r="C35" s="32"/>
      <c r="D35" s="162"/>
      <c r="E35" s="611" t="s">
        <v>30</v>
      </c>
      <c r="F35" s="611"/>
      <c r="G35" s="611"/>
      <c r="H35" s="611"/>
      <c r="I35" s="611"/>
      <c r="J35" s="611"/>
      <c r="K35" s="611"/>
      <c r="L35" s="611"/>
      <c r="M35" s="77"/>
      <c r="N35" s="612" t="s">
        <v>56</v>
      </c>
      <c r="O35" s="612"/>
      <c r="P35" s="612"/>
      <c r="Q35" s="612"/>
      <c r="R35" s="612"/>
      <c r="S35" s="612"/>
      <c r="T35" s="612"/>
      <c r="U35" s="77"/>
    </row>
    <row r="36" spans="2:21" ht="25" customHeight="1" x14ac:dyDescent="0.3">
      <c r="B36" s="1"/>
      <c r="C36" s="32"/>
      <c r="D36" s="162"/>
      <c r="E36" s="609" t="s">
        <v>31</v>
      </c>
      <c r="F36" s="609"/>
      <c r="G36" s="609"/>
      <c r="H36" s="609" t="s">
        <v>32</v>
      </c>
      <c r="I36" s="609"/>
      <c r="J36" s="609"/>
      <c r="K36" s="609" t="s">
        <v>36</v>
      </c>
      <c r="L36" s="609"/>
      <c r="M36" s="77"/>
      <c r="N36" s="606"/>
      <c r="O36" s="606"/>
      <c r="P36" s="606"/>
      <c r="Q36" s="606"/>
      <c r="R36" s="606"/>
      <c r="S36" s="606"/>
      <c r="T36" s="606"/>
      <c r="U36" s="77"/>
    </row>
    <row r="37" spans="2:21" ht="25" customHeight="1" x14ac:dyDescent="0.3">
      <c r="B37" s="1"/>
      <c r="C37" s="32"/>
      <c r="D37" s="162"/>
      <c r="E37" s="609" t="s">
        <v>33</v>
      </c>
      <c r="F37" s="609"/>
      <c r="G37" s="167" t="s">
        <v>34</v>
      </c>
      <c r="H37" s="609" t="s">
        <v>33</v>
      </c>
      <c r="I37" s="609"/>
      <c r="J37" s="167" t="s">
        <v>34</v>
      </c>
      <c r="K37" s="609" t="s">
        <v>34</v>
      </c>
      <c r="L37" s="609"/>
      <c r="M37" s="77"/>
      <c r="N37" s="606"/>
      <c r="O37" s="606"/>
      <c r="P37" s="606"/>
      <c r="Q37" s="606"/>
      <c r="R37" s="606"/>
      <c r="S37" s="606"/>
      <c r="T37" s="606"/>
      <c r="U37" s="77"/>
    </row>
    <row r="38" spans="2:21" ht="19" customHeight="1" x14ac:dyDescent="0.3">
      <c r="B38" s="608" t="s">
        <v>156</v>
      </c>
      <c r="C38" s="608"/>
      <c r="E38" s="621">
        <v>963</v>
      </c>
      <c r="F38" s="621"/>
      <c r="G38" s="168">
        <v>111109</v>
      </c>
      <c r="H38" s="613">
        <v>765</v>
      </c>
      <c r="I38" s="613"/>
      <c r="J38" s="168">
        <v>96388</v>
      </c>
      <c r="K38" s="615">
        <v>86.75084826611706</v>
      </c>
      <c r="L38" s="615"/>
      <c r="N38" s="387"/>
      <c r="O38" s="606"/>
      <c r="P38" s="606"/>
      <c r="Q38" s="607"/>
      <c r="R38" s="607"/>
      <c r="S38" s="606"/>
      <c r="T38" s="606"/>
      <c r="U38" s="77"/>
    </row>
    <row r="39" spans="2:21" ht="19" customHeight="1" x14ac:dyDescent="0.25">
      <c r="B39" s="601" t="s">
        <v>157</v>
      </c>
      <c r="C39" s="601"/>
      <c r="E39" s="623">
        <v>141</v>
      </c>
      <c r="F39" s="623"/>
      <c r="G39">
        <v>20504</v>
      </c>
      <c r="H39" s="618">
        <v>133</v>
      </c>
      <c r="I39" s="618"/>
      <c r="J39">
        <v>19931</v>
      </c>
      <c r="K39" s="619">
        <v>97.20542333203278</v>
      </c>
      <c r="L39" s="619"/>
      <c r="N39" s="388"/>
      <c r="O39" s="605"/>
      <c r="P39" s="605"/>
      <c r="Q39" s="605"/>
      <c r="R39" s="605"/>
      <c r="S39" s="605"/>
      <c r="T39" s="605"/>
      <c r="U39" s="77"/>
    </row>
    <row r="40" spans="2:21" ht="19" customHeight="1" x14ac:dyDescent="0.25">
      <c r="B40" s="602" t="s">
        <v>158</v>
      </c>
      <c r="C40" s="602"/>
      <c r="E40" s="622">
        <v>46</v>
      </c>
      <c r="F40" s="622"/>
      <c r="G40" s="75">
        <v>8694</v>
      </c>
      <c r="H40" s="624">
        <v>44</v>
      </c>
      <c r="I40" s="624"/>
      <c r="J40" s="75">
        <v>8631</v>
      </c>
      <c r="K40" s="614">
        <v>99.275362318840578</v>
      </c>
      <c r="L40" s="614"/>
      <c r="N40" s="616"/>
      <c r="O40" s="616"/>
      <c r="P40" s="616"/>
      <c r="Q40" s="616"/>
      <c r="R40" s="616"/>
      <c r="S40" s="616"/>
      <c r="T40" s="616"/>
      <c r="U40" s="77"/>
    </row>
    <row r="41" spans="2:21" ht="19" customHeight="1" x14ac:dyDescent="0.25">
      <c r="B41" s="601" t="s">
        <v>159</v>
      </c>
      <c r="C41" s="601"/>
      <c r="E41" s="623">
        <v>32</v>
      </c>
      <c r="F41" s="623"/>
      <c r="G41">
        <v>6992</v>
      </c>
      <c r="H41" s="618">
        <v>31</v>
      </c>
      <c r="I41" s="618"/>
      <c r="J41">
        <v>6979</v>
      </c>
      <c r="K41" s="619">
        <v>99.814073226544622</v>
      </c>
      <c r="L41" s="619"/>
      <c r="N41" s="616"/>
      <c r="O41" s="616"/>
      <c r="P41" s="616"/>
      <c r="Q41" s="616"/>
      <c r="R41" s="616"/>
      <c r="S41" s="616"/>
      <c r="T41" s="616"/>
      <c r="U41" s="77"/>
    </row>
    <row r="42" spans="2:21" ht="19" customHeight="1" x14ac:dyDescent="0.25">
      <c r="B42" s="600" t="s">
        <v>72</v>
      </c>
      <c r="C42" s="600"/>
      <c r="E42" s="620">
        <v>5</v>
      </c>
      <c r="F42" s="620"/>
      <c r="G42" s="169">
        <v>1004</v>
      </c>
      <c r="H42" s="617">
        <v>5</v>
      </c>
      <c r="I42" s="617"/>
      <c r="J42" s="169">
        <v>1004</v>
      </c>
      <c r="K42" s="625">
        <v>100</v>
      </c>
      <c r="L42" s="625"/>
      <c r="N42" s="616"/>
      <c r="O42" s="616"/>
      <c r="P42" s="616"/>
      <c r="Q42" s="616"/>
      <c r="R42" s="616"/>
      <c r="S42" s="616"/>
      <c r="T42" s="616"/>
      <c r="U42" s="77"/>
    </row>
    <row r="43" spans="2:21" ht="15" customHeight="1" x14ac:dyDescent="0.35">
      <c r="B43" s="1"/>
      <c r="C43" s="32"/>
      <c r="D43" s="32"/>
      <c r="E43" s="13"/>
      <c r="F43" s="16"/>
      <c r="G43" s="77"/>
      <c r="H43" s="77"/>
      <c r="I43" s="77"/>
      <c r="J43" s="77"/>
      <c r="K43" s="77"/>
      <c r="L43" s="77"/>
      <c r="M43" s="77"/>
      <c r="N43" s="77"/>
      <c r="O43" s="77"/>
      <c r="P43" s="77"/>
      <c r="Q43" s="77"/>
      <c r="R43" s="77"/>
      <c r="S43" s="77"/>
      <c r="T43" s="77"/>
      <c r="U43" s="77"/>
    </row>
    <row r="44" spans="2:21" ht="40" customHeight="1" x14ac:dyDescent="0.25">
      <c r="B44" s="540" t="s">
        <v>107</v>
      </c>
      <c r="C44" s="540"/>
      <c r="D44" s="540"/>
      <c r="E44" s="540"/>
      <c r="F44" s="540"/>
      <c r="G44" s="540"/>
      <c r="H44" s="540"/>
      <c r="I44" s="540"/>
      <c r="J44" s="540"/>
      <c r="K44" s="540"/>
      <c r="L44" s="540"/>
      <c r="M44" s="540"/>
      <c r="N44" s="540"/>
      <c r="O44" s="540"/>
      <c r="P44" s="540"/>
      <c r="Q44" s="540"/>
      <c r="R44" s="540"/>
      <c r="S44" s="540"/>
      <c r="T44" s="540"/>
      <c r="U44" s="1"/>
    </row>
    <row r="45" spans="2:21" ht="12" customHeight="1" x14ac:dyDescent="0.25">
      <c r="B45" s="1"/>
      <c r="C45" s="1"/>
      <c r="D45" s="1"/>
      <c r="E45" s="1"/>
      <c r="F45" s="1"/>
      <c r="G45" s="1"/>
      <c r="H45" s="1"/>
      <c r="I45" s="1"/>
      <c r="J45" s="1"/>
      <c r="K45" s="1"/>
      <c r="L45" s="1"/>
      <c r="M45" s="1"/>
      <c r="N45" s="1"/>
      <c r="O45" s="1"/>
      <c r="R45" s="1"/>
      <c r="S45" s="1"/>
      <c r="T45" s="1"/>
      <c r="U45" s="1"/>
    </row>
    <row r="46" spans="2:21" s="151" customFormat="1" ht="18" customHeight="1" x14ac:dyDescent="0.25"/>
    <row r="47" spans="2:21" s="151" customFormat="1" x14ac:dyDescent="0.25"/>
    <row r="48" spans="2:21"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sheetData>
  <mergeCells count="106">
    <mergeCell ref="H40:I40"/>
    <mergeCell ref="H39:I39"/>
    <mergeCell ref="K42:L42"/>
    <mergeCell ref="K41:L41"/>
    <mergeCell ref="F16:F17"/>
    <mergeCell ref="G16:G17"/>
    <mergeCell ref="B7:C7"/>
    <mergeCell ref="K36:L36"/>
    <mergeCell ref="B31:C31"/>
    <mergeCell ref="H36:J36"/>
    <mergeCell ref="E39:F39"/>
    <mergeCell ref="L6:L7"/>
    <mergeCell ref="E6:E7"/>
    <mergeCell ref="F6:F7"/>
    <mergeCell ref="H16:H17"/>
    <mergeCell ref="E15:L15"/>
    <mergeCell ref="I6:I7"/>
    <mergeCell ref="J6:J7"/>
    <mergeCell ref="K6:K7"/>
    <mergeCell ref="I16:I17"/>
    <mergeCell ref="J16:J17"/>
    <mergeCell ref="K16:K17"/>
    <mergeCell ref="L16:L17"/>
    <mergeCell ref="E35:L35"/>
    <mergeCell ref="B44:T44"/>
    <mergeCell ref="J26:J27"/>
    <mergeCell ref="K26:K27"/>
    <mergeCell ref="E25:L25"/>
    <mergeCell ref="E26:E27"/>
    <mergeCell ref="F26:F27"/>
    <mergeCell ref="G26:G27"/>
    <mergeCell ref="H26:H27"/>
    <mergeCell ref="I26:I27"/>
    <mergeCell ref="H38:I38"/>
    <mergeCell ref="K40:L40"/>
    <mergeCell ref="K38:L38"/>
    <mergeCell ref="N40:T42"/>
    <mergeCell ref="N37:P37"/>
    <mergeCell ref="H37:I37"/>
    <mergeCell ref="H42:I42"/>
    <mergeCell ref="H41:I41"/>
    <mergeCell ref="Q37:T37"/>
    <mergeCell ref="K39:L39"/>
    <mergeCell ref="E42:F42"/>
    <mergeCell ref="E38:F38"/>
    <mergeCell ref="E40:F40"/>
    <mergeCell ref="E41:F41"/>
    <mergeCell ref="E37:F37"/>
    <mergeCell ref="L26:L27"/>
    <mergeCell ref="E36:G36"/>
    <mergeCell ref="E16:E17"/>
    <mergeCell ref="G6:G7"/>
    <mergeCell ref="N15:T15"/>
    <mergeCell ref="N6:N7"/>
    <mergeCell ref="N16:N17"/>
    <mergeCell ref="O16:P17"/>
    <mergeCell ref="Q16:R17"/>
    <mergeCell ref="S16:T17"/>
    <mergeCell ref="N36:T36"/>
    <mergeCell ref="N25:T25"/>
    <mergeCell ref="N35:T35"/>
    <mergeCell ref="N26:N27"/>
    <mergeCell ref="O26:P27"/>
    <mergeCell ref="Q26:R27"/>
    <mergeCell ref="S26:T27"/>
    <mergeCell ref="S39:T39"/>
    <mergeCell ref="Q39:R39"/>
    <mergeCell ref="O39:P39"/>
    <mergeCell ref="O38:P38"/>
    <mergeCell ref="Q38:R38"/>
    <mergeCell ref="S38:T38"/>
    <mergeCell ref="B38:C38"/>
    <mergeCell ref="B33:C33"/>
    <mergeCell ref="B32:C32"/>
    <mergeCell ref="K37:L37"/>
    <mergeCell ref="B42:C42"/>
    <mergeCell ref="B41:C41"/>
    <mergeCell ref="B40:C40"/>
    <mergeCell ref="B39:C39"/>
    <mergeCell ref="B21:C21"/>
    <mergeCell ref="B20:C20"/>
    <mergeCell ref="B19:C19"/>
    <mergeCell ref="B13:C13"/>
    <mergeCell ref="B30:C30"/>
    <mergeCell ref="B29:C29"/>
    <mergeCell ref="B23:C23"/>
    <mergeCell ref="B22:C22"/>
    <mergeCell ref="B25:C25"/>
    <mergeCell ref="B28:C28"/>
    <mergeCell ref="B18:C18"/>
    <mergeCell ref="B4:T4"/>
    <mergeCell ref="B3:T3"/>
    <mergeCell ref="B2:T2"/>
    <mergeCell ref="B12:C12"/>
    <mergeCell ref="B11:C11"/>
    <mergeCell ref="B10:C10"/>
    <mergeCell ref="B9:C9"/>
    <mergeCell ref="O6:P7"/>
    <mergeCell ref="S6:T7"/>
    <mergeCell ref="Q6:R7"/>
    <mergeCell ref="N5:T5"/>
    <mergeCell ref="B5:C5"/>
    <mergeCell ref="B8:C8"/>
    <mergeCell ref="E5:L5"/>
    <mergeCell ref="B6:C6"/>
    <mergeCell ref="H6:H7"/>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2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pageSetUpPr fitToPage="1"/>
  </sheetPr>
  <dimension ref="A1:AV94"/>
  <sheetViews>
    <sheetView showGridLines="0" topLeftCell="A16" zoomScale="70" zoomScaleNormal="75" workbookViewId="0">
      <selection activeCell="B19" sqref="B19:AF53"/>
    </sheetView>
  </sheetViews>
  <sheetFormatPr defaultRowHeight="12.5" x14ac:dyDescent="0.25"/>
  <cols>
    <col min="1" max="1" width="1.81640625" customWidth="1"/>
    <col min="2" max="2" width="22.54296875" customWidth="1"/>
    <col min="3" max="20" width="10.26953125" customWidth="1"/>
    <col min="21" max="21" width="2.7265625" customWidth="1"/>
    <col min="22" max="24" width="10.26953125" customWidth="1"/>
    <col min="25" max="25" width="2.7265625" customWidth="1"/>
    <col min="26" max="28" width="10.26953125" customWidth="1"/>
    <col min="29" max="29" width="2.7265625" customWidth="1"/>
    <col min="30" max="32" width="10.26953125" customWidth="1"/>
    <col min="33" max="33" width="2.7265625" customWidth="1"/>
    <col min="34" max="37" width="9.26953125" style="151" customWidth="1"/>
    <col min="38" max="48" width="9.1796875" style="151" customWidth="1"/>
  </cols>
  <sheetData>
    <row r="1" spans="1:33" ht="40" customHeight="1" x14ac:dyDescent="0.35">
      <c r="A1" s="5"/>
      <c r="B1" s="365" t="s">
        <v>129</v>
      </c>
      <c r="AA1" s="493"/>
      <c r="AB1" s="493"/>
      <c r="AC1" s="493"/>
      <c r="AD1" s="493"/>
      <c r="AE1" s="493"/>
      <c r="AF1" s="493"/>
    </row>
    <row r="2" spans="1:33" ht="20.149999999999999" customHeight="1" x14ac:dyDescent="0.45">
      <c r="A2" s="4"/>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23"/>
    </row>
    <row r="3" spans="1:33" ht="20.149999999999999" customHeight="1" x14ac:dyDescent="0.45">
      <c r="A3" s="4"/>
      <c r="B3" s="497" t="s">
        <v>151</v>
      </c>
      <c r="C3" s="497"/>
      <c r="D3" s="497"/>
      <c r="E3" s="497"/>
      <c r="F3" s="497"/>
      <c r="G3" s="497"/>
      <c r="H3" s="497"/>
      <c r="I3" s="497"/>
      <c r="J3" s="497"/>
      <c r="K3" s="497"/>
      <c r="L3" s="497"/>
      <c r="M3" s="497"/>
      <c r="N3" s="497"/>
      <c r="O3" s="497"/>
      <c r="P3" s="497"/>
      <c r="Q3" s="497"/>
      <c r="R3" s="497"/>
      <c r="S3" s="497"/>
      <c r="T3" s="497"/>
      <c r="U3" s="498"/>
      <c r="V3" s="498"/>
      <c r="W3" s="498"/>
      <c r="X3" s="498"/>
      <c r="Y3" s="498"/>
      <c r="Z3" s="498"/>
      <c r="AA3" s="498"/>
      <c r="AB3" s="498"/>
      <c r="AC3" s="498"/>
      <c r="AD3" s="498"/>
      <c r="AE3" s="498"/>
      <c r="AF3" s="498"/>
    </row>
    <row r="4" spans="1:33" ht="20.149999999999999" customHeight="1" x14ac:dyDescent="0.45">
      <c r="A4" s="4"/>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23"/>
    </row>
    <row r="5" spans="1:33" ht="20.149999999999999" customHeight="1" x14ac:dyDescent="0.45">
      <c r="A5" s="4"/>
    </row>
    <row r="6" spans="1:33" ht="25" customHeight="1" x14ac:dyDescent="0.45">
      <c r="A6" s="4"/>
      <c r="Y6" s="21"/>
      <c r="Z6" s="21"/>
      <c r="AA6" s="21"/>
      <c r="AB6" s="21"/>
      <c r="AC6" s="21"/>
      <c r="AD6" s="21"/>
      <c r="AE6" s="21"/>
      <c r="AF6" s="21"/>
      <c r="AG6" s="21"/>
    </row>
    <row r="7" spans="1:33" ht="25" customHeight="1" x14ac:dyDescent="0.45">
      <c r="A7" s="4"/>
    </row>
    <row r="8" spans="1:33" ht="25" customHeight="1" x14ac:dyDescent="0.45">
      <c r="A8" s="4"/>
    </row>
    <row r="9" spans="1:33" ht="25" customHeight="1" x14ac:dyDescent="0.45">
      <c r="A9" s="4"/>
    </row>
    <row r="10" spans="1:33" ht="25" customHeight="1" x14ac:dyDescent="0.45">
      <c r="A10" s="4"/>
    </row>
    <row r="11" spans="1:33" ht="25" customHeight="1" x14ac:dyDescent="0.45">
      <c r="A11" s="4"/>
    </row>
    <row r="12" spans="1:33" ht="25" customHeight="1" x14ac:dyDescent="0.45">
      <c r="A12" s="4"/>
    </row>
    <row r="13" spans="1:33" ht="25" customHeight="1" x14ac:dyDescent="0.45">
      <c r="A13" s="4"/>
    </row>
    <row r="14" spans="1:33" ht="25" customHeight="1" x14ac:dyDescent="0.45">
      <c r="A14" s="4"/>
    </row>
    <row r="15" spans="1:33" ht="25" customHeight="1" x14ac:dyDescent="0.45">
      <c r="A15" s="4"/>
    </row>
    <row r="16" spans="1:33" ht="25" customHeight="1" x14ac:dyDescent="0.45">
      <c r="A16" s="4"/>
    </row>
    <row r="17" spans="1:48" ht="20.25" customHeight="1" x14ac:dyDescent="0.45">
      <c r="A17" s="4"/>
    </row>
    <row r="18" spans="1:48" ht="28.5" customHeight="1" x14ac:dyDescent="0.4">
      <c r="A18" s="6"/>
      <c r="B18" s="22"/>
      <c r="X18" s="499"/>
      <c r="Y18" s="499"/>
      <c r="Z18" s="499"/>
      <c r="AA18" s="499"/>
      <c r="AB18" s="499"/>
      <c r="AC18" s="499"/>
      <c r="AD18" s="499"/>
      <c r="AE18" s="499"/>
      <c r="AF18" s="499"/>
      <c r="AG18" s="499"/>
    </row>
    <row r="19" spans="1:48" s="81" customFormat="1" ht="16" customHeight="1" x14ac:dyDescent="0.3">
      <c r="B19" s="495" t="s">
        <v>22</v>
      </c>
      <c r="C19" s="491">
        <v>2021</v>
      </c>
      <c r="D19" s="491"/>
      <c r="E19" s="491"/>
      <c r="F19" s="491"/>
      <c r="G19" s="491"/>
      <c r="H19" s="491"/>
      <c r="I19" s="491">
        <v>2022</v>
      </c>
      <c r="J19" s="491"/>
      <c r="K19" s="491"/>
      <c r="L19" s="491"/>
      <c r="M19" s="491"/>
      <c r="N19" s="491"/>
      <c r="O19" s="491"/>
      <c r="P19" s="491"/>
      <c r="Q19" s="491"/>
      <c r="R19" s="491"/>
      <c r="S19" s="491"/>
      <c r="T19" s="491"/>
      <c r="U19" s="83"/>
      <c r="V19" s="496" t="s">
        <v>58</v>
      </c>
      <c r="W19" s="496"/>
      <c r="X19" s="496"/>
      <c r="Y19" s="83"/>
      <c r="Z19" s="496" t="s">
        <v>44</v>
      </c>
      <c r="AA19" s="496"/>
      <c r="AB19" s="496"/>
      <c r="AC19" s="83"/>
      <c r="AD19" s="494" t="s">
        <v>45</v>
      </c>
      <c r="AE19" s="494"/>
      <c r="AF19" s="494"/>
      <c r="AG19" s="83"/>
      <c r="AH19" s="151"/>
      <c r="AI19" s="151"/>
      <c r="AJ19" s="151"/>
      <c r="AK19" s="151"/>
      <c r="AL19" s="151"/>
      <c r="AM19" s="151"/>
      <c r="AN19" s="151"/>
      <c r="AO19" s="151"/>
      <c r="AP19" s="151"/>
      <c r="AQ19" s="151"/>
      <c r="AR19" s="151"/>
      <c r="AS19" s="151"/>
      <c r="AT19" s="151"/>
      <c r="AU19" s="151"/>
      <c r="AV19" s="151"/>
    </row>
    <row r="20" spans="1:48" s="82" customFormat="1" ht="16" customHeight="1" x14ac:dyDescent="0.3">
      <c r="B20" s="495"/>
      <c r="C20" s="172" t="s">
        <v>160</v>
      </c>
      <c r="D20" s="172" t="s">
        <v>164</v>
      </c>
      <c r="E20" s="172" t="s">
        <v>165</v>
      </c>
      <c r="F20" s="172" t="s">
        <v>167</v>
      </c>
      <c r="G20" s="172" t="s">
        <v>168</v>
      </c>
      <c r="H20" s="389" t="s">
        <v>169</v>
      </c>
      <c r="I20" s="172" t="s">
        <v>171</v>
      </c>
      <c r="J20" s="172" t="s">
        <v>172</v>
      </c>
      <c r="K20" s="172" t="s">
        <v>173</v>
      </c>
      <c r="L20" s="172" t="s">
        <v>174</v>
      </c>
      <c r="M20" s="172" t="s">
        <v>175</v>
      </c>
      <c r="N20" s="172" t="s">
        <v>176</v>
      </c>
      <c r="O20" s="172" t="s">
        <v>160</v>
      </c>
      <c r="P20" s="172" t="s">
        <v>164</v>
      </c>
      <c r="Q20" s="172" t="s">
        <v>165</v>
      </c>
      <c r="R20" s="172" t="s">
        <v>167</v>
      </c>
      <c r="S20" s="172" t="s">
        <v>168</v>
      </c>
      <c r="T20" s="389" t="s">
        <v>169</v>
      </c>
      <c r="U20" s="101"/>
      <c r="V20" s="171">
        <v>2020</v>
      </c>
      <c r="W20" s="172">
        <v>2021</v>
      </c>
      <c r="X20" s="173">
        <v>2022</v>
      </c>
      <c r="Y20" s="101"/>
      <c r="Z20" s="171">
        <v>2020</v>
      </c>
      <c r="AA20" s="172">
        <v>2021</v>
      </c>
      <c r="AB20" s="173">
        <v>2022</v>
      </c>
      <c r="AC20" s="101"/>
      <c r="AD20" s="171">
        <v>2020</v>
      </c>
      <c r="AE20" s="172">
        <v>2021</v>
      </c>
      <c r="AF20" s="173">
        <v>2022</v>
      </c>
      <c r="AG20" s="101"/>
      <c r="AH20" s="151"/>
      <c r="AI20" s="151"/>
      <c r="AJ20" s="151"/>
      <c r="AK20" s="151"/>
      <c r="AL20" s="151"/>
      <c r="AM20" s="151"/>
      <c r="AN20" s="151"/>
      <c r="AO20" s="151"/>
      <c r="AP20" s="151"/>
      <c r="AQ20" s="151"/>
      <c r="AR20" s="151"/>
      <c r="AS20" s="151"/>
      <c r="AT20" s="151"/>
      <c r="AU20" s="151"/>
      <c r="AV20" s="151"/>
    </row>
    <row r="21" spans="1:48" ht="22" customHeight="1" x14ac:dyDescent="0.3">
      <c r="B21" s="170" t="s">
        <v>19</v>
      </c>
      <c r="C21" s="315">
        <v>48.490322580645163</v>
      </c>
      <c r="D21" s="316">
        <v>31.526648599819332</v>
      </c>
      <c r="E21" s="316">
        <v>39.200000000000003</v>
      </c>
      <c r="F21" s="316">
        <v>45.432258064516127</v>
      </c>
      <c r="G21" s="316">
        <v>42.25333333333333</v>
      </c>
      <c r="H21" s="390">
        <v>43.994323313120887</v>
      </c>
      <c r="I21" s="316">
        <v>29.032258064516128</v>
      </c>
      <c r="J21" s="316">
        <v>34.814285714285717</v>
      </c>
      <c r="K21" s="316">
        <v>43.445161290322581</v>
      </c>
      <c r="L21" s="316">
        <v>49.986666666666665</v>
      </c>
      <c r="M21" s="316">
        <v>45.664516129032258</v>
      </c>
      <c r="N21" s="316">
        <v>57.586666666666666</v>
      </c>
      <c r="O21" s="316">
        <v>65.948387096774198</v>
      </c>
      <c r="P21" s="316">
        <v>48.173690932311622</v>
      </c>
      <c r="Q21" s="316">
        <v>47.76</v>
      </c>
      <c r="R21" s="316">
        <v>46.438709677419354</v>
      </c>
      <c r="S21" s="316">
        <v>44.24</v>
      </c>
      <c r="T21" s="390">
        <v>38.593548387096774</v>
      </c>
      <c r="U21" s="77"/>
      <c r="V21" s="315">
        <v>28.145047595108249</v>
      </c>
      <c r="W21" s="316">
        <v>39.550300785658713</v>
      </c>
      <c r="X21" s="317">
        <v>46.024307456476514</v>
      </c>
      <c r="Y21" s="77"/>
      <c r="Z21" s="315">
        <v>32.373913043478261</v>
      </c>
      <c r="AA21" s="316">
        <v>43.911134298508763</v>
      </c>
      <c r="AB21" s="317">
        <v>43.07826086956522</v>
      </c>
      <c r="AC21" s="77"/>
      <c r="AD21" s="315">
        <v>28.145047595108249</v>
      </c>
      <c r="AE21" s="316">
        <v>39.550300785658713</v>
      </c>
      <c r="AF21" s="317">
        <v>46.024307456476514</v>
      </c>
      <c r="AG21" s="77"/>
    </row>
    <row r="22" spans="1:48" ht="22" customHeight="1" x14ac:dyDescent="0.3">
      <c r="B22" s="27" t="s">
        <v>35</v>
      </c>
      <c r="C22" s="174">
        <v>61.106740099659064</v>
      </c>
      <c r="D22" s="64">
        <v>41.587051815218615</v>
      </c>
      <c r="E22" s="64">
        <v>46.771196283391404</v>
      </c>
      <c r="F22" s="64">
        <v>42.963629353553529</v>
      </c>
      <c r="G22" s="64">
        <v>43.333333333333336</v>
      </c>
      <c r="H22" s="391">
        <v>42.520241614188407</v>
      </c>
      <c r="I22" s="64">
        <v>34.963372317182881</v>
      </c>
      <c r="J22" s="64">
        <v>43.817586795674444</v>
      </c>
      <c r="K22" s="64">
        <v>54.286081480529496</v>
      </c>
      <c r="L22" s="64">
        <v>59.893758300132802</v>
      </c>
      <c r="M22" s="64">
        <v>58.398663410872636</v>
      </c>
      <c r="N22" s="64">
        <v>64.116865869853925</v>
      </c>
      <c r="O22" s="64">
        <v>68.056805037912866</v>
      </c>
      <c r="P22" s="64">
        <v>53.116565994088162</v>
      </c>
      <c r="Q22" s="64">
        <v>56.83598937583001</v>
      </c>
      <c r="R22" s="64">
        <v>65.974810435676645</v>
      </c>
      <c r="S22" s="64">
        <v>58.728419654714479</v>
      </c>
      <c r="T22" s="391">
        <v>50.327721372574217</v>
      </c>
      <c r="U22" s="77"/>
      <c r="V22" s="174">
        <v>35.084742560226736</v>
      </c>
      <c r="W22" s="64">
        <v>44.913998236671546</v>
      </c>
      <c r="X22" s="175">
        <v>55.761611089887026</v>
      </c>
      <c r="Y22" s="77"/>
      <c r="Z22" s="174">
        <v>28.838969404186795</v>
      </c>
      <c r="AA22" s="64">
        <v>42.934782608695649</v>
      </c>
      <c r="AB22" s="175">
        <v>58.339468214100123</v>
      </c>
      <c r="AC22" s="77"/>
      <c r="AD22" s="174">
        <v>35.084742560226736</v>
      </c>
      <c r="AE22" s="64">
        <v>44.913998236671546</v>
      </c>
      <c r="AF22" s="175">
        <v>55.761611089887026</v>
      </c>
      <c r="AG22" s="77"/>
    </row>
    <row r="23" spans="1:48" ht="22" customHeight="1" x14ac:dyDescent="0.3">
      <c r="B23" s="29" t="s">
        <v>82</v>
      </c>
      <c r="C23" s="318">
        <v>79.353476394796616</v>
      </c>
      <c r="D23" s="77">
        <v>75.808808808842741</v>
      </c>
      <c r="E23" s="77">
        <v>83.81226719640874</v>
      </c>
      <c r="F23" s="77">
        <v>105.74585701454311</v>
      </c>
      <c r="G23" s="77">
        <v>97.507692307767314</v>
      </c>
      <c r="H23" s="392">
        <v>103.46677639392483</v>
      </c>
      <c r="I23" s="77">
        <v>83.036206579632193</v>
      </c>
      <c r="J23" s="77">
        <v>79.452768306496935</v>
      </c>
      <c r="K23" s="77">
        <v>80.030018939437426</v>
      </c>
      <c r="L23" s="77">
        <v>83.4588913525956</v>
      </c>
      <c r="M23" s="77">
        <v>78.194454225315482</v>
      </c>
      <c r="N23" s="77">
        <v>89.81516155751622</v>
      </c>
      <c r="O23" s="77">
        <v>96.901973373637432</v>
      </c>
      <c r="P23" s="77">
        <v>90.69428723547864</v>
      </c>
      <c r="Q23" s="77">
        <v>84.031263508426875</v>
      </c>
      <c r="R23" s="77">
        <v>70.388545826409299</v>
      </c>
      <c r="S23" s="77">
        <v>75.329798179678249</v>
      </c>
      <c r="T23" s="392">
        <v>76.684473952974002</v>
      </c>
      <c r="U23" s="77"/>
      <c r="V23" s="318">
        <v>80.220191289178459</v>
      </c>
      <c r="W23" s="77">
        <v>88.057849085770073</v>
      </c>
      <c r="X23" s="319">
        <v>82.537621415341093</v>
      </c>
      <c r="Y23" s="77"/>
      <c r="Z23" s="318">
        <v>112.25752414981739</v>
      </c>
      <c r="AA23" s="77">
        <v>102.27403431550371</v>
      </c>
      <c r="AB23" s="319">
        <v>73.840681425947039</v>
      </c>
      <c r="AC23" s="77"/>
      <c r="AD23" s="318">
        <v>80.220191289178459</v>
      </c>
      <c r="AE23" s="77">
        <v>88.057849085770073</v>
      </c>
      <c r="AF23" s="319">
        <v>82.537621415341093</v>
      </c>
      <c r="AG23" s="77"/>
    </row>
    <row r="24" spans="1:48" ht="22" customHeight="1" x14ac:dyDescent="0.3">
      <c r="A24" s="20"/>
      <c r="B24" s="28" t="s">
        <v>23</v>
      </c>
      <c r="C24" s="176" t="s">
        <v>249</v>
      </c>
      <c r="D24" s="177" t="s">
        <v>249</v>
      </c>
      <c r="E24" s="177" t="s">
        <v>249</v>
      </c>
      <c r="F24" s="177" t="s">
        <v>238</v>
      </c>
      <c r="G24" s="177" t="s">
        <v>238</v>
      </c>
      <c r="H24" s="393" t="s">
        <v>241</v>
      </c>
      <c r="I24" s="177" t="s">
        <v>238</v>
      </c>
      <c r="J24" s="177" t="s">
        <v>239</v>
      </c>
      <c r="K24" s="177" t="s">
        <v>240</v>
      </c>
      <c r="L24" s="177" t="s">
        <v>239</v>
      </c>
      <c r="M24" s="177" t="s">
        <v>239</v>
      </c>
      <c r="N24" s="177" t="s">
        <v>238</v>
      </c>
      <c r="O24" s="177" t="s">
        <v>241</v>
      </c>
      <c r="P24" s="177" t="s">
        <v>239</v>
      </c>
      <c r="Q24" s="177" t="s">
        <v>238</v>
      </c>
      <c r="R24" s="177" t="s">
        <v>240</v>
      </c>
      <c r="S24" s="177" t="s">
        <v>239</v>
      </c>
      <c r="T24" s="393" t="s">
        <v>239</v>
      </c>
      <c r="U24" s="77"/>
      <c r="V24" s="176" t="s">
        <v>257</v>
      </c>
      <c r="W24" s="177" t="s">
        <v>238</v>
      </c>
      <c r="X24" s="178" t="s">
        <v>239</v>
      </c>
      <c r="Y24" s="77"/>
      <c r="Z24" s="176" t="s">
        <v>248</v>
      </c>
      <c r="AA24" s="177" t="s">
        <v>238</v>
      </c>
      <c r="AB24" s="178" t="s">
        <v>240</v>
      </c>
      <c r="AC24" s="77"/>
      <c r="AD24" s="176" t="s">
        <v>257</v>
      </c>
      <c r="AE24" s="177" t="s">
        <v>238</v>
      </c>
      <c r="AF24" s="178" t="s">
        <v>239</v>
      </c>
      <c r="AG24" s="77"/>
    </row>
    <row r="25" spans="1:48" ht="22" customHeight="1" x14ac:dyDescent="0.4">
      <c r="B25" s="22" t="s">
        <v>68</v>
      </c>
      <c r="R25" s="67"/>
      <c r="S25" s="67"/>
      <c r="T25" s="67"/>
      <c r="U25" s="1"/>
      <c r="V25" s="67"/>
      <c r="W25" s="67"/>
      <c r="X25" s="67"/>
      <c r="Y25" s="1"/>
      <c r="Z25" s="67"/>
      <c r="AA25" s="67"/>
      <c r="AB25" s="67"/>
      <c r="AC25" s="1"/>
      <c r="AD25" s="67"/>
      <c r="AE25" s="67"/>
      <c r="AF25" s="67"/>
      <c r="AG25" s="1"/>
    </row>
    <row r="26" spans="1:48" ht="22" customHeight="1" x14ac:dyDescent="0.3">
      <c r="B26" s="26" t="s">
        <v>19</v>
      </c>
      <c r="C26" s="315">
        <v>95.933263816271179</v>
      </c>
      <c r="D26" s="316">
        <v>-1.7170045660117987</v>
      </c>
      <c r="E26" s="316">
        <v>-6.7980965414626116E-2</v>
      </c>
      <c r="F26" s="316">
        <v>9.6543132980806821</v>
      </c>
      <c r="G26" s="316">
        <v>58.054862843089843</v>
      </c>
      <c r="H26" s="390">
        <v>52.895069810104928</v>
      </c>
      <c r="I26" s="316">
        <v>16.883116883207961</v>
      </c>
      <c r="J26" s="316">
        <v>32.923825085356668</v>
      </c>
      <c r="K26" s="316">
        <v>17.398884239898656</v>
      </c>
      <c r="L26" s="316">
        <v>30.173611111111111</v>
      </c>
      <c r="M26" s="316">
        <v>1.2720070145768336</v>
      </c>
      <c r="N26" s="316">
        <v>12.210963886723825</v>
      </c>
      <c r="O26" s="316">
        <v>36.003193187992551</v>
      </c>
      <c r="P26" s="316">
        <v>52.803082699431705</v>
      </c>
      <c r="Q26" s="316">
        <v>21.836734693877553</v>
      </c>
      <c r="R26" s="316">
        <v>2.2152797501072903</v>
      </c>
      <c r="S26" s="316">
        <v>4.7017986747433751</v>
      </c>
      <c r="T26" s="390">
        <v>-12.276072273158615</v>
      </c>
      <c r="U26" s="77"/>
      <c r="V26" s="315">
        <v>-56.620573051583314</v>
      </c>
      <c r="W26" s="316">
        <v>40.523126322743714</v>
      </c>
      <c r="X26" s="317">
        <v>16.369045347734215</v>
      </c>
      <c r="Y26" s="77"/>
      <c r="Z26" s="315">
        <v>-45.31031950053881</v>
      </c>
      <c r="AA26" s="316">
        <v>35.637401136855132</v>
      </c>
      <c r="AB26" s="317">
        <v>-1.8967249246468076</v>
      </c>
      <c r="AC26" s="77"/>
      <c r="AD26" s="315">
        <v>-56.620573051583314</v>
      </c>
      <c r="AE26" s="316">
        <v>40.523126322743714</v>
      </c>
      <c r="AF26" s="317">
        <v>16.369045347734215</v>
      </c>
      <c r="AG26" s="77"/>
    </row>
    <row r="27" spans="1:48" ht="22" customHeight="1" x14ac:dyDescent="0.3">
      <c r="B27" s="27" t="s">
        <v>35</v>
      </c>
      <c r="C27" s="174">
        <v>65.607892317890148</v>
      </c>
      <c r="D27" s="64">
        <v>15.935126463403982</v>
      </c>
      <c r="E27" s="64">
        <v>78.196937862722265</v>
      </c>
      <c r="F27" s="64">
        <v>22.749036622594751</v>
      </c>
      <c r="G27" s="64">
        <v>74.975074775428752</v>
      </c>
      <c r="H27" s="391">
        <v>59.737173388774643</v>
      </c>
      <c r="I27" s="64">
        <v>10.548287358165421</v>
      </c>
      <c r="J27" s="64">
        <v>42.711078827907443</v>
      </c>
      <c r="K27" s="64">
        <v>30.312959870099835</v>
      </c>
      <c r="L27" s="64">
        <v>32.48743486277727</v>
      </c>
      <c r="M27" s="64">
        <v>10.359581216408298</v>
      </c>
      <c r="N27" s="64">
        <v>21.426691503739342</v>
      </c>
      <c r="O27" s="64">
        <v>11.373647042655751</v>
      </c>
      <c r="P27" s="64">
        <v>27.723807472868621</v>
      </c>
      <c r="Q27" s="64">
        <v>21.51921244743146</v>
      </c>
      <c r="R27" s="64">
        <v>53.55967693671694</v>
      </c>
      <c r="S27" s="64">
        <v>35.527122280214577</v>
      </c>
      <c r="T27" s="391">
        <v>18.361795375515563</v>
      </c>
      <c r="U27" s="77"/>
      <c r="V27" s="174">
        <v>-49.386204856813599</v>
      </c>
      <c r="W27" s="64">
        <v>28.015755451550085</v>
      </c>
      <c r="X27" s="175">
        <v>24.151964374267745</v>
      </c>
      <c r="Y27" s="77"/>
      <c r="Z27" s="174">
        <v>-56.946414404872961</v>
      </c>
      <c r="AA27" s="64">
        <v>48.877659277390094</v>
      </c>
      <c r="AB27" s="175">
        <v>35.879267739156141</v>
      </c>
      <c r="AC27" s="77"/>
      <c r="AD27" s="174">
        <v>-49.386204856813599</v>
      </c>
      <c r="AE27" s="64">
        <v>28.015755451550085</v>
      </c>
      <c r="AF27" s="175">
        <v>24.151964374267745</v>
      </c>
      <c r="AG27" s="77"/>
    </row>
    <row r="28" spans="1:48" ht="22" customHeight="1" x14ac:dyDescent="0.3">
      <c r="B28" s="29" t="s">
        <v>82</v>
      </c>
      <c r="C28" s="318">
        <v>18.31154969375039</v>
      </c>
      <c r="D28" s="77">
        <v>-15.225869473662108</v>
      </c>
      <c r="E28" s="77">
        <v>-43.920462251931362</v>
      </c>
      <c r="F28" s="77">
        <v>-10.667882767121347</v>
      </c>
      <c r="G28" s="77">
        <v>-9.6700698394478497</v>
      </c>
      <c r="H28" s="392">
        <v>-4.2833508528388622</v>
      </c>
      <c r="I28" s="77">
        <v>5.7303732842021944</v>
      </c>
      <c r="J28" s="77">
        <v>-6.8580896611922242</v>
      </c>
      <c r="K28" s="77">
        <v>-9.91004704599567</v>
      </c>
      <c r="L28" s="77">
        <v>-1.7464476944787837</v>
      </c>
      <c r="M28" s="77">
        <v>-8.2345131266689027</v>
      </c>
      <c r="N28" s="77">
        <v>-7.5895402427019389</v>
      </c>
      <c r="O28" s="77">
        <v>22.114339252800995</v>
      </c>
      <c r="P28" s="77">
        <v>19.635552464914483</v>
      </c>
      <c r="Q28" s="77">
        <v>0.26129386467221088</v>
      </c>
      <c r="R28" s="77">
        <v>-33.436119566596801</v>
      </c>
      <c r="S28" s="77">
        <v>-22.7447636214314</v>
      </c>
      <c r="T28" s="392">
        <v>-25.884929804873078</v>
      </c>
      <c r="U28" s="77"/>
      <c r="V28" s="318">
        <v>-14.293273551777258</v>
      </c>
      <c r="W28" s="77">
        <v>9.7701808866482303</v>
      </c>
      <c r="X28" s="319">
        <v>-6.2688649879242737</v>
      </c>
      <c r="Y28" s="77"/>
      <c r="Z28" s="318">
        <v>27.027005401350717</v>
      </c>
      <c r="AA28" s="77">
        <v>-8.8933814547468515</v>
      </c>
      <c r="AB28" s="319">
        <v>-27.801145305210454</v>
      </c>
      <c r="AC28" s="77"/>
      <c r="AD28" s="318">
        <v>-14.293273551777258</v>
      </c>
      <c r="AE28" s="77">
        <v>9.7701808866482303</v>
      </c>
      <c r="AF28" s="319">
        <v>-6.2688649879242737</v>
      </c>
      <c r="AG28" s="77"/>
    </row>
    <row r="29" spans="1:48" ht="22" customHeight="1" x14ac:dyDescent="0.3">
      <c r="A29" s="20"/>
      <c r="B29" s="28" t="s">
        <v>23</v>
      </c>
      <c r="C29" s="176" t="s">
        <v>247</v>
      </c>
      <c r="D29" s="177" t="s">
        <v>248</v>
      </c>
      <c r="E29" s="177" t="s">
        <v>257</v>
      </c>
      <c r="F29" s="177" t="s">
        <v>248</v>
      </c>
      <c r="G29" s="177" t="s">
        <v>247</v>
      </c>
      <c r="H29" s="393" t="s">
        <v>246</v>
      </c>
      <c r="I29" s="177" t="s">
        <v>246</v>
      </c>
      <c r="J29" s="177" t="s">
        <v>246</v>
      </c>
      <c r="K29" s="177" t="s">
        <v>249</v>
      </c>
      <c r="L29" s="177" t="s">
        <v>244</v>
      </c>
      <c r="M29" s="177" t="s">
        <v>249</v>
      </c>
      <c r="N29" s="177" t="s">
        <v>258</v>
      </c>
      <c r="O29" s="177" t="s">
        <v>256</v>
      </c>
      <c r="P29" s="177" t="s">
        <v>245</v>
      </c>
      <c r="Q29" s="177" t="s">
        <v>249</v>
      </c>
      <c r="R29" s="177" t="s">
        <v>240</v>
      </c>
      <c r="S29" s="177" t="s">
        <v>239</v>
      </c>
      <c r="T29" s="393" t="s">
        <v>240</v>
      </c>
      <c r="U29" s="77"/>
      <c r="V29" s="176" t="s">
        <v>257</v>
      </c>
      <c r="W29" s="177" t="s">
        <v>247</v>
      </c>
      <c r="X29" s="178" t="s">
        <v>239</v>
      </c>
      <c r="Y29" s="77"/>
      <c r="Z29" s="176" t="s">
        <v>246</v>
      </c>
      <c r="AA29" s="177" t="s">
        <v>248</v>
      </c>
      <c r="AB29" s="178" t="s">
        <v>239</v>
      </c>
      <c r="AC29" s="77"/>
      <c r="AD29" s="176" t="s">
        <v>257</v>
      </c>
      <c r="AE29" s="177" t="s">
        <v>247</v>
      </c>
      <c r="AF29" s="178" t="s">
        <v>239</v>
      </c>
      <c r="AG29" s="77"/>
    </row>
    <row r="30" spans="1:48" ht="22" customHeight="1" x14ac:dyDescent="0.4">
      <c r="A30" s="6"/>
      <c r="B30" s="22"/>
      <c r="U30" s="1"/>
      <c r="X30" s="69"/>
      <c r="Y30" s="80"/>
      <c r="AB30" s="69"/>
      <c r="AC30" s="80"/>
      <c r="AF30" s="69"/>
      <c r="AG30" s="80"/>
    </row>
    <row r="31" spans="1:48" s="81" customFormat="1" ht="16" customHeight="1" x14ac:dyDescent="0.3">
      <c r="B31" s="495" t="s">
        <v>9</v>
      </c>
      <c r="C31" s="491">
        <v>2021</v>
      </c>
      <c r="D31" s="491"/>
      <c r="E31" s="491"/>
      <c r="F31" s="491"/>
      <c r="G31" s="491"/>
      <c r="H31" s="491"/>
      <c r="I31" s="491">
        <v>2022</v>
      </c>
      <c r="J31" s="491"/>
      <c r="K31" s="491"/>
      <c r="L31" s="491"/>
      <c r="M31" s="491"/>
      <c r="N31" s="491"/>
      <c r="O31" s="491"/>
      <c r="P31" s="491"/>
      <c r="Q31" s="491"/>
      <c r="R31" s="491"/>
      <c r="S31" s="491"/>
      <c r="T31" s="491"/>
      <c r="U31" s="83"/>
      <c r="V31" s="496" t="s">
        <v>58</v>
      </c>
      <c r="W31" s="496"/>
      <c r="X31" s="496"/>
      <c r="Y31" s="83"/>
      <c r="Z31" s="496" t="s">
        <v>44</v>
      </c>
      <c r="AA31" s="496"/>
      <c r="AB31" s="496"/>
      <c r="AC31" s="83"/>
      <c r="AD31" s="494" t="s">
        <v>45</v>
      </c>
      <c r="AE31" s="494"/>
      <c r="AF31" s="494"/>
      <c r="AG31" s="83"/>
      <c r="AH31" s="151"/>
      <c r="AI31" s="151"/>
      <c r="AJ31" s="151"/>
      <c r="AK31" s="151"/>
      <c r="AL31" s="151"/>
      <c r="AM31" s="151"/>
      <c r="AN31" s="151"/>
      <c r="AO31" s="151"/>
      <c r="AP31" s="151"/>
      <c r="AQ31" s="151"/>
      <c r="AR31" s="151"/>
      <c r="AS31" s="151"/>
      <c r="AT31" s="151"/>
      <c r="AU31" s="151"/>
      <c r="AV31" s="151"/>
    </row>
    <row r="32" spans="1:48" s="82" customFormat="1" ht="16" customHeight="1" x14ac:dyDescent="0.3">
      <c r="B32" s="495"/>
      <c r="C32" s="172" t="s">
        <v>160</v>
      </c>
      <c r="D32" s="172" t="s">
        <v>164</v>
      </c>
      <c r="E32" s="172" t="s">
        <v>165</v>
      </c>
      <c r="F32" s="172" t="s">
        <v>167</v>
      </c>
      <c r="G32" s="172" t="s">
        <v>168</v>
      </c>
      <c r="H32" s="389" t="s">
        <v>169</v>
      </c>
      <c r="I32" s="172" t="s">
        <v>171</v>
      </c>
      <c r="J32" s="172" t="s">
        <v>172</v>
      </c>
      <c r="K32" s="172" t="s">
        <v>173</v>
      </c>
      <c r="L32" s="172" t="s">
        <v>174</v>
      </c>
      <c r="M32" s="172" t="s">
        <v>175</v>
      </c>
      <c r="N32" s="172" t="s">
        <v>176</v>
      </c>
      <c r="O32" s="172" t="s">
        <v>160</v>
      </c>
      <c r="P32" s="172" t="s">
        <v>164</v>
      </c>
      <c r="Q32" s="172" t="s">
        <v>165</v>
      </c>
      <c r="R32" s="172" t="s">
        <v>167</v>
      </c>
      <c r="S32" s="172" t="s">
        <v>168</v>
      </c>
      <c r="T32" s="389" t="s">
        <v>169</v>
      </c>
      <c r="U32" s="101"/>
      <c r="V32" s="171">
        <v>2020</v>
      </c>
      <c r="W32" s="172">
        <v>2021</v>
      </c>
      <c r="X32" s="173">
        <v>2022</v>
      </c>
      <c r="Y32" s="101"/>
      <c r="Z32" s="171">
        <v>2020</v>
      </c>
      <c r="AA32" s="172">
        <v>2021</v>
      </c>
      <c r="AB32" s="173">
        <v>2022</v>
      </c>
      <c r="AC32" s="101"/>
      <c r="AD32" s="171">
        <v>2020</v>
      </c>
      <c r="AE32" s="172">
        <v>2021</v>
      </c>
      <c r="AF32" s="173">
        <v>2022</v>
      </c>
      <c r="AG32" s="101"/>
      <c r="AH32" s="151"/>
      <c r="AI32" s="151"/>
      <c r="AJ32" s="151"/>
      <c r="AK32" s="151"/>
      <c r="AL32" s="151"/>
      <c r="AM32" s="151"/>
      <c r="AN32" s="151"/>
      <c r="AO32" s="151"/>
      <c r="AP32" s="151"/>
      <c r="AQ32" s="151"/>
      <c r="AR32" s="151"/>
      <c r="AS32" s="151"/>
      <c r="AT32" s="151"/>
      <c r="AU32" s="151"/>
      <c r="AV32" s="151"/>
    </row>
    <row r="33" spans="1:48" ht="22" customHeight="1" x14ac:dyDescent="0.3">
      <c r="B33" s="170" t="s">
        <v>19</v>
      </c>
      <c r="C33" s="320">
        <v>139.72813996806812</v>
      </c>
      <c r="D33" s="321">
        <v>121.78733933688089</v>
      </c>
      <c r="E33" s="321">
        <v>123.01990136054422</v>
      </c>
      <c r="F33" s="321">
        <v>111.34875887531952</v>
      </c>
      <c r="G33" s="321">
        <v>104.67471442095298</v>
      </c>
      <c r="H33" s="394">
        <v>106.4055513196481</v>
      </c>
      <c r="I33" s="321">
        <v>115.65041777777778</v>
      </c>
      <c r="J33" s="321">
        <v>116.73686910135413</v>
      </c>
      <c r="K33" s="321">
        <v>114.22346896346896</v>
      </c>
      <c r="L33" s="321">
        <v>119.1753027473993</v>
      </c>
      <c r="M33" s="321">
        <v>124.95040406894603</v>
      </c>
      <c r="N33" s="321">
        <v>116.82539013660569</v>
      </c>
      <c r="O33" s="321">
        <v>131.42085893171591</v>
      </c>
      <c r="P33" s="321">
        <v>109.90953870625663</v>
      </c>
      <c r="Q33" s="321">
        <v>123.44179229480737</v>
      </c>
      <c r="R33" s="321">
        <v>121.23398166157266</v>
      </c>
      <c r="S33" s="321">
        <v>110.26025617842073</v>
      </c>
      <c r="T33" s="394">
        <v>113.86230023403544</v>
      </c>
      <c r="U33" s="77"/>
      <c r="V33" s="320">
        <v>100.50627693860909</v>
      </c>
      <c r="W33" s="321">
        <v>109.86384163572893</v>
      </c>
      <c r="X33" s="322">
        <v>118.80892182518913</v>
      </c>
      <c r="Y33" s="77"/>
      <c r="Z33" s="320">
        <v>82.669442653773842</v>
      </c>
      <c r="AA33" s="321">
        <v>107.58575049504951</v>
      </c>
      <c r="AB33" s="322">
        <v>115.33374747678644</v>
      </c>
      <c r="AC33" s="77"/>
      <c r="AD33" s="320">
        <v>100.50627693860909</v>
      </c>
      <c r="AE33" s="321">
        <v>109.86384163572893</v>
      </c>
      <c r="AF33" s="322">
        <v>118.80892182518913</v>
      </c>
      <c r="AG33" s="77"/>
    </row>
    <row r="34" spans="1:48" ht="22" customHeight="1" x14ac:dyDescent="0.3">
      <c r="B34" s="27" t="s">
        <v>35</v>
      </c>
      <c r="C34" s="179">
        <v>127.1420809319436</v>
      </c>
      <c r="D34" s="65">
        <v>117.08472522522523</v>
      </c>
      <c r="E34" s="65">
        <v>118.47224815826505</v>
      </c>
      <c r="F34" s="65">
        <v>119.95413700269219</v>
      </c>
      <c r="G34" s="65">
        <v>109.17612243334355</v>
      </c>
      <c r="H34" s="395">
        <v>107.70070953604352</v>
      </c>
      <c r="I34" s="65">
        <v>109.18303436868223</v>
      </c>
      <c r="J34" s="65">
        <v>108.05238106835525</v>
      </c>
      <c r="K34" s="65">
        <v>109.68378965435606</v>
      </c>
      <c r="L34" s="65">
        <v>114.95769955654102</v>
      </c>
      <c r="M34" s="65">
        <v>119.17240261883803</v>
      </c>
      <c r="N34" s="65">
        <v>124.49553386495444</v>
      </c>
      <c r="O34" s="65">
        <v>128.73221792087622</v>
      </c>
      <c r="P34" s="65">
        <v>116.91638398257923</v>
      </c>
      <c r="Q34" s="65">
        <v>121.55344295811672</v>
      </c>
      <c r="R34" s="65">
        <v>121.60437859160417</v>
      </c>
      <c r="S34" s="65">
        <v>111.7467363898468</v>
      </c>
      <c r="T34" s="395">
        <v>112.70352783452502</v>
      </c>
      <c r="U34" s="77"/>
      <c r="V34" s="179">
        <v>95.042261874985286</v>
      </c>
      <c r="W34" s="65">
        <v>107.62667358526409</v>
      </c>
      <c r="X34" s="180">
        <v>117.43016599459735</v>
      </c>
      <c r="Y34" s="77"/>
      <c r="Z34" s="179">
        <v>78.730707465520126</v>
      </c>
      <c r="AA34" s="65">
        <v>112.31793484290685</v>
      </c>
      <c r="AB34" s="180">
        <v>115.78117894854046</v>
      </c>
      <c r="AC34" s="77"/>
      <c r="AD34" s="179">
        <v>95.042261874985286</v>
      </c>
      <c r="AE34" s="65">
        <v>107.62667358526409</v>
      </c>
      <c r="AF34" s="180">
        <v>117.43016599459735</v>
      </c>
      <c r="AG34" s="77"/>
    </row>
    <row r="35" spans="1:48" ht="22" customHeight="1" x14ac:dyDescent="0.3">
      <c r="B35" s="29" t="s">
        <v>83</v>
      </c>
      <c r="C35" s="318">
        <v>109.89920799149849</v>
      </c>
      <c r="D35" s="77">
        <v>104.01641982131819</v>
      </c>
      <c r="E35" s="77">
        <v>103.83858099507637</v>
      </c>
      <c r="F35" s="77">
        <v>92.826109759610219</v>
      </c>
      <c r="G35" s="77">
        <v>95.876929944002086</v>
      </c>
      <c r="H35" s="392">
        <v>98.797446904545239</v>
      </c>
      <c r="I35" s="77">
        <v>105.92343256117803</v>
      </c>
      <c r="J35" s="77">
        <v>108.03729445578493</v>
      </c>
      <c r="K35" s="77">
        <v>104.13887897507273</v>
      </c>
      <c r="L35" s="77">
        <v>103.66883054129525</v>
      </c>
      <c r="M35" s="77">
        <v>104.84843917146513</v>
      </c>
      <c r="N35" s="77">
        <v>93.839020975072387</v>
      </c>
      <c r="O35" s="77">
        <v>102.0885533196266</v>
      </c>
      <c r="P35" s="77">
        <v>94.006960326975076</v>
      </c>
      <c r="Q35" s="77">
        <v>101.55351365683512</v>
      </c>
      <c r="R35" s="77">
        <v>99.695408229278243</v>
      </c>
      <c r="S35" s="77">
        <v>98.669777517086445</v>
      </c>
      <c r="T35" s="392">
        <v>101.02815982942171</v>
      </c>
      <c r="U35" s="77"/>
      <c r="V35" s="318">
        <v>105.74903727648589</v>
      </c>
      <c r="W35" s="77">
        <v>102.0786371778515</v>
      </c>
      <c r="X35" s="319">
        <v>101.17410702685419</v>
      </c>
      <c r="Y35" s="77"/>
      <c r="Z35" s="318">
        <v>105.00279410038301</v>
      </c>
      <c r="AA35" s="77">
        <v>95.786795444138605</v>
      </c>
      <c r="AB35" s="319">
        <v>99.6135542272267</v>
      </c>
      <c r="AC35" s="77"/>
      <c r="AD35" s="318">
        <v>105.74903727648589</v>
      </c>
      <c r="AE35" s="77">
        <v>102.0786371778515</v>
      </c>
      <c r="AF35" s="319">
        <v>101.17410702685419</v>
      </c>
      <c r="AG35" s="77"/>
    </row>
    <row r="36" spans="1:48" ht="22" customHeight="1" x14ac:dyDescent="0.3">
      <c r="A36" s="20"/>
      <c r="B36" s="28" t="s">
        <v>23</v>
      </c>
      <c r="C36" s="176" t="s">
        <v>256</v>
      </c>
      <c r="D36" s="177" t="s">
        <v>244</v>
      </c>
      <c r="E36" s="177" t="s">
        <v>244</v>
      </c>
      <c r="F36" s="177" t="s">
        <v>238</v>
      </c>
      <c r="G36" s="177" t="s">
        <v>239</v>
      </c>
      <c r="H36" s="393" t="s">
        <v>241</v>
      </c>
      <c r="I36" s="177" t="s">
        <v>242</v>
      </c>
      <c r="J36" s="177" t="s">
        <v>241</v>
      </c>
      <c r="K36" s="177" t="s">
        <v>241</v>
      </c>
      <c r="L36" s="177" t="s">
        <v>241</v>
      </c>
      <c r="M36" s="177" t="s">
        <v>241</v>
      </c>
      <c r="N36" s="177" t="s">
        <v>239</v>
      </c>
      <c r="O36" s="177" t="s">
        <v>241</v>
      </c>
      <c r="P36" s="177" t="s">
        <v>238</v>
      </c>
      <c r="Q36" s="177" t="s">
        <v>241</v>
      </c>
      <c r="R36" s="177" t="s">
        <v>241</v>
      </c>
      <c r="S36" s="177" t="s">
        <v>238</v>
      </c>
      <c r="T36" s="393" t="s">
        <v>241</v>
      </c>
      <c r="U36" s="77"/>
      <c r="V36" s="176" t="s">
        <v>246</v>
      </c>
      <c r="W36" s="177" t="s">
        <v>241</v>
      </c>
      <c r="X36" s="178" t="s">
        <v>241</v>
      </c>
      <c r="Y36" s="77"/>
      <c r="Z36" s="176" t="s">
        <v>246</v>
      </c>
      <c r="AA36" s="177" t="s">
        <v>238</v>
      </c>
      <c r="AB36" s="178" t="s">
        <v>241</v>
      </c>
      <c r="AC36" s="77"/>
      <c r="AD36" s="176" t="s">
        <v>246</v>
      </c>
      <c r="AE36" s="177" t="s">
        <v>241</v>
      </c>
      <c r="AF36" s="178" t="s">
        <v>241</v>
      </c>
      <c r="AG36" s="77"/>
    </row>
    <row r="37" spans="1:48" ht="22" customHeight="1" x14ac:dyDescent="0.4">
      <c r="B37" s="22" t="s">
        <v>68</v>
      </c>
      <c r="S37" s="67"/>
      <c r="T37" s="67"/>
      <c r="U37" s="1"/>
      <c r="V37" s="67"/>
      <c r="W37" s="67"/>
      <c r="X37" s="67"/>
      <c r="Y37" s="1"/>
      <c r="Z37" s="67"/>
      <c r="AA37" s="67"/>
      <c r="AB37" s="67"/>
      <c r="AC37" s="1"/>
      <c r="AD37" s="67"/>
      <c r="AE37" s="67"/>
      <c r="AF37" s="67"/>
      <c r="AG37" s="1"/>
    </row>
    <row r="38" spans="1:48" ht="22" customHeight="1" x14ac:dyDescent="0.3">
      <c r="B38" s="26" t="s">
        <v>19</v>
      </c>
      <c r="C38" s="315">
        <v>51.199311689025926</v>
      </c>
      <c r="D38" s="316">
        <v>42.547925112212624</v>
      </c>
      <c r="E38" s="316">
        <v>43.326033719927594</v>
      </c>
      <c r="F38" s="316">
        <v>29.660420184010512</v>
      </c>
      <c r="G38" s="316">
        <v>27.084227320654286</v>
      </c>
      <c r="H38" s="390">
        <v>35.854803074173653</v>
      </c>
      <c r="I38" s="316">
        <v>36.622680586960378</v>
      </c>
      <c r="J38" s="316">
        <v>31.199586969861578</v>
      </c>
      <c r="K38" s="316">
        <v>9.7120321630836237</v>
      </c>
      <c r="L38" s="316">
        <v>20.868098234453527</v>
      </c>
      <c r="M38" s="316">
        <v>19.942385637872075</v>
      </c>
      <c r="N38" s="316">
        <v>6.6704669914636341</v>
      </c>
      <c r="O38" s="316">
        <v>-5.9453171267295541</v>
      </c>
      <c r="P38" s="316">
        <v>-9.7529026377576429</v>
      </c>
      <c r="Q38" s="316">
        <v>0.34294527116474632</v>
      </c>
      <c r="R38" s="316">
        <v>8.8777125907107468</v>
      </c>
      <c r="S38" s="316">
        <v>5.3360945748137194</v>
      </c>
      <c r="T38" s="390">
        <v>7.0078570356149266</v>
      </c>
      <c r="U38" s="77"/>
      <c r="V38" s="315">
        <v>-17.803949670143091</v>
      </c>
      <c r="W38" s="316">
        <v>9.3104281465380847</v>
      </c>
      <c r="X38" s="317">
        <v>8.141969237841078</v>
      </c>
      <c r="Y38" s="77"/>
      <c r="Z38" s="315">
        <v>-24.519597500639062</v>
      </c>
      <c r="AA38" s="316">
        <v>30.139682863949002</v>
      </c>
      <c r="AB38" s="317">
        <v>7.2016944122600322</v>
      </c>
      <c r="AC38" s="77"/>
      <c r="AD38" s="315">
        <v>-17.803949670143091</v>
      </c>
      <c r="AE38" s="316">
        <v>9.3104281465380847</v>
      </c>
      <c r="AF38" s="317">
        <v>8.141969237841078</v>
      </c>
      <c r="AG38" s="77"/>
    </row>
    <row r="39" spans="1:48" ht="22" customHeight="1" x14ac:dyDescent="0.3">
      <c r="B39" s="27" t="s">
        <v>35</v>
      </c>
      <c r="C39" s="174">
        <v>43.493584704938193</v>
      </c>
      <c r="D39" s="64">
        <v>46.909279987991887</v>
      </c>
      <c r="E39" s="64">
        <v>45.555922112761337</v>
      </c>
      <c r="F39" s="64">
        <v>50.950851462286877</v>
      </c>
      <c r="G39" s="64">
        <v>39.293608799868991</v>
      </c>
      <c r="H39" s="391">
        <v>37.933768368709124</v>
      </c>
      <c r="I39" s="64">
        <v>35.051992535556394</v>
      </c>
      <c r="J39" s="64">
        <v>29.750002418937054</v>
      </c>
      <c r="K39" s="64">
        <v>21.005749945967157</v>
      </c>
      <c r="L39" s="64">
        <v>18.491567216271473</v>
      </c>
      <c r="M39" s="64">
        <v>22.161488565752311</v>
      </c>
      <c r="N39" s="64">
        <v>13.116417835469129</v>
      </c>
      <c r="O39" s="64">
        <v>1.2506771773130934</v>
      </c>
      <c r="P39" s="64">
        <v>-0.14377728802537931</v>
      </c>
      <c r="Q39" s="64">
        <v>2.6007734703402337</v>
      </c>
      <c r="R39" s="64">
        <v>1.375727115495003</v>
      </c>
      <c r="S39" s="64">
        <v>2.3545569298976403</v>
      </c>
      <c r="T39" s="391">
        <v>4.6451117361049379</v>
      </c>
      <c r="U39" s="77"/>
      <c r="V39" s="174">
        <v>-21.352794642115057</v>
      </c>
      <c r="W39" s="64">
        <v>13.240858815855166</v>
      </c>
      <c r="X39" s="175">
        <v>9.1087943933596947</v>
      </c>
      <c r="Y39" s="77"/>
      <c r="Z39" s="174">
        <v>-26.535857555775969</v>
      </c>
      <c r="AA39" s="64">
        <v>42.660898725093844</v>
      </c>
      <c r="AB39" s="175">
        <v>3.0834292942480928</v>
      </c>
      <c r="AC39" s="77"/>
      <c r="AD39" s="174">
        <v>-21.352794642115057</v>
      </c>
      <c r="AE39" s="64">
        <v>13.240858815855166</v>
      </c>
      <c r="AF39" s="175">
        <v>9.1087943933596947</v>
      </c>
      <c r="AG39" s="77"/>
    </row>
    <row r="40" spans="1:48" ht="22" customHeight="1" x14ac:dyDescent="0.3">
      <c r="B40" s="29" t="s">
        <v>83</v>
      </c>
      <c r="C40" s="318">
        <v>5.370084662609143</v>
      </c>
      <c r="D40" s="77">
        <v>-2.9687402158771077</v>
      </c>
      <c r="E40" s="77">
        <v>-1.5319805339845702</v>
      </c>
      <c r="F40" s="77">
        <v>-14.104214101539611</v>
      </c>
      <c r="G40" s="77">
        <v>-8.7652129801906717</v>
      </c>
      <c r="H40" s="392">
        <v>-1.5072199644084814</v>
      </c>
      <c r="I40" s="77">
        <v>1.1630247150802651</v>
      </c>
      <c r="J40" s="77">
        <v>1.1172135058705464</v>
      </c>
      <c r="K40" s="77">
        <v>-9.3332075442476334</v>
      </c>
      <c r="L40" s="77">
        <v>2.0056541356034878</v>
      </c>
      <c r="M40" s="77">
        <v>-1.8165323245176352</v>
      </c>
      <c r="N40" s="77">
        <v>-5.6985104084126625</v>
      </c>
      <c r="O40" s="77">
        <v>-7.1071073346383926</v>
      </c>
      <c r="P40" s="77">
        <v>-9.6229609820460578</v>
      </c>
      <c r="Q40" s="77">
        <v>-2.2005956903173685</v>
      </c>
      <c r="R40" s="77">
        <v>7.4001792033171228</v>
      </c>
      <c r="S40" s="77">
        <v>2.9129505656028991</v>
      </c>
      <c r="T40" s="392">
        <v>2.2578649497673422</v>
      </c>
      <c r="U40" s="77"/>
      <c r="V40" s="318">
        <v>4.5123599190052772</v>
      </c>
      <c r="W40" s="77">
        <v>-3.4708591143497323</v>
      </c>
      <c r="X40" s="319">
        <v>-0.8861111159521291</v>
      </c>
      <c r="Y40" s="77"/>
      <c r="Z40" s="318">
        <v>2.7445499097056612</v>
      </c>
      <c r="AA40" s="77">
        <v>-8.776908019656485</v>
      </c>
      <c r="AB40" s="319">
        <v>3.9950796614340778</v>
      </c>
      <c r="AC40" s="77"/>
      <c r="AD40" s="318">
        <v>4.5123599190052772</v>
      </c>
      <c r="AE40" s="77">
        <v>-3.4708591143497323</v>
      </c>
      <c r="AF40" s="319">
        <v>-0.8861111159521291</v>
      </c>
      <c r="AG40" s="77"/>
    </row>
    <row r="41" spans="1:48" ht="22" customHeight="1" x14ac:dyDescent="0.3">
      <c r="A41" s="20"/>
      <c r="B41" s="28" t="s">
        <v>23</v>
      </c>
      <c r="C41" s="176" t="s">
        <v>247</v>
      </c>
      <c r="D41" s="177" t="s">
        <v>248</v>
      </c>
      <c r="E41" s="177" t="s">
        <v>248</v>
      </c>
      <c r="F41" s="177" t="s">
        <v>257</v>
      </c>
      <c r="G41" s="177" t="s">
        <v>257</v>
      </c>
      <c r="H41" s="393" t="s">
        <v>248</v>
      </c>
      <c r="I41" s="177" t="s">
        <v>246</v>
      </c>
      <c r="J41" s="177" t="s">
        <v>246</v>
      </c>
      <c r="K41" s="177" t="s">
        <v>249</v>
      </c>
      <c r="L41" s="177" t="s">
        <v>244</v>
      </c>
      <c r="M41" s="177" t="s">
        <v>249</v>
      </c>
      <c r="N41" s="177" t="s">
        <v>249</v>
      </c>
      <c r="O41" s="177" t="s">
        <v>249</v>
      </c>
      <c r="P41" s="177" t="s">
        <v>258</v>
      </c>
      <c r="Q41" s="177" t="s">
        <v>244</v>
      </c>
      <c r="R41" s="177" t="s">
        <v>241</v>
      </c>
      <c r="S41" s="177" t="s">
        <v>239</v>
      </c>
      <c r="T41" s="393" t="s">
        <v>238</v>
      </c>
      <c r="U41" s="77"/>
      <c r="V41" s="176" t="s">
        <v>246</v>
      </c>
      <c r="W41" s="177" t="s">
        <v>246</v>
      </c>
      <c r="X41" s="178" t="s">
        <v>239</v>
      </c>
      <c r="Y41" s="77"/>
      <c r="Z41" s="176" t="s">
        <v>246</v>
      </c>
      <c r="AA41" s="177" t="s">
        <v>257</v>
      </c>
      <c r="AB41" s="178" t="s">
        <v>238</v>
      </c>
      <c r="AC41" s="77"/>
      <c r="AD41" s="176" t="s">
        <v>246</v>
      </c>
      <c r="AE41" s="177" t="s">
        <v>246</v>
      </c>
      <c r="AF41" s="178" t="s">
        <v>239</v>
      </c>
      <c r="AG41" s="77"/>
    </row>
    <row r="42" spans="1:48" ht="22" customHeight="1" x14ac:dyDescent="0.4">
      <c r="A42" s="6"/>
      <c r="B42" s="22"/>
      <c r="U42" s="1"/>
      <c r="X42" s="69"/>
      <c r="Y42" s="80"/>
      <c r="AB42" s="69"/>
      <c r="AC42" s="80"/>
      <c r="AF42" s="69"/>
      <c r="AG42" s="80"/>
    </row>
    <row r="43" spans="1:48" s="81" customFormat="1" ht="16" customHeight="1" x14ac:dyDescent="0.3">
      <c r="B43" s="495" t="s">
        <v>10</v>
      </c>
      <c r="C43" s="491">
        <v>2021</v>
      </c>
      <c r="D43" s="491"/>
      <c r="E43" s="491"/>
      <c r="F43" s="491"/>
      <c r="G43" s="491"/>
      <c r="H43" s="491"/>
      <c r="I43" s="491">
        <v>2022</v>
      </c>
      <c r="J43" s="491"/>
      <c r="K43" s="491"/>
      <c r="L43" s="491"/>
      <c r="M43" s="491"/>
      <c r="N43" s="491"/>
      <c r="O43" s="491"/>
      <c r="P43" s="491"/>
      <c r="Q43" s="491"/>
      <c r="R43" s="491"/>
      <c r="S43" s="491"/>
      <c r="T43" s="491"/>
      <c r="U43" s="83"/>
      <c r="V43" s="496" t="s">
        <v>58</v>
      </c>
      <c r="W43" s="496"/>
      <c r="X43" s="496"/>
      <c r="Y43" s="83"/>
      <c r="Z43" s="496" t="s">
        <v>44</v>
      </c>
      <c r="AA43" s="496"/>
      <c r="AB43" s="496"/>
      <c r="AC43" s="83"/>
      <c r="AD43" s="494" t="s">
        <v>45</v>
      </c>
      <c r="AE43" s="494"/>
      <c r="AF43" s="494"/>
      <c r="AG43" s="83"/>
      <c r="AH43" s="151"/>
      <c r="AI43" s="151"/>
      <c r="AJ43" s="151"/>
      <c r="AK43" s="151"/>
      <c r="AL43" s="151"/>
      <c r="AM43" s="151"/>
      <c r="AN43" s="151"/>
      <c r="AO43" s="151"/>
      <c r="AP43" s="151"/>
      <c r="AQ43" s="151"/>
      <c r="AR43" s="151"/>
      <c r="AS43" s="151"/>
      <c r="AT43" s="151"/>
      <c r="AU43" s="151"/>
      <c r="AV43" s="151"/>
    </row>
    <row r="44" spans="1:48" s="82" customFormat="1" ht="16" customHeight="1" x14ac:dyDescent="0.3">
      <c r="B44" s="495"/>
      <c r="C44" s="172" t="s">
        <v>160</v>
      </c>
      <c r="D44" s="172" t="s">
        <v>164</v>
      </c>
      <c r="E44" s="172" t="s">
        <v>165</v>
      </c>
      <c r="F44" s="172" t="s">
        <v>167</v>
      </c>
      <c r="G44" s="172" t="s">
        <v>168</v>
      </c>
      <c r="H44" s="389" t="s">
        <v>169</v>
      </c>
      <c r="I44" s="172" t="s">
        <v>171</v>
      </c>
      <c r="J44" s="172" t="s">
        <v>172</v>
      </c>
      <c r="K44" s="172" t="s">
        <v>173</v>
      </c>
      <c r="L44" s="172" t="s">
        <v>174</v>
      </c>
      <c r="M44" s="172" t="s">
        <v>175</v>
      </c>
      <c r="N44" s="172" t="s">
        <v>176</v>
      </c>
      <c r="O44" s="172" t="s">
        <v>160</v>
      </c>
      <c r="P44" s="172" t="s">
        <v>164</v>
      </c>
      <c r="Q44" s="172" t="s">
        <v>165</v>
      </c>
      <c r="R44" s="172" t="s">
        <v>167</v>
      </c>
      <c r="S44" s="172" t="s">
        <v>168</v>
      </c>
      <c r="T44" s="389" t="s">
        <v>169</v>
      </c>
      <c r="U44" s="101"/>
      <c r="V44" s="171">
        <v>2020</v>
      </c>
      <c r="W44" s="172">
        <v>2021</v>
      </c>
      <c r="X44" s="173">
        <v>2022</v>
      </c>
      <c r="Y44" s="101"/>
      <c r="Z44" s="171">
        <v>2020</v>
      </c>
      <c r="AA44" s="172">
        <v>2021</v>
      </c>
      <c r="AB44" s="173">
        <v>2022</v>
      </c>
      <c r="AC44" s="101"/>
      <c r="AD44" s="171">
        <v>2020</v>
      </c>
      <c r="AE44" s="172">
        <v>2021</v>
      </c>
      <c r="AF44" s="173">
        <v>2022</v>
      </c>
      <c r="AG44" s="101"/>
      <c r="AH44" s="151"/>
      <c r="AI44" s="151"/>
      <c r="AJ44" s="151"/>
      <c r="AK44" s="151"/>
      <c r="AL44" s="151"/>
      <c r="AM44" s="151"/>
      <c r="AN44" s="151"/>
      <c r="AO44" s="151"/>
      <c r="AP44" s="151"/>
      <c r="AQ44" s="151"/>
      <c r="AR44" s="151"/>
      <c r="AS44" s="151"/>
      <c r="AT44" s="151"/>
      <c r="AU44" s="151"/>
      <c r="AV44" s="151"/>
    </row>
    <row r="45" spans="1:48" ht="22" customHeight="1" x14ac:dyDescent="0.3">
      <c r="B45" s="170" t="s">
        <v>19</v>
      </c>
      <c r="C45" s="320">
        <v>67.754625806451614</v>
      </c>
      <c r="D45" s="321">
        <v>38.395466511807975</v>
      </c>
      <c r="E45" s="321">
        <v>48.223801333333334</v>
      </c>
      <c r="F45" s="321">
        <v>50.588255483870967</v>
      </c>
      <c r="G45" s="321">
        <v>44.228555999999998</v>
      </c>
      <c r="H45" s="394">
        <v>46.812402270674752</v>
      </c>
      <c r="I45" s="321">
        <v>33.575927741935487</v>
      </c>
      <c r="J45" s="321">
        <v>40.641107142857145</v>
      </c>
      <c r="K45" s="321">
        <v>49.624570322580645</v>
      </c>
      <c r="L45" s="321">
        <v>59.571761333333335</v>
      </c>
      <c r="M45" s="321">
        <v>57.057997419354841</v>
      </c>
      <c r="N45" s="321">
        <v>67.275847999999996</v>
      </c>
      <c r="O45" s="321">
        <v>86.669936774193545</v>
      </c>
      <c r="P45" s="321">
        <v>52.947481481481482</v>
      </c>
      <c r="Q45" s="321">
        <v>58.955800000000004</v>
      </c>
      <c r="R45" s="321">
        <v>56.29949677419355</v>
      </c>
      <c r="S45" s="321">
        <v>48.779137333333331</v>
      </c>
      <c r="T45" s="394">
        <v>43.943501935483873</v>
      </c>
      <c r="U45" s="77"/>
      <c r="V45" s="320">
        <v>28.287539480442838</v>
      </c>
      <c r="W45" s="321">
        <v>43.451479821610548</v>
      </c>
      <c r="X45" s="322">
        <v>54.680983466549876</v>
      </c>
      <c r="Y45" s="77"/>
      <c r="Z45" s="320">
        <v>26.763333478260869</v>
      </c>
      <c r="AA45" s="321">
        <v>47.242123385939742</v>
      </c>
      <c r="AB45" s="322">
        <v>49.683772608695655</v>
      </c>
      <c r="AC45" s="77"/>
      <c r="AD45" s="320">
        <v>28.287539480442838</v>
      </c>
      <c r="AE45" s="321">
        <v>43.451479821610548</v>
      </c>
      <c r="AF45" s="322">
        <v>54.680983466549876</v>
      </c>
      <c r="AG45" s="77"/>
    </row>
    <row r="46" spans="1:48" ht="22" customHeight="1" x14ac:dyDescent="0.3">
      <c r="B46" s="27" t="s">
        <v>35</v>
      </c>
      <c r="C46" s="179">
        <v>77.692380952380958</v>
      </c>
      <c r="D46" s="65">
        <v>48.692085347120752</v>
      </c>
      <c r="E46" s="65">
        <v>55.410887727448703</v>
      </c>
      <c r="F46" s="65">
        <v>51.536650816090479</v>
      </c>
      <c r="G46" s="65">
        <v>47.309653054448873</v>
      </c>
      <c r="H46" s="395">
        <v>45.79460191492096</v>
      </c>
      <c r="I46" s="65">
        <v>38.17407081352011</v>
      </c>
      <c r="J46" s="65">
        <v>47.345945859419466</v>
      </c>
      <c r="K46" s="65">
        <v>59.543031422696309</v>
      </c>
      <c r="L46" s="65">
        <v>68.852486719787521</v>
      </c>
      <c r="M46" s="65">
        <v>69.59509028402519</v>
      </c>
      <c r="N46" s="65">
        <v>79.822634462151399</v>
      </c>
      <c r="O46" s="65">
        <v>87.611034571391855</v>
      </c>
      <c r="P46" s="65">
        <v>62.101968256008227</v>
      </c>
      <c r="Q46" s="65">
        <v>69.086101925630814</v>
      </c>
      <c r="R46" s="65">
        <v>80.228258257293405</v>
      </c>
      <c r="S46" s="65">
        <v>65.627092297476764</v>
      </c>
      <c r="T46" s="395">
        <v>56.721117465621383</v>
      </c>
      <c r="U46" s="77"/>
      <c r="V46" s="179">
        <v>33.345332902255109</v>
      </c>
      <c r="W46" s="65">
        <v>48.339442276273751</v>
      </c>
      <c r="X46" s="180">
        <v>65.480952464116143</v>
      </c>
      <c r="Y46" s="77"/>
      <c r="Z46" s="179">
        <v>22.705124637681159</v>
      </c>
      <c r="AA46" s="65">
        <v>48.223461155378487</v>
      </c>
      <c r="AB46" s="180">
        <v>67.546124090594148</v>
      </c>
      <c r="AC46" s="77"/>
      <c r="AD46" s="179">
        <v>33.345332902255109</v>
      </c>
      <c r="AE46" s="65">
        <v>48.339442276273751</v>
      </c>
      <c r="AF46" s="180">
        <v>65.480952464116143</v>
      </c>
      <c r="AG46" s="77"/>
    </row>
    <row r="47" spans="1:48" ht="22" customHeight="1" x14ac:dyDescent="0.3">
      <c r="B47" s="29" t="s">
        <v>84</v>
      </c>
      <c r="C47" s="318">
        <v>87.20884207160934</v>
      </c>
      <c r="D47" s="77">
        <v>78.853608832127648</v>
      </c>
      <c r="E47" s="77">
        <v>87.029468956670868</v>
      </c>
      <c r="F47" s="77">
        <v>98.15976529865469</v>
      </c>
      <c r="G47" s="77">
        <v>93.487381843918541</v>
      </c>
      <c r="H47" s="392">
        <v>102.22253347166578</v>
      </c>
      <c r="I47" s="77">
        <v>87.954800277840917</v>
      </c>
      <c r="J47" s="77">
        <v>85.838621248683566</v>
      </c>
      <c r="K47" s="77">
        <v>83.342364567051462</v>
      </c>
      <c r="L47" s="77">
        <v>86.520856647872094</v>
      </c>
      <c r="M47" s="77">
        <v>81.985664773930964</v>
      </c>
      <c r="N47" s="77">
        <v>84.281668292792901</v>
      </c>
      <c r="O47" s="77">
        <v>98.925822755306598</v>
      </c>
      <c r="P47" s="77">
        <v>85.258942620334651</v>
      </c>
      <c r="Q47" s="77">
        <v>85.336700663022654</v>
      </c>
      <c r="R47" s="77">
        <v>70.174148108308003</v>
      </c>
      <c r="S47" s="77">
        <v>74.327744267882991</v>
      </c>
      <c r="T47" s="392">
        <v>77.472912909613513</v>
      </c>
      <c r="U47" s="77"/>
      <c r="V47" s="318">
        <v>84.832079989495924</v>
      </c>
      <c r="W47" s="77">
        <v>89.888252274921385</v>
      </c>
      <c r="X47" s="319">
        <v>83.506701428218804</v>
      </c>
      <c r="Y47" s="77"/>
      <c r="Z47" s="318">
        <v>117.8735369451465</v>
      </c>
      <c r="AA47" s="77">
        <v>97.965020042219905</v>
      </c>
      <c r="AB47" s="319">
        <v>73.555327233957243</v>
      </c>
      <c r="AC47" s="77"/>
      <c r="AD47" s="318">
        <v>84.832079989495924</v>
      </c>
      <c r="AE47" s="77">
        <v>89.888252274921385</v>
      </c>
      <c r="AF47" s="319">
        <v>83.506701428218804</v>
      </c>
      <c r="AG47" s="77"/>
    </row>
    <row r="48" spans="1:48" ht="22" customHeight="1" x14ac:dyDescent="0.3">
      <c r="A48" s="20"/>
      <c r="B48" s="28" t="s">
        <v>23</v>
      </c>
      <c r="C48" s="176" t="s">
        <v>249</v>
      </c>
      <c r="D48" s="177" t="s">
        <v>249</v>
      </c>
      <c r="E48" s="177" t="s">
        <v>249</v>
      </c>
      <c r="F48" s="177" t="s">
        <v>238</v>
      </c>
      <c r="G48" s="177" t="s">
        <v>241</v>
      </c>
      <c r="H48" s="393" t="s">
        <v>241</v>
      </c>
      <c r="I48" s="177" t="s">
        <v>241</v>
      </c>
      <c r="J48" s="177" t="s">
        <v>239</v>
      </c>
      <c r="K48" s="177" t="s">
        <v>238</v>
      </c>
      <c r="L48" s="177" t="s">
        <v>238</v>
      </c>
      <c r="M48" s="177" t="s">
        <v>238</v>
      </c>
      <c r="N48" s="177" t="s">
        <v>238</v>
      </c>
      <c r="O48" s="177" t="s">
        <v>241</v>
      </c>
      <c r="P48" s="177" t="s">
        <v>238</v>
      </c>
      <c r="Q48" s="177" t="s">
        <v>238</v>
      </c>
      <c r="R48" s="177" t="s">
        <v>240</v>
      </c>
      <c r="S48" s="177" t="s">
        <v>239</v>
      </c>
      <c r="T48" s="393" t="s">
        <v>238</v>
      </c>
      <c r="U48" s="77"/>
      <c r="V48" s="176" t="s">
        <v>248</v>
      </c>
      <c r="W48" s="177" t="s">
        <v>238</v>
      </c>
      <c r="X48" s="178" t="s">
        <v>238</v>
      </c>
      <c r="Y48" s="77"/>
      <c r="Z48" s="176" t="s">
        <v>248</v>
      </c>
      <c r="AA48" s="177" t="s">
        <v>241</v>
      </c>
      <c r="AB48" s="178" t="s">
        <v>240</v>
      </c>
      <c r="AC48" s="77"/>
      <c r="AD48" s="176" t="s">
        <v>248</v>
      </c>
      <c r="AE48" s="177" t="s">
        <v>238</v>
      </c>
      <c r="AF48" s="178" t="s">
        <v>238</v>
      </c>
      <c r="AG48" s="77"/>
    </row>
    <row r="49" spans="1:33" ht="22" customHeight="1" x14ac:dyDescent="0.4">
      <c r="B49" s="22" t="s">
        <v>68</v>
      </c>
      <c r="S49" s="67"/>
      <c r="T49" s="67"/>
      <c r="U49" s="1"/>
      <c r="V49" s="67"/>
      <c r="W49" s="67"/>
      <c r="X49" s="67"/>
      <c r="Y49" s="1"/>
      <c r="Z49" s="67"/>
      <c r="AA49" s="67"/>
      <c r="AB49" s="67"/>
      <c r="AC49" s="1"/>
      <c r="AD49" s="67"/>
      <c r="AE49" s="67"/>
      <c r="AF49" s="67"/>
      <c r="AG49" s="1"/>
    </row>
    <row r="50" spans="1:33" ht="22" customHeight="1" x14ac:dyDescent="0.3">
      <c r="B50" s="26" t="s">
        <v>19</v>
      </c>
      <c r="C50" s="315">
        <v>196.24974626075269</v>
      </c>
      <c r="D50" s="316">
        <v>40.100370729015083</v>
      </c>
      <c r="E50" s="316">
        <v>43.228599298538896</v>
      </c>
      <c r="F50" s="316">
        <v>42.178243372177185</v>
      </c>
      <c r="G50" s="316">
        <v>100.86280118641315</v>
      </c>
      <c r="H50" s="390">
        <v>107.71529600056621</v>
      </c>
      <c r="I50" s="316">
        <v>59.688847439056893</v>
      </c>
      <c r="J50" s="316">
        <v>74.395509496858125</v>
      </c>
      <c r="K50" s="316">
        <v>28.800701636380467</v>
      </c>
      <c r="L50" s="316">
        <v>57.338368153113286</v>
      </c>
      <c r="M50" s="316">
        <v>21.468061196628447</v>
      </c>
      <c r="N50" s="316">
        <v>19.695959193707875</v>
      </c>
      <c r="O50" s="316">
        <v>27.917372050306444</v>
      </c>
      <c r="P50" s="316">
        <v>37.900346816229572</v>
      </c>
      <c r="Q50" s="316">
        <v>22.254568014092303</v>
      </c>
      <c r="R50" s="316">
        <v>11.2896585099899</v>
      </c>
      <c r="S50" s="316">
        <v>10.288785673521273</v>
      </c>
      <c r="T50" s="390">
        <v>-6.1285048321730349</v>
      </c>
      <c r="U50" s="77"/>
      <c r="V50" s="315">
        <v>-64.343824392680162</v>
      </c>
      <c r="W50" s="316">
        <v>53.606431028465401</v>
      </c>
      <c r="X50" s="317">
        <v>25.843777222444835</v>
      </c>
      <c r="Y50" s="77"/>
      <c r="Z50" s="315">
        <v>-58.720009033438849</v>
      </c>
      <c r="AA50" s="316">
        <v>76.518083684321937</v>
      </c>
      <c r="AB50" s="317">
        <v>5.1683731547180898</v>
      </c>
      <c r="AC50" s="77"/>
      <c r="AD50" s="315">
        <v>-64.343824392680162</v>
      </c>
      <c r="AE50" s="316">
        <v>53.606431028465401</v>
      </c>
      <c r="AF50" s="317">
        <v>25.843777222444835</v>
      </c>
      <c r="AG50" s="77"/>
    </row>
    <row r="51" spans="1:33" ht="22" customHeight="1" x14ac:dyDescent="0.3">
      <c r="B51" s="27" t="s">
        <v>35</v>
      </c>
      <c r="C51" s="174">
        <v>137.63670124066397</v>
      </c>
      <c r="D51" s="64">
        <v>70.319459540307733</v>
      </c>
      <c r="E51" s="64">
        <v>159.37619608270865</v>
      </c>
      <c r="F51" s="64">
        <v>85.290715943652046</v>
      </c>
      <c r="G51" s="64">
        <v>143.72909615545018</v>
      </c>
      <c r="H51" s="391">
        <v>120.33150274174987</v>
      </c>
      <c r="I51" s="64">
        <v>49.297664791182811</v>
      </c>
      <c r="J51" s="64">
        <v>85.167628231515579</v>
      </c>
      <c r="K51" s="64">
        <v>57.686174367762952</v>
      </c>
      <c r="L51" s="64">
        <v>56.986437933537886</v>
      </c>
      <c r="M51" s="64">
        <v>34.816907188849967</v>
      </c>
      <c r="N51" s="64">
        <v>37.353523724923392</v>
      </c>
      <c r="O51" s="64">
        <v>12.766571827768724</v>
      </c>
      <c r="P51" s="64">
        <v>27.540169646291172</v>
      </c>
      <c r="Q51" s="64">
        <v>24.679651886299929</v>
      </c>
      <c r="R51" s="64">
        <v>55.672239050951632</v>
      </c>
      <c r="S51" s="64">
        <v>38.718185529735479</v>
      </c>
      <c r="T51" s="391">
        <v>23.859833023608555</v>
      </c>
      <c r="U51" s="77"/>
      <c r="V51" s="174">
        <v>-60.193664594303691</v>
      </c>
      <c r="W51" s="64">
        <v>44.966140892657066</v>
      </c>
      <c r="X51" s="175">
        <v>35.460711544494437</v>
      </c>
      <c r="Y51" s="77"/>
      <c r="Z51" s="174">
        <v>-68.371052551046162</v>
      </c>
      <c r="AA51" s="64">
        <v>112.39020672587446</v>
      </c>
      <c r="AB51" s="175">
        <v>40.069008885378231</v>
      </c>
      <c r="AC51" s="77"/>
      <c r="AD51" s="174">
        <v>-60.193664594303691</v>
      </c>
      <c r="AE51" s="64">
        <v>44.966140892657066</v>
      </c>
      <c r="AF51" s="175">
        <v>35.460711544494437</v>
      </c>
      <c r="AG51" s="77"/>
    </row>
    <row r="52" spans="1:33" ht="22" customHeight="1" x14ac:dyDescent="0.3">
      <c r="B52" s="29" t="s">
        <v>84</v>
      </c>
      <c r="C52" s="318">
        <v>24.664980078179127</v>
      </c>
      <c r="D52" s="77">
        <v>-17.742593179139757</v>
      </c>
      <c r="E52" s="77">
        <v>-44.779589853661633</v>
      </c>
      <c r="F52" s="77">
        <v>-23.267475843023288</v>
      </c>
      <c r="G52" s="77">
        <v>-17.58768060305529</v>
      </c>
      <c r="H52" s="392">
        <v>-5.7260112983875651</v>
      </c>
      <c r="I52" s="77">
        <v>6.9600436568610702</v>
      </c>
      <c r="J52" s="77">
        <v>-5.8174956591996443</v>
      </c>
      <c r="K52" s="77">
        <v>-18.318329331821378</v>
      </c>
      <c r="L52" s="77">
        <v>0.2241787406440045</v>
      </c>
      <c r="M52" s="77">
        <v>-9.9014628583826472</v>
      </c>
      <c r="N52" s="77">
        <v>-12.855559910258647</v>
      </c>
      <c r="O52" s="77">
        <v>13.435542091118176</v>
      </c>
      <c r="P52" s="77">
        <v>8.1230699306017673</v>
      </c>
      <c r="Q52" s="77">
        <v>-1.9450518473455882</v>
      </c>
      <c r="R52" s="77">
        <v>-28.510273129965022</v>
      </c>
      <c r="S52" s="77">
        <v>-20.494356776413639</v>
      </c>
      <c r="T52" s="392">
        <v>-24.211511612494263</v>
      </c>
      <c r="U52" s="77"/>
      <c r="V52" s="318">
        <v>-10.425877579913742</v>
      </c>
      <c r="W52" s="77">
        <v>5.9602125587952219</v>
      </c>
      <c r="X52" s="319">
        <v>-7.0994269942693577</v>
      </c>
      <c r="Y52" s="77"/>
      <c r="Z52" s="318">
        <v>30.513324963360191</v>
      </c>
      <c r="AA52" s="77">
        <v>-16.889725564231224</v>
      </c>
      <c r="AB52" s="319">
        <v>-24.916743545530739</v>
      </c>
      <c r="AC52" s="77"/>
      <c r="AD52" s="318">
        <v>-10.425877579913742</v>
      </c>
      <c r="AE52" s="77">
        <v>5.9602125587952219</v>
      </c>
      <c r="AF52" s="319">
        <v>-7.0994269942693577</v>
      </c>
      <c r="AG52" s="77"/>
    </row>
    <row r="53" spans="1:33" ht="22" customHeight="1" x14ac:dyDescent="0.3">
      <c r="A53" s="20"/>
      <c r="B53" s="28" t="s">
        <v>23</v>
      </c>
      <c r="C53" s="176" t="s">
        <v>247</v>
      </c>
      <c r="D53" s="177" t="s">
        <v>246</v>
      </c>
      <c r="E53" s="177" t="s">
        <v>257</v>
      </c>
      <c r="F53" s="177" t="s">
        <v>248</v>
      </c>
      <c r="G53" s="177" t="s">
        <v>257</v>
      </c>
      <c r="H53" s="393" t="s">
        <v>247</v>
      </c>
      <c r="I53" s="177" t="s">
        <v>247</v>
      </c>
      <c r="J53" s="177" t="s">
        <v>246</v>
      </c>
      <c r="K53" s="177" t="s">
        <v>249</v>
      </c>
      <c r="L53" s="177" t="s">
        <v>249</v>
      </c>
      <c r="M53" s="177" t="s">
        <v>244</v>
      </c>
      <c r="N53" s="177" t="s">
        <v>249</v>
      </c>
      <c r="O53" s="177" t="s">
        <v>256</v>
      </c>
      <c r="P53" s="177" t="s">
        <v>249</v>
      </c>
      <c r="Q53" s="177" t="s">
        <v>244</v>
      </c>
      <c r="R53" s="177" t="s">
        <v>240</v>
      </c>
      <c r="S53" s="177" t="s">
        <v>239</v>
      </c>
      <c r="T53" s="393" t="s">
        <v>240</v>
      </c>
      <c r="U53" s="77"/>
      <c r="V53" s="176" t="s">
        <v>257</v>
      </c>
      <c r="W53" s="177" t="s">
        <v>247</v>
      </c>
      <c r="X53" s="178" t="s">
        <v>240</v>
      </c>
      <c r="Y53" s="77"/>
      <c r="Z53" s="176" t="s">
        <v>246</v>
      </c>
      <c r="AA53" s="177" t="s">
        <v>248</v>
      </c>
      <c r="AB53" s="178" t="s">
        <v>240</v>
      </c>
      <c r="AC53" s="77"/>
      <c r="AD53" s="176" t="s">
        <v>257</v>
      </c>
      <c r="AE53" s="177" t="s">
        <v>247</v>
      </c>
      <c r="AF53" s="178" t="s">
        <v>240</v>
      </c>
      <c r="AG53" s="77"/>
    </row>
    <row r="54" spans="1:33" ht="10" customHeight="1" x14ac:dyDescent="0.3">
      <c r="A54" s="20"/>
      <c r="B54" s="103"/>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1:33" ht="10" customHeight="1" x14ac:dyDescent="0.35">
      <c r="B55" s="396" t="s">
        <v>85</v>
      </c>
      <c r="C55" s="396"/>
      <c r="D55" s="396"/>
      <c r="E55" s="396"/>
      <c r="F55" s="396"/>
      <c r="G55" s="396"/>
      <c r="H55" s="396"/>
      <c r="I55" s="396"/>
      <c r="J55" s="396"/>
      <c r="K55" s="396"/>
      <c r="L55" s="396"/>
      <c r="M55" s="396"/>
      <c r="N55" s="396"/>
      <c r="O55" s="396"/>
      <c r="P55" s="396"/>
      <c r="Q55" s="396"/>
      <c r="R55" s="396"/>
      <c r="S55" s="396"/>
      <c r="T55" s="396"/>
      <c r="AD55" s="149"/>
      <c r="AE55" s="150"/>
      <c r="AF55" s="3"/>
    </row>
    <row r="56" spans="1:33" ht="10" customHeight="1" x14ac:dyDescent="0.35">
      <c r="B56" s="103"/>
      <c r="C56" s="3"/>
      <c r="D56" s="3"/>
      <c r="E56" s="3"/>
      <c r="AD56" s="102"/>
    </row>
    <row r="57" spans="1:33" ht="25" customHeight="1" x14ac:dyDescent="0.25">
      <c r="B57" s="492" t="s">
        <v>107</v>
      </c>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row>
    <row r="59" spans="1:33" s="181" customFormat="1" x14ac:dyDescent="0.25">
      <c r="A59" s="397"/>
      <c r="B59" s="397" t="s">
        <v>91</v>
      </c>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row>
    <row r="60" spans="1:33" s="181" customFormat="1" x14ac:dyDescent="0.25">
      <c r="A60" s="397"/>
      <c r="B60" s="397" t="s">
        <v>92</v>
      </c>
      <c r="C60" s="397">
        <v>100</v>
      </c>
      <c r="D60" s="397">
        <v>100</v>
      </c>
      <c r="E60" s="397">
        <v>100</v>
      </c>
      <c r="F60" s="397">
        <v>100</v>
      </c>
      <c r="G60" s="397">
        <v>100</v>
      </c>
      <c r="H60" s="397">
        <v>100</v>
      </c>
      <c r="I60" s="397">
        <v>100</v>
      </c>
      <c r="J60" s="397">
        <v>100</v>
      </c>
      <c r="K60" s="397">
        <v>100</v>
      </c>
      <c r="L60" s="397">
        <v>100</v>
      </c>
      <c r="M60" s="397">
        <v>100</v>
      </c>
      <c r="N60" s="397">
        <v>100</v>
      </c>
      <c r="O60" s="397">
        <v>100</v>
      </c>
      <c r="P60" s="397">
        <v>100</v>
      </c>
      <c r="Q60" s="397">
        <v>100</v>
      </c>
      <c r="R60" s="397">
        <v>100</v>
      </c>
      <c r="S60" s="397">
        <v>100</v>
      </c>
      <c r="T60" s="397">
        <v>100</v>
      </c>
      <c r="U60" s="397"/>
      <c r="V60" s="397"/>
      <c r="W60" s="397"/>
      <c r="X60" s="397"/>
      <c r="Y60" s="397"/>
      <c r="Z60" s="397"/>
      <c r="AA60" s="397"/>
      <c r="AB60" s="397"/>
      <c r="AC60" s="397"/>
      <c r="AD60" s="397"/>
      <c r="AE60" s="397"/>
      <c r="AF60" s="397"/>
      <c r="AG60" s="397"/>
    </row>
    <row r="61" spans="1:33" s="181" customFormat="1" x14ac:dyDescent="0.25">
      <c r="A61" s="397"/>
      <c r="B61" s="397" t="s">
        <v>93</v>
      </c>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row>
    <row r="62" spans="1:33" s="181" customFormat="1" x14ac:dyDescent="0.25">
      <c r="A62" s="397"/>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row>
    <row r="63" spans="1:33" s="181" customFormat="1" x14ac:dyDescent="0.25">
      <c r="A63" s="397"/>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row>
    <row r="64" spans="1:33" s="181" customFormat="1" x14ac:dyDescent="0.25">
      <c r="A64" s="397"/>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row>
    <row r="65" spans="1:33" s="181" customFormat="1" x14ac:dyDescent="0.25">
      <c r="A65" s="397"/>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row>
    <row r="66" spans="1:33" s="181" customFormat="1" ht="10.5" customHeight="1" x14ac:dyDescent="0.25">
      <c r="A66" s="397"/>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row>
    <row r="67" spans="1:33" s="181" customFormat="1" x14ac:dyDescent="0.25">
      <c r="A67" s="397"/>
      <c r="B67" s="397" t="s">
        <v>37</v>
      </c>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row>
    <row r="68" spans="1:33" s="181" customFormat="1" x14ac:dyDescent="0.25">
      <c r="A68" s="397"/>
      <c r="B68" s="397" t="s">
        <v>44</v>
      </c>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row>
    <row r="69" spans="1:33" s="181" customFormat="1" x14ac:dyDescent="0.25">
      <c r="A69" s="397"/>
      <c r="B69" s="397" t="s">
        <v>45</v>
      </c>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row>
    <row r="70" spans="1:33" s="181" customFormat="1" x14ac:dyDescent="0.25">
      <c r="A70" s="397"/>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row>
    <row r="71" spans="1:33" s="181" customFormat="1" x14ac:dyDescent="0.25">
      <c r="A71" s="397"/>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row>
    <row r="72" spans="1:33" s="181" customFormat="1" x14ac:dyDescent="0.25">
      <c r="A72" s="397"/>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row>
    <row r="73" spans="1:33" s="181" customFormat="1" x14ac:dyDescent="0.25">
      <c r="A73" s="397"/>
      <c r="B73" s="397"/>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row>
    <row r="74" spans="1:33" s="181" customFormat="1" x14ac:dyDescent="0.25"/>
    <row r="75" spans="1:33" s="181" customFormat="1" x14ac:dyDescent="0.25"/>
    <row r="76" spans="1:33" s="181" customFormat="1" x14ac:dyDescent="0.25"/>
    <row r="77" spans="1:33" s="181" customFormat="1" x14ac:dyDescent="0.25"/>
    <row r="78" spans="1:33" s="181" customFormat="1" x14ac:dyDescent="0.25"/>
    <row r="79" spans="1:33" s="181" customFormat="1" x14ac:dyDescent="0.25"/>
    <row r="80" spans="1:33" s="181" customFormat="1" x14ac:dyDescent="0.25"/>
    <row r="81" s="181" customFormat="1" x14ac:dyDescent="0.25"/>
    <row r="82" s="181" customFormat="1" x14ac:dyDescent="0.25"/>
    <row r="83" s="181" customFormat="1" x14ac:dyDescent="0.25"/>
    <row r="84" s="181" customFormat="1" x14ac:dyDescent="0.25"/>
    <row r="85" s="181" customFormat="1" x14ac:dyDescent="0.25"/>
    <row r="86" s="181" customFormat="1" x14ac:dyDescent="0.25"/>
    <row r="87" s="181" customFormat="1" x14ac:dyDescent="0.25"/>
    <row r="88" s="181" customFormat="1" x14ac:dyDescent="0.25"/>
    <row r="89" s="181" customFormat="1" x14ac:dyDescent="0.25"/>
    <row r="90" s="181" customFormat="1" x14ac:dyDescent="0.25"/>
    <row r="91" s="181" customFormat="1" x14ac:dyDescent="0.25"/>
    <row r="92" s="181" customFormat="1" x14ac:dyDescent="0.25"/>
    <row r="93" s="181" customFormat="1" x14ac:dyDescent="0.25"/>
    <row r="94" s="181" customFormat="1" x14ac:dyDescent="0.25"/>
  </sheetData>
  <mergeCells count="25">
    <mergeCell ref="X18:AG18"/>
    <mergeCell ref="V19:X19"/>
    <mergeCell ref="AD19:AF19"/>
    <mergeCell ref="B2:AE2"/>
    <mergeCell ref="AA1:AF1"/>
    <mergeCell ref="AD43:AF43"/>
    <mergeCell ref="AD31:AF31"/>
    <mergeCell ref="B43:B44"/>
    <mergeCell ref="Z31:AB31"/>
    <mergeCell ref="Z43:AB43"/>
    <mergeCell ref="V31:X31"/>
    <mergeCell ref="B31:B32"/>
    <mergeCell ref="V43:X43"/>
    <mergeCell ref="B3:T3"/>
    <mergeCell ref="U3:AF3"/>
    <mergeCell ref="B4:AE4"/>
    <mergeCell ref="B19:B20"/>
    <mergeCell ref="C19:H19"/>
    <mergeCell ref="C31:H31"/>
    <mergeCell ref="Z19:AB19"/>
    <mergeCell ref="C43:H43"/>
    <mergeCell ref="I19:T19"/>
    <mergeCell ref="I31:T31"/>
    <mergeCell ref="I43:T43"/>
    <mergeCell ref="B57:AF57"/>
  </mergeCells>
  <phoneticPr fontId="0" type="noConversion"/>
  <printOptions horizontalCentered="1" verticalCentered="1"/>
  <pageMargins left="0.25" right="0.25" top="0.25" bottom="0.25" header="0" footer="0"/>
  <pageSetup scale="45" orientation="landscape" r:id="rId1"/>
  <headerFooter alignWithMargins="0"/>
  <rowBreaks count="1" manualBreakCount="1">
    <brk id="58" max="16383" man="1"/>
  </rowBreaks>
  <colBreaks count="1" manualBreakCount="1">
    <brk id="3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pageSetUpPr fitToPage="1"/>
  </sheetPr>
  <dimension ref="A1:BW153"/>
  <sheetViews>
    <sheetView showGridLines="0" tabSelected="1" zoomScale="85" workbookViewId="0"/>
  </sheetViews>
  <sheetFormatPr defaultRowHeight="12.5" x14ac:dyDescent="0.25"/>
  <cols>
    <col min="1" max="1" width="1" customWidth="1"/>
    <col min="2" max="2" width="1.26953125" style="18" customWidth="1"/>
    <col min="3" max="3" width="9" customWidth="1"/>
    <col min="4" max="4" width="40.7265625" customWidth="1"/>
    <col min="5" max="5" width="28.7265625" customWidth="1"/>
    <col min="6" max="6" width="11.7265625" customWidth="1"/>
    <col min="7" max="7" width="14.7265625" customWidth="1"/>
    <col min="8" max="44" width="2.7265625" customWidth="1"/>
    <col min="45" max="69" width="2.453125" style="151" customWidth="1"/>
    <col min="70" max="75" width="9.1796875" style="151" customWidth="1"/>
  </cols>
  <sheetData>
    <row r="1" spans="1:42" ht="23.25" customHeight="1" x14ac:dyDescent="0.45">
      <c r="B1" s="4" t="s">
        <v>130</v>
      </c>
      <c r="D1" s="4"/>
      <c r="E1" s="4"/>
    </row>
    <row r="2" spans="1:42" ht="15" customHeight="1" x14ac:dyDescent="0.25">
      <c r="B2"/>
      <c r="C2" s="571" t="s">
        <v>150</v>
      </c>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row>
    <row r="3" spans="1:42" ht="15" customHeight="1" x14ac:dyDescent="0.25">
      <c r="B3"/>
      <c r="C3" s="571" t="s">
        <v>151</v>
      </c>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row>
    <row r="4" spans="1:42" ht="15" customHeight="1" x14ac:dyDescent="0.25">
      <c r="B4"/>
      <c r="C4" s="571" t="s">
        <v>179</v>
      </c>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row>
    <row r="5" spans="1:42" ht="12.75" customHeight="1" x14ac:dyDescent="0.25">
      <c r="C5" s="47"/>
      <c r="D5" s="47"/>
      <c r="E5" s="47"/>
    </row>
    <row r="6" spans="1:42" ht="18" customHeight="1" x14ac:dyDescent="0.35">
      <c r="B6" s="48"/>
      <c r="C6" s="48" t="s">
        <v>7</v>
      </c>
      <c r="D6" s="49"/>
      <c r="E6" s="49"/>
      <c r="F6" s="49"/>
      <c r="H6" s="582" t="s">
        <v>181</v>
      </c>
      <c r="I6" s="582"/>
      <c r="J6" s="582"/>
      <c r="K6" s="582"/>
      <c r="L6" s="582"/>
      <c r="M6" s="582"/>
      <c r="N6" s="582"/>
      <c r="O6" s="582"/>
      <c r="P6" s="582"/>
      <c r="Q6" s="582"/>
      <c r="R6" s="582"/>
      <c r="S6" s="582"/>
      <c r="T6" s="582"/>
      <c r="U6" s="582"/>
      <c r="Z6" s="582" t="s">
        <v>182</v>
      </c>
      <c r="AA6" s="582"/>
      <c r="AB6" s="582"/>
      <c r="AC6" s="582"/>
      <c r="AD6" s="582"/>
      <c r="AE6" s="582"/>
      <c r="AF6" s="582"/>
      <c r="AG6" s="582"/>
      <c r="AH6" s="582"/>
      <c r="AI6" s="582"/>
      <c r="AJ6" s="582"/>
      <c r="AK6" s="582"/>
      <c r="AL6" s="582"/>
      <c r="AM6" s="582"/>
    </row>
    <row r="7" spans="1:42" ht="15" customHeight="1" x14ac:dyDescent="0.25">
      <c r="D7" s="3" t="s">
        <v>183</v>
      </c>
      <c r="E7" s="51"/>
      <c r="F7" s="51"/>
      <c r="H7" s="586" t="s">
        <v>0</v>
      </c>
      <c r="I7" s="586"/>
      <c r="J7" s="586" t="s">
        <v>1</v>
      </c>
      <c r="K7" s="586"/>
      <c r="L7" s="586" t="s">
        <v>2</v>
      </c>
      <c r="M7" s="586"/>
      <c r="N7" s="586" t="s">
        <v>3</v>
      </c>
      <c r="O7" s="586"/>
      <c r="P7" s="586" t="s">
        <v>4</v>
      </c>
      <c r="Q7" s="586"/>
      <c r="R7" s="586" t="s">
        <v>5</v>
      </c>
      <c r="S7" s="586"/>
      <c r="T7" s="586" t="s">
        <v>6</v>
      </c>
      <c r="U7" s="586"/>
      <c r="Z7" s="586" t="s">
        <v>0</v>
      </c>
      <c r="AA7" s="586"/>
      <c r="AB7" s="586" t="s">
        <v>1</v>
      </c>
      <c r="AC7" s="586"/>
      <c r="AD7" s="586" t="s">
        <v>2</v>
      </c>
      <c r="AE7" s="586"/>
      <c r="AF7" s="586" t="s">
        <v>3</v>
      </c>
      <c r="AG7" s="586"/>
      <c r="AH7" s="586" t="s">
        <v>4</v>
      </c>
      <c r="AI7" s="586"/>
      <c r="AJ7" s="586" t="s">
        <v>5</v>
      </c>
      <c r="AK7" s="586"/>
      <c r="AL7" s="586" t="s">
        <v>6</v>
      </c>
      <c r="AM7" s="586"/>
    </row>
    <row r="8" spans="1:42" ht="15" customHeight="1" x14ac:dyDescent="0.25">
      <c r="D8" s="120" t="s">
        <v>184</v>
      </c>
      <c r="E8" s="51"/>
      <c r="F8" s="51"/>
      <c r="G8" s="51"/>
      <c r="H8" s="585"/>
      <c r="I8" s="585"/>
      <c r="J8" s="584"/>
      <c r="K8" s="584"/>
      <c r="L8" s="584"/>
      <c r="M8" s="584"/>
      <c r="N8" s="584"/>
      <c r="O8" s="584"/>
      <c r="P8" s="584">
        <v>1</v>
      </c>
      <c r="Q8" s="584"/>
      <c r="R8" s="584">
        <v>2</v>
      </c>
      <c r="S8" s="584"/>
      <c r="T8" s="583">
        <v>3</v>
      </c>
      <c r="U8" s="583"/>
      <c r="Z8" s="585"/>
      <c r="AA8" s="585"/>
      <c r="AB8" s="584"/>
      <c r="AC8" s="584"/>
      <c r="AD8" s="584"/>
      <c r="AE8" s="584"/>
      <c r="AF8" s="584">
        <v>1</v>
      </c>
      <c r="AG8" s="584"/>
      <c r="AH8" s="584">
        <v>2</v>
      </c>
      <c r="AI8" s="584"/>
      <c r="AJ8" s="584">
        <v>3</v>
      </c>
      <c r="AK8" s="584"/>
      <c r="AL8" s="583">
        <v>4</v>
      </c>
      <c r="AM8" s="583"/>
    </row>
    <row r="9" spans="1:42" ht="15" customHeight="1" x14ac:dyDescent="0.25">
      <c r="D9" s="120" t="s">
        <v>185</v>
      </c>
      <c r="H9" s="575">
        <v>4</v>
      </c>
      <c r="I9" s="575"/>
      <c r="J9" s="580">
        <v>5</v>
      </c>
      <c r="K9" s="580"/>
      <c r="L9" s="580">
        <v>6</v>
      </c>
      <c r="M9" s="580"/>
      <c r="N9" s="580">
        <v>7</v>
      </c>
      <c r="O9" s="580"/>
      <c r="P9" s="580">
        <v>8</v>
      </c>
      <c r="Q9" s="580"/>
      <c r="R9" s="580">
        <v>9</v>
      </c>
      <c r="S9" s="580"/>
      <c r="T9" s="587">
        <v>10</v>
      </c>
      <c r="U9" s="587"/>
      <c r="Z9" s="575">
        <v>5</v>
      </c>
      <c r="AA9" s="575"/>
      <c r="AB9" s="580">
        <v>6</v>
      </c>
      <c r="AC9" s="580"/>
      <c r="AD9" s="580">
        <v>7</v>
      </c>
      <c r="AE9" s="580"/>
      <c r="AF9" s="580">
        <v>8</v>
      </c>
      <c r="AG9" s="580"/>
      <c r="AH9" s="580">
        <v>9</v>
      </c>
      <c r="AI9" s="580"/>
      <c r="AJ9" s="580">
        <v>10</v>
      </c>
      <c r="AK9" s="580"/>
      <c r="AL9" s="587">
        <v>11</v>
      </c>
      <c r="AM9" s="587"/>
    </row>
    <row r="10" spans="1:42" ht="15" customHeight="1" x14ac:dyDescent="0.25">
      <c r="D10" t="s">
        <v>186</v>
      </c>
      <c r="H10" s="581">
        <v>11</v>
      </c>
      <c r="I10" s="581"/>
      <c r="J10" s="572">
        <v>12</v>
      </c>
      <c r="K10" s="572"/>
      <c r="L10" s="572">
        <v>13</v>
      </c>
      <c r="M10" s="572"/>
      <c r="N10" s="572">
        <v>14</v>
      </c>
      <c r="O10" s="572"/>
      <c r="P10" s="572">
        <v>15</v>
      </c>
      <c r="Q10" s="572"/>
      <c r="R10" s="572">
        <v>16</v>
      </c>
      <c r="S10" s="572"/>
      <c r="T10" s="574">
        <v>17</v>
      </c>
      <c r="U10" s="574"/>
      <c r="Z10" s="581">
        <v>12</v>
      </c>
      <c r="AA10" s="581"/>
      <c r="AB10" s="572">
        <v>13</v>
      </c>
      <c r="AC10" s="572"/>
      <c r="AD10" s="572">
        <v>14</v>
      </c>
      <c r="AE10" s="572"/>
      <c r="AF10" s="572">
        <v>15</v>
      </c>
      <c r="AG10" s="572"/>
      <c r="AH10" s="572">
        <v>16</v>
      </c>
      <c r="AI10" s="572"/>
      <c r="AJ10" s="572">
        <v>17</v>
      </c>
      <c r="AK10" s="572"/>
      <c r="AL10" s="574">
        <v>18</v>
      </c>
      <c r="AM10" s="574"/>
    </row>
    <row r="11" spans="1:42" ht="15" customHeight="1" x14ac:dyDescent="0.25">
      <c r="D11" t="s">
        <v>187</v>
      </c>
      <c r="H11" s="575">
        <v>18</v>
      </c>
      <c r="I11" s="575"/>
      <c r="J11" s="580">
        <v>19</v>
      </c>
      <c r="K11" s="580"/>
      <c r="L11" s="580">
        <v>20</v>
      </c>
      <c r="M11" s="580"/>
      <c r="N11" s="580">
        <v>21</v>
      </c>
      <c r="O11" s="580"/>
      <c r="P11" s="580">
        <v>22</v>
      </c>
      <c r="Q11" s="580"/>
      <c r="R11" s="580">
        <v>23</v>
      </c>
      <c r="S11" s="580"/>
      <c r="T11" s="587">
        <v>24</v>
      </c>
      <c r="U11" s="587"/>
      <c r="Z11" s="575">
        <v>19</v>
      </c>
      <c r="AA11" s="575"/>
      <c r="AB11" s="580">
        <v>20</v>
      </c>
      <c r="AC11" s="580"/>
      <c r="AD11" s="580">
        <v>21</v>
      </c>
      <c r="AE11" s="580"/>
      <c r="AF11" s="580">
        <v>22</v>
      </c>
      <c r="AG11" s="580"/>
      <c r="AH11" s="580">
        <v>23</v>
      </c>
      <c r="AI11" s="580"/>
      <c r="AJ11" s="580">
        <v>24</v>
      </c>
      <c r="AK11" s="580"/>
      <c r="AL11" s="587">
        <v>25</v>
      </c>
      <c r="AM11" s="587"/>
      <c r="AN11" t="s">
        <v>27</v>
      </c>
    </row>
    <row r="12" spans="1:42" ht="15" customHeight="1" x14ac:dyDescent="0.3">
      <c r="A12" s="48"/>
      <c r="H12" s="581">
        <v>25</v>
      </c>
      <c r="I12" s="581"/>
      <c r="J12" s="572">
        <v>26</v>
      </c>
      <c r="K12" s="572"/>
      <c r="L12" s="572">
        <v>27</v>
      </c>
      <c r="M12" s="572"/>
      <c r="N12" s="572">
        <v>28</v>
      </c>
      <c r="O12" s="572"/>
      <c r="P12" s="572">
        <v>29</v>
      </c>
      <c r="Q12" s="572"/>
      <c r="R12" s="572">
        <v>30</v>
      </c>
      <c r="S12" s="572"/>
      <c r="T12" s="574">
        <v>31</v>
      </c>
      <c r="U12" s="574"/>
      <c r="Z12" s="581">
        <v>26</v>
      </c>
      <c r="AA12" s="581"/>
      <c r="AB12" s="572">
        <v>27</v>
      </c>
      <c r="AC12" s="572"/>
      <c r="AD12" s="572">
        <v>28</v>
      </c>
      <c r="AE12" s="572"/>
      <c r="AF12" s="572">
        <v>29</v>
      </c>
      <c r="AG12" s="572"/>
      <c r="AH12" s="572">
        <v>30</v>
      </c>
      <c r="AI12" s="572"/>
      <c r="AJ12" s="572">
        <v>31</v>
      </c>
      <c r="AK12" s="572"/>
      <c r="AL12" s="574"/>
      <c r="AM12" s="574"/>
    </row>
    <row r="13" spans="1:42" ht="15" customHeight="1" x14ac:dyDescent="0.25">
      <c r="C13" s="50"/>
      <c r="D13" s="52"/>
      <c r="E13" s="52"/>
      <c r="F13" s="52"/>
      <c r="G13" s="52"/>
      <c r="H13" s="578" t="s">
        <v>27</v>
      </c>
      <c r="I13" s="578"/>
      <c r="J13" s="576" t="s">
        <v>27</v>
      </c>
      <c r="K13" s="576"/>
      <c r="L13" s="576" t="s">
        <v>27</v>
      </c>
      <c r="M13" s="576"/>
      <c r="N13" s="576" t="s">
        <v>27</v>
      </c>
      <c r="O13" s="576"/>
      <c r="P13" s="576" t="s">
        <v>27</v>
      </c>
      <c r="Q13" s="576"/>
      <c r="R13" s="576" t="s">
        <v>27</v>
      </c>
      <c r="S13" s="576"/>
      <c r="T13" s="573" t="s">
        <v>27</v>
      </c>
      <c r="U13" s="573"/>
      <c r="Z13" s="578" t="s">
        <v>27</v>
      </c>
      <c r="AA13" s="578"/>
      <c r="AB13" s="576" t="s">
        <v>27</v>
      </c>
      <c r="AC13" s="576"/>
      <c r="AD13" s="576" t="s">
        <v>27</v>
      </c>
      <c r="AE13" s="576"/>
      <c r="AF13" s="576" t="s">
        <v>27</v>
      </c>
      <c r="AG13" s="576"/>
      <c r="AH13" s="576" t="s">
        <v>27</v>
      </c>
      <c r="AI13" s="576"/>
      <c r="AJ13" s="576" t="s">
        <v>27</v>
      </c>
      <c r="AK13" s="576"/>
      <c r="AL13" s="573" t="s">
        <v>27</v>
      </c>
      <c r="AM13" s="573"/>
    </row>
    <row r="14" spans="1:42" ht="15" customHeight="1" x14ac:dyDescent="0.3">
      <c r="A14" s="48"/>
      <c r="C14" s="48" t="s">
        <v>8</v>
      </c>
      <c r="F14" s="46"/>
    </row>
    <row r="15" spans="1:42" ht="15" customHeight="1" x14ac:dyDescent="0.25">
      <c r="D15" s="50" t="s">
        <v>184</v>
      </c>
      <c r="F15" s="46"/>
      <c r="P15" s="577"/>
      <c r="Q15" s="577"/>
      <c r="R15" s="577"/>
      <c r="S15" s="577"/>
      <c r="T15" s="577"/>
      <c r="U15" s="577"/>
      <c r="V15" s="577"/>
      <c r="X15" s="577"/>
      <c r="Y15" s="577"/>
      <c r="Z15" s="577"/>
      <c r="AA15" s="577"/>
      <c r="AB15" s="577"/>
      <c r="AC15" s="577"/>
      <c r="AD15" s="577"/>
      <c r="AF15" s="577"/>
      <c r="AG15" s="577"/>
      <c r="AH15" s="577"/>
      <c r="AI15" s="577"/>
      <c r="AJ15" s="577"/>
      <c r="AK15" s="577"/>
      <c r="AL15" s="577"/>
    </row>
    <row r="16" spans="1:42" ht="15" customHeight="1" x14ac:dyDescent="0.25">
      <c r="C16" s="50"/>
      <c r="D16" s="52" t="s">
        <v>185</v>
      </c>
      <c r="F16" s="46"/>
      <c r="P16" s="18"/>
      <c r="Q16" s="18"/>
      <c r="R16" s="18"/>
      <c r="S16" s="18"/>
      <c r="T16" s="18"/>
      <c r="U16" s="18"/>
      <c r="V16" s="18"/>
      <c r="X16" s="18"/>
      <c r="Y16" s="18"/>
      <c r="Z16" s="18"/>
      <c r="AA16" s="18"/>
      <c r="AB16" s="18"/>
      <c r="AC16" s="18"/>
      <c r="AD16" s="18"/>
      <c r="AF16" s="18"/>
      <c r="AG16" s="18"/>
      <c r="AH16" s="18"/>
      <c r="AI16" s="18"/>
      <c r="AJ16" s="18"/>
      <c r="AK16" s="18"/>
      <c r="AL16" s="18"/>
    </row>
    <row r="17" spans="2:75" ht="15" customHeight="1" x14ac:dyDescent="0.25">
      <c r="C17" s="50"/>
      <c r="D17" s="52" t="s">
        <v>186</v>
      </c>
      <c r="F17" s="46"/>
      <c r="P17" s="18"/>
      <c r="Q17" s="18"/>
      <c r="R17" s="18"/>
      <c r="S17" s="18"/>
      <c r="T17" s="18"/>
      <c r="U17" s="18"/>
      <c r="V17" s="18"/>
      <c r="X17" s="18"/>
      <c r="Y17" s="18"/>
      <c r="Z17" s="18"/>
      <c r="AA17" s="18"/>
      <c r="AB17" s="18"/>
      <c r="AC17" s="18"/>
      <c r="AD17" s="18"/>
      <c r="AF17" s="18"/>
      <c r="AG17" s="18"/>
      <c r="AH17" s="18"/>
      <c r="AI17" s="18"/>
      <c r="AJ17" s="18"/>
      <c r="AK17" s="18"/>
      <c r="AL17" s="18"/>
    </row>
    <row r="18" spans="2:75" ht="15" customHeight="1" x14ac:dyDescent="0.25">
      <c r="C18" s="50"/>
      <c r="D18" s="51" t="s">
        <v>187</v>
      </c>
      <c r="F18" s="46"/>
      <c r="P18" s="18"/>
      <c r="Q18" s="18"/>
      <c r="R18" s="18"/>
      <c r="S18" s="18"/>
      <c r="T18" s="18"/>
      <c r="U18" s="18"/>
      <c r="V18" s="18"/>
      <c r="X18" s="18"/>
      <c r="Y18" s="18"/>
      <c r="Z18" s="18"/>
      <c r="AA18" s="18"/>
      <c r="AB18" s="18"/>
      <c r="AC18" s="18"/>
      <c r="AD18" s="18"/>
      <c r="AF18" s="18"/>
      <c r="AG18" s="18"/>
      <c r="AH18" s="18"/>
      <c r="AI18" s="18"/>
      <c r="AJ18" s="18"/>
      <c r="AK18" s="18"/>
      <c r="AL18" s="18"/>
    </row>
    <row r="19" spans="2:75" ht="15" customHeight="1" x14ac:dyDescent="0.25">
      <c r="C19" s="53"/>
      <c r="D19" s="51"/>
      <c r="F19" s="46"/>
      <c r="P19" s="18"/>
      <c r="Q19" s="18"/>
      <c r="R19" s="18"/>
      <c r="S19" s="18"/>
      <c r="T19" s="18"/>
      <c r="U19" s="18"/>
      <c r="V19" s="18"/>
      <c r="X19" s="18"/>
      <c r="Y19" s="18"/>
      <c r="Z19" s="18"/>
      <c r="AA19" s="18"/>
      <c r="AB19" s="18"/>
      <c r="AC19" s="18"/>
      <c r="AD19" s="18"/>
      <c r="AF19" s="18"/>
      <c r="AG19" s="18"/>
      <c r="AH19" s="18"/>
      <c r="AI19" s="18"/>
      <c r="AJ19" s="18"/>
      <c r="AK19" s="18"/>
      <c r="AL19" s="18"/>
    </row>
    <row r="20" spans="2:75" ht="15" customHeight="1" x14ac:dyDescent="0.25">
      <c r="C20" s="53"/>
      <c r="D20" s="51"/>
      <c r="F20" s="46"/>
      <c r="P20" s="18"/>
      <c r="Q20" s="18"/>
      <c r="R20" s="18"/>
      <c r="S20" s="18"/>
      <c r="T20" s="18"/>
      <c r="U20" s="18"/>
      <c r="V20" s="18"/>
      <c r="X20" s="18"/>
      <c r="Y20" s="18"/>
      <c r="Z20" s="18"/>
      <c r="AA20" s="18"/>
      <c r="AB20" s="18"/>
      <c r="AC20" s="18"/>
      <c r="AD20" s="18"/>
      <c r="AF20" s="18"/>
      <c r="AG20" s="18"/>
      <c r="AH20" s="18"/>
      <c r="AI20" s="18"/>
      <c r="AJ20" s="18"/>
      <c r="AK20" s="18"/>
      <c r="AL20" s="18"/>
    </row>
    <row r="21" spans="2:75" ht="30" customHeight="1" x14ac:dyDescent="0.35">
      <c r="R21" s="513">
        <v>2021</v>
      </c>
      <c r="S21" s="513"/>
      <c r="T21" s="513"/>
      <c r="U21" s="513"/>
      <c r="V21" s="513"/>
      <c r="W21" s="513"/>
      <c r="X21" s="513"/>
      <c r="Y21" s="513"/>
      <c r="Z21" s="513"/>
      <c r="AA21" s="513"/>
      <c r="AB21" s="513"/>
      <c r="AC21" s="513"/>
      <c r="AD21" s="514">
        <v>2022</v>
      </c>
      <c r="AE21" s="514"/>
      <c r="AF21" s="514"/>
      <c r="AG21" s="514"/>
      <c r="AH21" s="514"/>
      <c r="AI21" s="514"/>
      <c r="AJ21" s="514"/>
      <c r="AK21" s="514"/>
      <c r="AL21" s="514"/>
      <c r="AM21" s="514"/>
      <c r="AN21" s="514"/>
      <c r="AO21" s="514"/>
    </row>
    <row r="22" spans="2:75" s="3" customFormat="1" ht="30" customHeight="1" x14ac:dyDescent="0.3">
      <c r="B22" s="54"/>
      <c r="C22" s="48" t="s">
        <v>70</v>
      </c>
      <c r="D22" s="48" t="s">
        <v>21</v>
      </c>
      <c r="E22" s="122" t="s">
        <v>180</v>
      </c>
      <c r="F22" s="7" t="s">
        <v>60</v>
      </c>
      <c r="G22" s="7" t="s">
        <v>61</v>
      </c>
      <c r="H22" s="579" t="s">
        <v>34</v>
      </c>
      <c r="I22" s="579"/>
      <c r="J22" s="579"/>
      <c r="K22" s="579"/>
      <c r="L22" s="579" t="s">
        <v>62</v>
      </c>
      <c r="M22" s="579"/>
      <c r="N22" s="579"/>
      <c r="O22" s="579"/>
      <c r="R22" s="344" t="s">
        <v>171</v>
      </c>
      <c r="S22" s="345" t="s">
        <v>172</v>
      </c>
      <c r="T22" s="345" t="s">
        <v>173</v>
      </c>
      <c r="U22" s="345" t="s">
        <v>174</v>
      </c>
      <c r="V22" s="345" t="s">
        <v>175</v>
      </c>
      <c r="W22" s="345" t="s">
        <v>176</v>
      </c>
      <c r="X22" s="345" t="s">
        <v>160</v>
      </c>
      <c r="Y22" s="345" t="s">
        <v>164</v>
      </c>
      <c r="Z22" s="345" t="s">
        <v>165</v>
      </c>
      <c r="AA22" s="345" t="s">
        <v>167</v>
      </c>
      <c r="AB22" s="345" t="s">
        <v>168</v>
      </c>
      <c r="AC22" s="398" t="s">
        <v>169</v>
      </c>
      <c r="AD22" s="345" t="s">
        <v>171</v>
      </c>
      <c r="AE22" s="345" t="s">
        <v>172</v>
      </c>
      <c r="AF22" s="345" t="s">
        <v>173</v>
      </c>
      <c r="AG22" s="345" t="s">
        <v>174</v>
      </c>
      <c r="AH22" s="345" t="s">
        <v>175</v>
      </c>
      <c r="AI22" s="345" t="s">
        <v>176</v>
      </c>
      <c r="AJ22" s="345" t="s">
        <v>160</v>
      </c>
      <c r="AK22" s="345" t="s">
        <v>164</v>
      </c>
      <c r="AL22" s="345" t="s">
        <v>165</v>
      </c>
      <c r="AM22" s="345" t="s">
        <v>167</v>
      </c>
      <c r="AN22" s="345" t="s">
        <v>168</v>
      </c>
      <c r="AO22" s="398" t="s">
        <v>169</v>
      </c>
      <c r="AP22" s="55"/>
      <c r="AQ22" s="55"/>
      <c r="AR22" s="55"/>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row>
    <row r="23" spans="2:75" ht="18" customHeight="1" x14ac:dyDescent="0.35">
      <c r="C23" s="399">
        <v>767</v>
      </c>
      <c r="D23" s="399" t="s">
        <v>155</v>
      </c>
      <c r="E23" s="399" t="s">
        <v>188</v>
      </c>
      <c r="F23" s="400" t="s">
        <v>189</v>
      </c>
      <c r="G23" s="399" t="s">
        <v>190</v>
      </c>
      <c r="H23" s="503" t="s">
        <v>191</v>
      </c>
      <c r="I23" s="503"/>
      <c r="J23" s="503"/>
      <c r="K23" s="503"/>
      <c r="L23" s="503" t="s">
        <v>192</v>
      </c>
      <c r="M23" s="503"/>
      <c r="N23" s="503"/>
      <c r="O23" s="503"/>
      <c r="P23" s="57"/>
      <c r="R23" s="401" t="s">
        <v>193</v>
      </c>
      <c r="S23" s="402" t="s">
        <v>193</v>
      </c>
      <c r="T23" s="402" t="s">
        <v>193</v>
      </c>
      <c r="U23" s="402" t="s">
        <v>193</v>
      </c>
      <c r="V23" s="402" t="s">
        <v>193</v>
      </c>
      <c r="W23" s="402" t="s">
        <v>193</v>
      </c>
      <c r="X23" s="402" t="s">
        <v>193</v>
      </c>
      <c r="Y23" s="402" t="s">
        <v>193</v>
      </c>
      <c r="Z23" s="402" t="s">
        <v>193</v>
      </c>
      <c r="AA23" s="402" t="s">
        <v>193</v>
      </c>
      <c r="AB23" s="402" t="s">
        <v>193</v>
      </c>
      <c r="AC23" s="402" t="s">
        <v>193</v>
      </c>
      <c r="AD23" s="402" t="s">
        <v>193</v>
      </c>
      <c r="AE23" s="402" t="s">
        <v>193</v>
      </c>
      <c r="AF23" s="402" t="s">
        <v>193</v>
      </c>
      <c r="AG23" s="402" t="s">
        <v>193</v>
      </c>
      <c r="AH23" s="402" t="s">
        <v>193</v>
      </c>
      <c r="AI23" s="402" t="s">
        <v>193</v>
      </c>
      <c r="AJ23" s="402" t="s">
        <v>193</v>
      </c>
      <c r="AK23" s="402" t="s">
        <v>193</v>
      </c>
      <c r="AL23" s="402" t="s">
        <v>193</v>
      </c>
      <c r="AM23" s="402" t="s">
        <v>193</v>
      </c>
      <c r="AN23" s="402" t="s">
        <v>193</v>
      </c>
      <c r="AO23" s="403" t="s">
        <v>193</v>
      </c>
      <c r="AP23" s="56"/>
      <c r="AQ23" s="56"/>
      <c r="AR23" s="56"/>
    </row>
    <row r="24" spans="2:75" ht="18" customHeight="1" x14ac:dyDescent="0.35">
      <c r="C24" s="404">
        <v>766</v>
      </c>
      <c r="D24" s="404" t="s">
        <v>259</v>
      </c>
      <c r="E24" s="404" t="s">
        <v>188</v>
      </c>
      <c r="F24" s="404" t="s">
        <v>260</v>
      </c>
      <c r="G24" s="404" t="s">
        <v>261</v>
      </c>
      <c r="H24" s="504" t="s">
        <v>262</v>
      </c>
      <c r="I24" s="504"/>
      <c r="J24" s="504"/>
      <c r="K24" s="504"/>
      <c r="L24" s="504" t="s">
        <v>263</v>
      </c>
      <c r="M24" s="504"/>
      <c r="N24" s="504"/>
      <c r="O24" s="504"/>
      <c r="P24" s="57"/>
      <c r="R24" s="405" t="s">
        <v>193</v>
      </c>
      <c r="S24" s="406" t="s">
        <v>193</v>
      </c>
      <c r="T24" s="406" t="s">
        <v>193</v>
      </c>
      <c r="U24" s="406" t="s">
        <v>193</v>
      </c>
      <c r="V24" s="406" t="s">
        <v>193</v>
      </c>
      <c r="W24" s="406" t="s">
        <v>193</v>
      </c>
      <c r="X24" s="406" t="s">
        <v>193</v>
      </c>
      <c r="Y24" s="406" t="s">
        <v>193</v>
      </c>
      <c r="Z24" s="406" t="s">
        <v>193</v>
      </c>
      <c r="AA24" s="406" t="s">
        <v>193</v>
      </c>
      <c r="AB24" s="406" t="s">
        <v>193</v>
      </c>
      <c r="AC24" s="406" t="s">
        <v>193</v>
      </c>
      <c r="AD24" s="406" t="s">
        <v>193</v>
      </c>
      <c r="AE24" s="406" t="s">
        <v>193</v>
      </c>
      <c r="AF24" s="406" t="s">
        <v>193</v>
      </c>
      <c r="AG24" s="406" t="s">
        <v>193</v>
      </c>
      <c r="AH24" s="406" t="s">
        <v>193</v>
      </c>
      <c r="AI24" s="406" t="s">
        <v>193</v>
      </c>
      <c r="AJ24" s="406" t="s">
        <v>193</v>
      </c>
      <c r="AK24" s="406" t="s">
        <v>193</v>
      </c>
      <c r="AL24" s="406" t="s">
        <v>193</v>
      </c>
      <c r="AM24" s="406" t="s">
        <v>193</v>
      </c>
      <c r="AN24" s="406" t="s">
        <v>193</v>
      </c>
      <c r="AO24" s="407" t="s">
        <v>193</v>
      </c>
      <c r="AP24" s="56"/>
      <c r="AQ24" s="56"/>
      <c r="AR24" s="56"/>
    </row>
    <row r="25" spans="2:75" ht="18" customHeight="1" x14ac:dyDescent="0.35">
      <c r="C25" s="399">
        <v>38206</v>
      </c>
      <c r="D25" s="399" t="s">
        <v>264</v>
      </c>
      <c r="E25" s="399" t="s">
        <v>188</v>
      </c>
      <c r="F25" s="400" t="s">
        <v>265</v>
      </c>
      <c r="G25" s="399" t="s">
        <v>266</v>
      </c>
      <c r="H25" s="503" t="s">
        <v>267</v>
      </c>
      <c r="I25" s="503"/>
      <c r="J25" s="503"/>
      <c r="K25" s="503"/>
      <c r="L25" s="503" t="s">
        <v>268</v>
      </c>
      <c r="M25" s="503"/>
      <c r="N25" s="503"/>
      <c r="O25" s="503"/>
      <c r="P25" s="57"/>
      <c r="R25" s="401" t="s">
        <v>193</v>
      </c>
      <c r="S25" s="402" t="s">
        <v>193</v>
      </c>
      <c r="T25" s="402" t="s">
        <v>193</v>
      </c>
      <c r="U25" s="402" t="s">
        <v>193</v>
      </c>
      <c r="V25" s="402" t="s">
        <v>193</v>
      </c>
      <c r="W25" s="402" t="s">
        <v>193</v>
      </c>
      <c r="X25" s="402" t="s">
        <v>193</v>
      </c>
      <c r="Y25" s="402" t="s">
        <v>193</v>
      </c>
      <c r="Z25" s="402" t="s">
        <v>193</v>
      </c>
      <c r="AA25" s="402" t="s">
        <v>193</v>
      </c>
      <c r="AB25" s="402" t="s">
        <v>193</v>
      </c>
      <c r="AC25" s="402" t="s">
        <v>193</v>
      </c>
      <c r="AD25" s="402" t="s">
        <v>193</v>
      </c>
      <c r="AE25" s="402" t="s">
        <v>193</v>
      </c>
      <c r="AF25" s="402" t="s">
        <v>193</v>
      </c>
      <c r="AG25" s="402" t="s">
        <v>193</v>
      </c>
      <c r="AH25" s="402" t="s">
        <v>193</v>
      </c>
      <c r="AI25" s="402" t="s">
        <v>193</v>
      </c>
      <c r="AJ25" s="402" t="s">
        <v>193</v>
      </c>
      <c r="AK25" s="402" t="s">
        <v>193</v>
      </c>
      <c r="AL25" s="402" t="s">
        <v>193</v>
      </c>
      <c r="AM25" s="402" t="s">
        <v>193</v>
      </c>
      <c r="AN25" s="402" t="s">
        <v>193</v>
      </c>
      <c r="AO25" s="403" t="s">
        <v>193</v>
      </c>
      <c r="AP25" s="56"/>
      <c r="AQ25" s="56"/>
      <c r="AR25" s="56"/>
    </row>
    <row r="26" spans="2:75" ht="18" customHeight="1" x14ac:dyDescent="0.35">
      <c r="C26" s="404">
        <v>62937</v>
      </c>
      <c r="D26" s="404" t="s">
        <v>269</v>
      </c>
      <c r="E26" s="404" t="s">
        <v>188</v>
      </c>
      <c r="F26" s="404" t="s">
        <v>270</v>
      </c>
      <c r="G26" s="404" t="s">
        <v>271</v>
      </c>
      <c r="H26" s="504" t="s">
        <v>272</v>
      </c>
      <c r="I26" s="504"/>
      <c r="J26" s="504"/>
      <c r="K26" s="504"/>
      <c r="L26" s="504" t="s">
        <v>273</v>
      </c>
      <c r="M26" s="504"/>
      <c r="N26" s="504"/>
      <c r="O26" s="504"/>
      <c r="P26" s="57"/>
      <c r="R26" s="405" t="s">
        <v>193</v>
      </c>
      <c r="S26" s="406" t="s">
        <v>193</v>
      </c>
      <c r="T26" s="406" t="s">
        <v>193</v>
      </c>
      <c r="U26" s="406" t="s">
        <v>193</v>
      </c>
      <c r="V26" s="406" t="s">
        <v>193</v>
      </c>
      <c r="W26" s="406" t="s">
        <v>193</v>
      </c>
      <c r="X26" s="406" t="s">
        <v>193</v>
      </c>
      <c r="Y26" s="406" t="s">
        <v>193</v>
      </c>
      <c r="Z26" s="406" t="s">
        <v>193</v>
      </c>
      <c r="AA26" s="406" t="s">
        <v>193</v>
      </c>
      <c r="AB26" s="406" t="s">
        <v>193</v>
      </c>
      <c r="AC26" s="406" t="s">
        <v>193</v>
      </c>
      <c r="AD26" s="406" t="s">
        <v>193</v>
      </c>
      <c r="AE26" s="406" t="s">
        <v>193</v>
      </c>
      <c r="AF26" s="406" t="s">
        <v>193</v>
      </c>
      <c r="AG26" s="406" t="s">
        <v>193</v>
      </c>
      <c r="AH26" s="406" t="s">
        <v>193</v>
      </c>
      <c r="AI26" s="406" t="s">
        <v>193</v>
      </c>
      <c r="AJ26" s="406" t="s">
        <v>193</v>
      </c>
      <c r="AK26" s="406" t="s">
        <v>193</v>
      </c>
      <c r="AL26" s="406" t="s">
        <v>193</v>
      </c>
      <c r="AM26" s="406" t="s">
        <v>193</v>
      </c>
      <c r="AN26" s="406" t="s">
        <v>193</v>
      </c>
      <c r="AO26" s="407" t="s">
        <v>193</v>
      </c>
      <c r="AP26" s="56"/>
      <c r="AQ26" s="56"/>
      <c r="AR26" s="56"/>
    </row>
    <row r="27" spans="2:75" ht="18" customHeight="1" x14ac:dyDescent="0.35">
      <c r="C27" s="399">
        <v>70675</v>
      </c>
      <c r="D27" s="399" t="s">
        <v>274</v>
      </c>
      <c r="E27" s="399" t="s">
        <v>188</v>
      </c>
      <c r="F27" s="399" t="s">
        <v>275</v>
      </c>
      <c r="G27" s="399" t="s">
        <v>276</v>
      </c>
      <c r="H27" s="503" t="s">
        <v>277</v>
      </c>
      <c r="I27" s="503"/>
      <c r="J27" s="503"/>
      <c r="K27" s="503"/>
      <c r="L27" s="503" t="s">
        <v>278</v>
      </c>
      <c r="M27" s="503"/>
      <c r="N27" s="503"/>
      <c r="O27" s="503"/>
      <c r="P27" s="57"/>
      <c r="R27" s="401" t="s">
        <v>237</v>
      </c>
      <c r="S27" s="402" t="s">
        <v>237</v>
      </c>
      <c r="T27" s="402" t="s">
        <v>237</v>
      </c>
      <c r="U27" s="402" t="s">
        <v>237</v>
      </c>
      <c r="V27" s="402" t="s">
        <v>237</v>
      </c>
      <c r="W27" s="402" t="s">
        <v>237</v>
      </c>
      <c r="X27" s="402" t="s">
        <v>237</v>
      </c>
      <c r="Y27" s="402" t="s">
        <v>237</v>
      </c>
      <c r="Z27" s="402" t="s">
        <v>237</v>
      </c>
      <c r="AA27" s="402" t="s">
        <v>193</v>
      </c>
      <c r="AB27" s="402" t="s">
        <v>193</v>
      </c>
      <c r="AC27" s="402" t="s">
        <v>193</v>
      </c>
      <c r="AD27" s="402" t="s">
        <v>193</v>
      </c>
      <c r="AE27" s="402" t="s">
        <v>193</v>
      </c>
      <c r="AF27" s="402" t="s">
        <v>193</v>
      </c>
      <c r="AG27" s="402" t="s">
        <v>193</v>
      </c>
      <c r="AH27" s="402" t="s">
        <v>193</v>
      </c>
      <c r="AI27" s="402" t="s">
        <v>193</v>
      </c>
      <c r="AJ27" s="402" t="s">
        <v>193</v>
      </c>
      <c r="AK27" s="402" t="s">
        <v>193</v>
      </c>
      <c r="AL27" s="402" t="s">
        <v>193</v>
      </c>
      <c r="AM27" s="402" t="s">
        <v>193</v>
      </c>
      <c r="AN27" s="402" t="s">
        <v>193</v>
      </c>
      <c r="AO27" s="403" t="s">
        <v>193</v>
      </c>
      <c r="AP27" s="56"/>
      <c r="AQ27" s="56"/>
      <c r="AR27" s="56"/>
    </row>
    <row r="28" spans="2:75" ht="18" customHeight="1" x14ac:dyDescent="0.35">
      <c r="C28" s="404">
        <v>70726</v>
      </c>
      <c r="D28" s="404" t="s">
        <v>279</v>
      </c>
      <c r="E28" s="404" t="s">
        <v>188</v>
      </c>
      <c r="F28" s="404" t="s">
        <v>280</v>
      </c>
      <c r="G28" s="404" t="s">
        <v>281</v>
      </c>
      <c r="H28" s="504" t="s">
        <v>282</v>
      </c>
      <c r="I28" s="504"/>
      <c r="J28" s="504"/>
      <c r="K28" s="504"/>
      <c r="L28" s="504" t="s">
        <v>283</v>
      </c>
      <c r="M28" s="504"/>
      <c r="N28" s="504"/>
      <c r="O28" s="504"/>
      <c r="P28" s="57"/>
      <c r="R28" s="405" t="s">
        <v>237</v>
      </c>
      <c r="S28" s="406" t="s">
        <v>237</v>
      </c>
      <c r="T28" s="406" t="s">
        <v>193</v>
      </c>
      <c r="U28" s="406" t="s">
        <v>193</v>
      </c>
      <c r="V28" s="406" t="s">
        <v>193</v>
      </c>
      <c r="W28" s="406" t="s">
        <v>193</v>
      </c>
      <c r="X28" s="406" t="s">
        <v>193</v>
      </c>
      <c r="Y28" s="406" t="s">
        <v>193</v>
      </c>
      <c r="Z28" s="406" t="s">
        <v>193</v>
      </c>
      <c r="AA28" s="406" t="s">
        <v>193</v>
      </c>
      <c r="AB28" s="406" t="s">
        <v>193</v>
      </c>
      <c r="AC28" s="406" t="s">
        <v>193</v>
      </c>
      <c r="AD28" s="406" t="s">
        <v>193</v>
      </c>
      <c r="AE28" s="406" t="s">
        <v>193</v>
      </c>
      <c r="AF28" s="406" t="s">
        <v>193</v>
      </c>
      <c r="AG28" s="406" t="s">
        <v>193</v>
      </c>
      <c r="AH28" s="406" t="s">
        <v>193</v>
      </c>
      <c r="AI28" s="406" t="s">
        <v>193</v>
      </c>
      <c r="AJ28" s="406" t="s">
        <v>193</v>
      </c>
      <c r="AK28" s="406" t="s">
        <v>193</v>
      </c>
      <c r="AL28" s="406" t="s">
        <v>193</v>
      </c>
      <c r="AM28" s="406" t="s">
        <v>193</v>
      </c>
      <c r="AN28" s="406" t="s">
        <v>193</v>
      </c>
      <c r="AO28" s="407" t="s">
        <v>193</v>
      </c>
      <c r="AP28" s="56"/>
      <c r="AQ28" s="56"/>
      <c r="AR28" s="56"/>
    </row>
    <row r="29" spans="2:75" ht="18" customHeight="1" x14ac:dyDescent="0.35">
      <c r="C29" s="124"/>
      <c r="D29" s="124"/>
      <c r="E29" s="124"/>
      <c r="F29" s="139"/>
      <c r="G29" s="124"/>
      <c r="H29" s="503">
        <v>1254</v>
      </c>
      <c r="I29" s="503"/>
      <c r="J29" s="503"/>
      <c r="K29" s="503"/>
      <c r="L29" s="570"/>
      <c r="M29" s="570"/>
      <c r="N29" s="570"/>
      <c r="O29" s="570"/>
      <c r="P29" s="57"/>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56"/>
      <c r="AQ29" s="56"/>
      <c r="AR29" s="56"/>
    </row>
    <row r="30" spans="2:75" ht="18" customHeight="1" x14ac:dyDescent="0.35">
      <c r="C30" s="124"/>
      <c r="D30" s="124"/>
      <c r="E30" s="124"/>
      <c r="F30" s="139"/>
      <c r="G30" s="124"/>
      <c r="H30" s="569"/>
      <c r="I30" s="569"/>
      <c r="J30" s="569"/>
      <c r="K30" s="569"/>
      <c r="L30" s="570"/>
      <c r="M30" s="570"/>
      <c r="N30" s="570"/>
      <c r="O30" s="570"/>
      <c r="P30" s="57"/>
      <c r="R30" s="125"/>
      <c r="S30" s="125"/>
      <c r="T30" s="125"/>
      <c r="U30" s="125"/>
      <c r="V30" s="125"/>
      <c r="W30" s="125"/>
      <c r="X30" s="409" t="s">
        <v>224</v>
      </c>
      <c r="Y30" s="125"/>
      <c r="Z30" s="125"/>
      <c r="AA30" s="125"/>
      <c r="AB30" s="125"/>
      <c r="AC30" s="125"/>
      <c r="AD30" s="125"/>
      <c r="AE30" s="125"/>
      <c r="AF30" s="125"/>
      <c r="AG30" s="125"/>
      <c r="AH30" s="125"/>
      <c r="AI30" s="125"/>
      <c r="AJ30" s="125"/>
      <c r="AK30" s="125"/>
      <c r="AL30" s="125"/>
      <c r="AM30" s="125"/>
      <c r="AN30" s="125"/>
      <c r="AO30" s="125"/>
      <c r="AP30" s="56"/>
      <c r="AQ30" s="56"/>
      <c r="AR30" s="56"/>
    </row>
    <row r="31" spans="2:75" ht="18" customHeight="1" x14ac:dyDescent="0.45">
      <c r="C31" s="124"/>
      <c r="D31" s="124"/>
      <c r="E31" s="124"/>
      <c r="F31" s="139"/>
      <c r="G31" s="124"/>
      <c r="H31" s="569"/>
      <c r="I31" s="569"/>
      <c r="J31" s="569"/>
      <c r="K31" s="569"/>
      <c r="L31" s="570"/>
      <c r="M31" s="570"/>
      <c r="N31" s="570"/>
      <c r="O31" s="570"/>
      <c r="P31" s="57"/>
      <c r="R31" s="125"/>
      <c r="S31" s="125"/>
      <c r="T31" s="125"/>
      <c r="U31" s="125"/>
      <c r="V31" s="125"/>
      <c r="W31" s="125"/>
      <c r="X31" s="125"/>
      <c r="Y31" s="125"/>
      <c r="Z31" s="125"/>
      <c r="AA31" s="410" t="s">
        <v>223</v>
      </c>
      <c r="AB31" s="409" t="s">
        <v>225</v>
      </c>
      <c r="AC31" s="125"/>
      <c r="AD31" s="125"/>
      <c r="AE31" s="125"/>
      <c r="AF31" s="125"/>
      <c r="AG31" s="125"/>
      <c r="AH31" s="125"/>
      <c r="AI31" s="125"/>
      <c r="AJ31" s="125"/>
      <c r="AK31" s="125"/>
      <c r="AL31" s="125"/>
      <c r="AM31" s="125"/>
      <c r="AN31" s="125"/>
      <c r="AO31" s="125"/>
      <c r="AP31" s="35"/>
      <c r="AQ31" s="35"/>
      <c r="AR31" s="35"/>
    </row>
    <row r="32" spans="2:75" ht="18" customHeight="1" x14ac:dyDescent="0.45">
      <c r="C32" s="124"/>
      <c r="D32" s="124"/>
      <c r="E32" s="124"/>
      <c r="F32" s="139"/>
      <c r="G32" s="124"/>
      <c r="H32" s="569"/>
      <c r="I32" s="569"/>
      <c r="J32" s="569"/>
      <c r="K32" s="569"/>
      <c r="L32" s="570"/>
      <c r="M32" s="570"/>
      <c r="N32" s="570"/>
      <c r="O32" s="570"/>
      <c r="P32" s="57"/>
      <c r="R32" s="125"/>
      <c r="S32" s="125"/>
      <c r="T32" s="125"/>
      <c r="U32" s="125"/>
      <c r="V32" s="125"/>
      <c r="W32" s="125"/>
      <c r="X32" s="125"/>
      <c r="Y32" s="125"/>
      <c r="Z32" s="125"/>
      <c r="AA32" s="410" t="s">
        <v>193</v>
      </c>
      <c r="AB32" s="409" t="s">
        <v>226</v>
      </c>
      <c r="AC32" s="125"/>
      <c r="AD32" s="125"/>
      <c r="AE32" s="125"/>
      <c r="AF32" s="125"/>
      <c r="AG32" s="125"/>
      <c r="AH32" s="125"/>
      <c r="AI32" s="125"/>
      <c r="AJ32" s="125"/>
      <c r="AK32" s="125"/>
      <c r="AL32" s="125"/>
      <c r="AM32" s="125"/>
      <c r="AN32" s="125"/>
      <c r="AO32" s="125"/>
      <c r="AP32" s="56"/>
      <c r="AQ32" s="56"/>
      <c r="AR32" s="56"/>
    </row>
    <row r="33" spans="3:44" ht="18" customHeight="1" x14ac:dyDescent="0.35">
      <c r="C33" s="124"/>
      <c r="D33" s="124"/>
      <c r="E33" s="124"/>
      <c r="F33" s="139"/>
      <c r="G33" s="124"/>
      <c r="H33" s="569"/>
      <c r="I33" s="569"/>
      <c r="J33" s="569"/>
      <c r="K33" s="569"/>
      <c r="L33" s="570"/>
      <c r="M33" s="570"/>
      <c r="N33" s="570"/>
      <c r="O33" s="570"/>
      <c r="P33" s="57"/>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56"/>
      <c r="AQ33" s="56"/>
      <c r="AR33" s="56"/>
    </row>
    <row r="34" spans="3:44" ht="18" customHeight="1" x14ac:dyDescent="0.25">
      <c r="C34" s="124"/>
      <c r="D34" s="124"/>
      <c r="E34" s="124"/>
      <c r="F34" s="139"/>
      <c r="G34" s="124"/>
      <c r="H34" s="569"/>
      <c r="I34" s="569"/>
      <c r="J34" s="569"/>
      <c r="K34" s="569"/>
      <c r="L34" s="570"/>
      <c r="M34" s="570"/>
      <c r="N34" s="570"/>
      <c r="O34" s="570"/>
      <c r="P34" s="57"/>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35"/>
      <c r="AQ34" s="35"/>
      <c r="AR34" s="35"/>
    </row>
    <row r="35" spans="3:44" ht="18" customHeight="1" x14ac:dyDescent="0.35">
      <c r="C35" s="124"/>
      <c r="D35" s="124"/>
      <c r="E35" s="124"/>
      <c r="F35" s="139"/>
      <c r="G35" s="124"/>
      <c r="H35" s="569"/>
      <c r="I35" s="569"/>
      <c r="J35" s="569"/>
      <c r="K35" s="569"/>
      <c r="L35" s="570"/>
      <c r="M35" s="570"/>
      <c r="N35" s="570"/>
      <c r="O35" s="570"/>
      <c r="P35" s="57"/>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56"/>
      <c r="AQ35" s="56"/>
      <c r="AR35" s="56"/>
    </row>
    <row r="36" spans="3:44" ht="18" customHeight="1" x14ac:dyDescent="0.35">
      <c r="C36" s="124"/>
      <c r="D36" s="124"/>
      <c r="E36" s="124"/>
      <c r="F36" s="139"/>
      <c r="G36" s="124"/>
      <c r="H36" s="569"/>
      <c r="I36" s="569"/>
      <c r="J36" s="569"/>
      <c r="K36" s="569"/>
      <c r="L36" s="570"/>
      <c r="M36" s="570"/>
      <c r="N36" s="570"/>
      <c r="O36" s="570"/>
      <c r="P36" s="57"/>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6"/>
      <c r="AQ36" s="56"/>
      <c r="AR36" s="56"/>
    </row>
    <row r="37" spans="3:44" ht="18" customHeight="1" x14ac:dyDescent="0.35">
      <c r="C37" s="124"/>
      <c r="D37" s="124"/>
      <c r="E37" s="124"/>
      <c r="F37" s="139"/>
      <c r="G37" s="124"/>
      <c r="H37" s="569"/>
      <c r="I37" s="569"/>
      <c r="J37" s="569"/>
      <c r="K37" s="569"/>
      <c r="L37" s="570"/>
      <c r="M37" s="570"/>
      <c r="N37" s="570"/>
      <c r="O37" s="570"/>
      <c r="P37" s="57"/>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56"/>
      <c r="AQ37" s="56"/>
      <c r="AR37" s="56"/>
    </row>
    <row r="38" spans="3:44" ht="18" customHeight="1" x14ac:dyDescent="0.35">
      <c r="C38" s="124"/>
      <c r="D38" s="124"/>
      <c r="E38" s="124"/>
      <c r="F38" s="139"/>
      <c r="G38" s="124"/>
      <c r="H38" s="569"/>
      <c r="I38" s="569"/>
      <c r="J38" s="569"/>
      <c r="K38" s="569"/>
      <c r="L38" s="570"/>
      <c r="M38" s="570"/>
      <c r="N38" s="570"/>
      <c r="O38" s="570"/>
      <c r="P38" s="57"/>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56"/>
      <c r="AQ38" s="56"/>
      <c r="AR38" s="56"/>
    </row>
    <row r="39" spans="3:44" ht="18" customHeight="1" x14ac:dyDescent="0.35">
      <c r="C39" s="124"/>
      <c r="D39" s="124"/>
      <c r="E39" s="124"/>
      <c r="F39" s="139"/>
      <c r="G39" s="124"/>
      <c r="H39" s="569"/>
      <c r="I39" s="569"/>
      <c r="J39" s="569"/>
      <c r="K39" s="569"/>
      <c r="L39" s="570"/>
      <c r="M39" s="570"/>
      <c r="N39" s="570"/>
      <c r="O39" s="570"/>
      <c r="P39" s="57"/>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Q39" s="56"/>
      <c r="AR39" s="56"/>
    </row>
    <row r="40" spans="3:44" ht="18" customHeight="1" x14ac:dyDescent="0.35">
      <c r="C40" s="124"/>
      <c r="D40" s="124"/>
      <c r="E40" s="124"/>
      <c r="F40" s="139"/>
      <c r="G40" s="124"/>
      <c r="H40" s="569"/>
      <c r="I40" s="569"/>
      <c r="J40" s="569"/>
      <c r="K40" s="569"/>
      <c r="L40" s="570"/>
      <c r="M40" s="570"/>
      <c r="N40" s="570"/>
      <c r="O40" s="570"/>
      <c r="P40" s="57"/>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Q40" s="56"/>
      <c r="AR40" s="56"/>
    </row>
    <row r="41" spans="3:44" ht="18" customHeight="1" x14ac:dyDescent="0.35">
      <c r="C41" s="124"/>
      <c r="D41" s="124"/>
      <c r="E41" s="124"/>
      <c r="F41" s="139"/>
      <c r="G41" s="124"/>
      <c r="H41" s="569"/>
      <c r="I41" s="569"/>
      <c r="J41" s="569"/>
      <c r="K41" s="569"/>
      <c r="L41" s="570"/>
      <c r="M41" s="570"/>
      <c r="N41" s="570"/>
      <c r="O41" s="570"/>
      <c r="P41" s="57"/>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Q41" s="56"/>
      <c r="AR41" s="56"/>
    </row>
    <row r="42" spans="3:44" ht="18" customHeight="1" x14ac:dyDescent="0.35">
      <c r="C42" s="124"/>
      <c r="D42" s="124"/>
      <c r="E42" s="124"/>
      <c r="F42" s="139"/>
      <c r="G42" s="124"/>
      <c r="H42" s="569"/>
      <c r="I42" s="569"/>
      <c r="J42" s="569"/>
      <c r="K42" s="569"/>
      <c r="L42" s="570"/>
      <c r="M42" s="570"/>
      <c r="N42" s="570"/>
      <c r="O42" s="570"/>
      <c r="P42" s="57"/>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Q42" s="56"/>
      <c r="AR42" s="56"/>
    </row>
    <row r="43" spans="3:44" ht="18" customHeight="1" x14ac:dyDescent="0.35">
      <c r="C43" s="124"/>
      <c r="D43" s="124"/>
      <c r="E43" s="124"/>
      <c r="F43" s="139"/>
      <c r="G43" s="124"/>
      <c r="H43" s="569"/>
      <c r="I43" s="569"/>
      <c r="J43" s="569"/>
      <c r="K43" s="569"/>
      <c r="L43" s="570"/>
      <c r="M43" s="570"/>
      <c r="N43" s="570"/>
      <c r="O43" s="570"/>
      <c r="P43" s="57"/>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Q43" s="56"/>
      <c r="AR43" s="56"/>
    </row>
    <row r="44" spans="3:44" ht="18" customHeight="1" x14ac:dyDescent="0.35">
      <c r="C44" s="124"/>
      <c r="D44" s="124"/>
      <c r="E44" s="124"/>
      <c r="F44" s="139"/>
      <c r="G44" s="124"/>
      <c r="H44" s="569"/>
      <c r="I44" s="569"/>
      <c r="J44" s="569"/>
      <c r="K44" s="569"/>
      <c r="L44" s="570"/>
      <c r="M44" s="570"/>
      <c r="N44" s="570"/>
      <c r="O44" s="570"/>
      <c r="P44" s="57"/>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Q44" s="56"/>
      <c r="AR44" s="56"/>
    </row>
    <row r="45" spans="3:44" ht="18" customHeight="1" x14ac:dyDescent="0.35">
      <c r="C45" s="124"/>
      <c r="D45" s="124"/>
      <c r="E45" s="124"/>
      <c r="F45" s="139"/>
      <c r="G45" s="124"/>
      <c r="H45" s="569"/>
      <c r="I45" s="569"/>
      <c r="J45" s="569"/>
      <c r="K45" s="569"/>
      <c r="L45" s="570"/>
      <c r="M45" s="570"/>
      <c r="N45" s="570"/>
      <c r="O45" s="570"/>
      <c r="P45" s="57"/>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Q45" s="56"/>
      <c r="AR45" s="56"/>
    </row>
    <row r="46" spans="3:44" ht="18" customHeight="1" x14ac:dyDescent="0.35">
      <c r="C46" s="124"/>
      <c r="D46" s="124"/>
      <c r="E46" s="124"/>
      <c r="F46" s="139"/>
      <c r="G46" s="124"/>
      <c r="H46" s="569"/>
      <c r="I46" s="569"/>
      <c r="J46" s="569"/>
      <c r="K46" s="569"/>
      <c r="L46" s="570"/>
      <c r="M46" s="570"/>
      <c r="N46" s="570"/>
      <c r="O46" s="570"/>
      <c r="P46" s="57"/>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Q46" s="56"/>
      <c r="AR46" s="56"/>
    </row>
    <row r="47" spans="3:44" ht="0" hidden="1" customHeight="1" x14ac:dyDescent="0.35">
      <c r="C47" s="124"/>
      <c r="D47" s="124"/>
      <c r="E47" s="124"/>
      <c r="F47" s="139"/>
      <c r="G47" s="124"/>
      <c r="H47" s="569"/>
      <c r="I47" s="569"/>
      <c r="J47" s="569"/>
      <c r="K47" s="569"/>
      <c r="L47" s="570"/>
      <c r="M47" s="570"/>
      <c r="N47" s="570"/>
      <c r="O47" s="570"/>
      <c r="P47" s="57"/>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Q47" s="56"/>
      <c r="AR47" s="56"/>
    </row>
    <row r="48" spans="3:44" ht="0" hidden="1" customHeight="1" x14ac:dyDescent="0.35">
      <c r="C48" s="124"/>
      <c r="D48" s="124"/>
      <c r="E48" s="124"/>
      <c r="F48" s="139"/>
      <c r="G48" s="124"/>
      <c r="H48" s="569"/>
      <c r="I48" s="569"/>
      <c r="J48" s="569"/>
      <c r="K48" s="569"/>
      <c r="L48" s="570"/>
      <c r="M48" s="570"/>
      <c r="N48" s="570"/>
      <c r="O48" s="570"/>
      <c r="P48" s="57"/>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Q48" s="56"/>
      <c r="AR48" s="56"/>
    </row>
    <row r="49" spans="3:44" ht="0" hidden="1" customHeight="1" x14ac:dyDescent="0.35">
      <c r="C49" s="124"/>
      <c r="D49" s="124"/>
      <c r="E49" s="124"/>
      <c r="F49" s="139"/>
      <c r="G49" s="124"/>
      <c r="H49" s="569"/>
      <c r="I49" s="569"/>
      <c r="J49" s="569"/>
      <c r="K49" s="569"/>
      <c r="L49" s="570"/>
      <c r="M49" s="570"/>
      <c r="N49" s="570"/>
      <c r="O49" s="570"/>
      <c r="P49" s="57"/>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Q49" s="56"/>
      <c r="AR49" s="56"/>
    </row>
    <row r="50" spans="3:44" ht="0" hidden="1" customHeight="1" x14ac:dyDescent="0.35">
      <c r="C50" s="124"/>
      <c r="D50" s="124"/>
      <c r="E50" s="124"/>
      <c r="F50" s="139"/>
      <c r="G50" s="124"/>
      <c r="H50" s="569"/>
      <c r="I50" s="569"/>
      <c r="J50" s="569"/>
      <c r="K50" s="569"/>
      <c r="L50" s="570"/>
      <c r="M50" s="570"/>
      <c r="N50" s="570"/>
      <c r="O50" s="570"/>
      <c r="P50" s="57"/>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Q50" s="56"/>
      <c r="AR50" s="56"/>
    </row>
    <row r="51" spans="3:44" ht="0" hidden="1" customHeight="1" x14ac:dyDescent="0.35">
      <c r="C51" s="124"/>
      <c r="D51" s="124"/>
      <c r="E51" s="124"/>
      <c r="F51" s="139"/>
      <c r="G51" s="124"/>
      <c r="H51" s="569"/>
      <c r="I51" s="569"/>
      <c r="J51" s="569"/>
      <c r="K51" s="569"/>
      <c r="L51" s="570"/>
      <c r="M51" s="570"/>
      <c r="N51" s="570"/>
      <c r="O51" s="570"/>
      <c r="P51" s="57"/>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Q51" s="56"/>
      <c r="AR51" s="56"/>
    </row>
    <row r="52" spans="3:44" ht="0" hidden="1" customHeight="1" x14ac:dyDescent="0.35">
      <c r="C52" s="124"/>
      <c r="D52" s="124"/>
      <c r="E52" s="124"/>
      <c r="F52" s="139"/>
      <c r="G52" s="124"/>
      <c r="H52" s="569"/>
      <c r="I52" s="569"/>
      <c r="J52" s="569"/>
      <c r="K52" s="569"/>
      <c r="L52" s="570"/>
      <c r="M52" s="570"/>
      <c r="N52" s="570"/>
      <c r="O52" s="570"/>
      <c r="P52" s="57"/>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56"/>
      <c r="AQ52" s="56"/>
      <c r="AR52" s="56"/>
    </row>
    <row r="53" spans="3:44" ht="0" hidden="1" customHeight="1" x14ac:dyDescent="0.35">
      <c r="C53" s="124"/>
      <c r="D53" s="124"/>
      <c r="E53" s="124"/>
      <c r="F53" s="139"/>
      <c r="G53" s="124"/>
      <c r="H53" s="569"/>
      <c r="I53" s="569"/>
      <c r="J53" s="569"/>
      <c r="K53" s="569"/>
      <c r="L53" s="570"/>
      <c r="M53" s="570"/>
      <c r="N53" s="570"/>
      <c r="O53" s="570"/>
      <c r="P53" s="57"/>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56"/>
      <c r="AQ53" s="56"/>
      <c r="AR53" s="56"/>
    </row>
    <row r="54" spans="3:44" ht="0" hidden="1" customHeight="1" x14ac:dyDescent="0.25">
      <c r="C54" s="124"/>
      <c r="D54" s="124"/>
      <c r="E54" s="124"/>
      <c r="F54" s="139"/>
      <c r="G54" s="124"/>
      <c r="H54" s="569"/>
      <c r="I54" s="569"/>
      <c r="J54" s="569"/>
      <c r="K54" s="569"/>
      <c r="L54" s="570"/>
      <c r="M54" s="570"/>
      <c r="N54" s="570"/>
      <c r="O54" s="570"/>
      <c r="P54" s="57"/>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5"/>
      <c r="AQ54" s="35"/>
      <c r="AR54" s="35"/>
    </row>
    <row r="55" spans="3:44" ht="0" hidden="1" customHeight="1" x14ac:dyDescent="0.35">
      <c r="C55" s="124"/>
      <c r="D55" s="124"/>
      <c r="E55" s="124"/>
      <c r="F55" s="139"/>
      <c r="G55" s="124"/>
      <c r="H55" s="569"/>
      <c r="I55" s="569"/>
      <c r="J55" s="569"/>
      <c r="K55" s="569"/>
      <c r="L55" s="570"/>
      <c r="M55" s="570"/>
      <c r="N55" s="570"/>
      <c r="O55" s="570"/>
      <c r="P55" s="57"/>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56"/>
      <c r="AQ55" s="56"/>
      <c r="AR55" s="56"/>
    </row>
    <row r="56" spans="3:44" ht="0" hidden="1" customHeight="1" x14ac:dyDescent="0.35">
      <c r="C56" s="124"/>
      <c r="D56" s="124"/>
      <c r="E56" s="124"/>
      <c r="F56" s="139"/>
      <c r="G56" s="124"/>
      <c r="H56" s="569"/>
      <c r="I56" s="569"/>
      <c r="J56" s="569"/>
      <c r="K56" s="569"/>
      <c r="L56" s="570"/>
      <c r="M56" s="570"/>
      <c r="N56" s="570"/>
      <c r="O56" s="570"/>
      <c r="P56" s="57"/>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56"/>
      <c r="AQ56" s="56"/>
      <c r="AR56" s="56"/>
    </row>
    <row r="57" spans="3:44" ht="0" hidden="1" customHeight="1" x14ac:dyDescent="0.35">
      <c r="C57" s="124"/>
      <c r="D57" s="124"/>
      <c r="E57" s="124"/>
      <c r="F57" s="139"/>
      <c r="G57" s="124"/>
      <c r="H57" s="569"/>
      <c r="I57" s="569"/>
      <c r="J57" s="569"/>
      <c r="K57" s="569"/>
      <c r="L57" s="570"/>
      <c r="M57" s="570"/>
      <c r="N57" s="570"/>
      <c r="O57" s="570"/>
      <c r="P57" s="57"/>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56"/>
      <c r="AQ57" s="56"/>
      <c r="AR57" s="56"/>
    </row>
    <row r="58" spans="3:44" ht="0" hidden="1" customHeight="1" x14ac:dyDescent="0.35">
      <c r="C58" s="124"/>
      <c r="D58" s="124"/>
      <c r="E58" s="124"/>
      <c r="F58" s="139"/>
      <c r="G58" s="124"/>
      <c r="H58" s="569"/>
      <c r="I58" s="569"/>
      <c r="J58" s="569"/>
      <c r="K58" s="569"/>
      <c r="L58" s="570"/>
      <c r="M58" s="570"/>
      <c r="N58" s="570"/>
      <c r="O58" s="570"/>
      <c r="P58" s="57"/>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56"/>
      <c r="AQ58" s="56"/>
      <c r="AR58" s="56"/>
    </row>
    <row r="59" spans="3:44" ht="0" hidden="1" customHeight="1" x14ac:dyDescent="0.35">
      <c r="C59" s="124"/>
      <c r="D59" s="124"/>
      <c r="E59" s="124"/>
      <c r="F59" s="139"/>
      <c r="G59" s="124"/>
      <c r="H59" s="569"/>
      <c r="I59" s="569"/>
      <c r="J59" s="569"/>
      <c r="K59" s="569"/>
      <c r="L59" s="570"/>
      <c r="M59" s="570"/>
      <c r="N59" s="570"/>
      <c r="O59" s="570"/>
      <c r="P59" s="57"/>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56"/>
      <c r="AR59" s="56"/>
    </row>
    <row r="60" spans="3:44" ht="0" hidden="1" customHeight="1" x14ac:dyDescent="0.35">
      <c r="C60" s="124"/>
      <c r="D60" s="124"/>
      <c r="E60" s="124"/>
      <c r="F60" s="139"/>
      <c r="G60" s="124"/>
      <c r="H60" s="569"/>
      <c r="I60" s="569"/>
      <c r="J60" s="569"/>
      <c r="K60" s="569"/>
      <c r="L60" s="570"/>
      <c r="M60" s="570"/>
      <c r="N60" s="570"/>
      <c r="O60" s="570"/>
      <c r="P60" s="57"/>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56"/>
      <c r="AR60" s="56"/>
    </row>
    <row r="61" spans="3:44" ht="0" hidden="1" customHeight="1" x14ac:dyDescent="0.35">
      <c r="C61" s="124"/>
      <c r="D61" s="124"/>
      <c r="E61" s="124"/>
      <c r="F61" s="139"/>
      <c r="G61" s="124"/>
      <c r="H61" s="569"/>
      <c r="I61" s="569"/>
      <c r="J61" s="569"/>
      <c r="K61" s="569"/>
      <c r="L61" s="570"/>
      <c r="M61" s="570"/>
      <c r="N61" s="570"/>
      <c r="O61" s="570"/>
      <c r="P61" s="57"/>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56"/>
      <c r="AR61" s="56"/>
    </row>
    <row r="62" spans="3:44" ht="0" hidden="1" customHeight="1" x14ac:dyDescent="0.35">
      <c r="C62" s="124"/>
      <c r="D62" s="124"/>
      <c r="E62" s="124"/>
      <c r="F62" s="139"/>
      <c r="G62" s="124"/>
      <c r="H62" s="569"/>
      <c r="I62" s="569"/>
      <c r="J62" s="569"/>
      <c r="K62" s="569"/>
      <c r="L62" s="570"/>
      <c r="M62" s="570"/>
      <c r="N62" s="570"/>
      <c r="O62" s="570"/>
      <c r="P62" s="57"/>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56"/>
      <c r="AR62" s="56"/>
    </row>
    <row r="63" spans="3:44" ht="0" hidden="1" customHeight="1" x14ac:dyDescent="0.35">
      <c r="C63" s="124"/>
      <c r="D63" s="124"/>
      <c r="E63" s="124"/>
      <c r="F63" s="139"/>
      <c r="G63" s="124"/>
      <c r="H63" s="569"/>
      <c r="I63" s="569"/>
      <c r="J63" s="569"/>
      <c r="K63" s="569"/>
      <c r="L63" s="570"/>
      <c r="M63" s="570"/>
      <c r="N63" s="570"/>
      <c r="O63" s="570"/>
      <c r="P63" s="57"/>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56"/>
      <c r="AR63" s="56"/>
    </row>
    <row r="64" spans="3:44" ht="0" hidden="1" customHeight="1" x14ac:dyDescent="0.35">
      <c r="C64" s="124"/>
      <c r="D64" s="124"/>
      <c r="E64" s="124"/>
      <c r="F64" s="139"/>
      <c r="G64" s="124"/>
      <c r="H64" s="569"/>
      <c r="I64" s="569"/>
      <c r="J64" s="569"/>
      <c r="K64" s="569"/>
      <c r="L64" s="570"/>
      <c r="M64" s="570"/>
      <c r="N64" s="570"/>
      <c r="O64" s="570"/>
      <c r="P64" s="57"/>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56"/>
      <c r="AR64" s="56"/>
    </row>
    <row r="65" spans="3:44" ht="0" hidden="1" customHeight="1" x14ac:dyDescent="0.35">
      <c r="C65" s="124"/>
      <c r="D65" s="124"/>
      <c r="E65" s="124"/>
      <c r="F65" s="139"/>
      <c r="G65" s="124"/>
      <c r="H65" s="569"/>
      <c r="I65" s="569"/>
      <c r="J65" s="569"/>
      <c r="K65" s="569"/>
      <c r="L65" s="570"/>
      <c r="M65" s="570"/>
      <c r="N65" s="570"/>
      <c r="O65" s="570"/>
      <c r="P65" s="57"/>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56"/>
      <c r="AR65" s="56"/>
    </row>
    <row r="66" spans="3:44" ht="0" hidden="1" customHeight="1" x14ac:dyDescent="0.35">
      <c r="C66" s="124"/>
      <c r="D66" s="124"/>
      <c r="E66" s="124"/>
      <c r="F66" s="139"/>
      <c r="G66" s="124"/>
      <c r="H66" s="569"/>
      <c r="I66" s="569"/>
      <c r="J66" s="569"/>
      <c r="K66" s="569"/>
      <c r="L66" s="570"/>
      <c r="M66" s="570"/>
      <c r="N66" s="570"/>
      <c r="O66" s="570"/>
      <c r="P66" s="57"/>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56"/>
      <c r="AR66" s="56"/>
    </row>
    <row r="67" spans="3:44" ht="0" hidden="1" customHeight="1" x14ac:dyDescent="0.35">
      <c r="C67" s="124"/>
      <c r="D67" s="124"/>
      <c r="E67" s="124"/>
      <c r="F67" s="139"/>
      <c r="G67" s="124"/>
      <c r="H67" s="569"/>
      <c r="I67" s="569"/>
      <c r="J67" s="569"/>
      <c r="K67" s="569"/>
      <c r="L67" s="570"/>
      <c r="M67" s="570"/>
      <c r="N67" s="570"/>
      <c r="O67" s="570"/>
      <c r="P67" s="57"/>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56"/>
      <c r="AR67" s="56"/>
    </row>
    <row r="68" spans="3:44" ht="0" hidden="1" customHeight="1" x14ac:dyDescent="0.35">
      <c r="C68" s="124"/>
      <c r="D68" s="124"/>
      <c r="E68" s="124"/>
      <c r="F68" s="139"/>
      <c r="G68" s="124"/>
      <c r="H68" s="569"/>
      <c r="I68" s="569"/>
      <c r="J68" s="569"/>
      <c r="K68" s="569"/>
      <c r="L68" s="570"/>
      <c r="M68" s="570"/>
      <c r="N68" s="570"/>
      <c r="O68" s="570"/>
      <c r="P68" s="57"/>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56"/>
      <c r="AR68" s="56"/>
    </row>
    <row r="69" spans="3:44" ht="0" hidden="1" customHeight="1" x14ac:dyDescent="0.35">
      <c r="C69" s="124"/>
      <c r="D69" s="124"/>
      <c r="E69" s="124"/>
      <c r="F69" s="139"/>
      <c r="G69" s="124"/>
      <c r="H69" s="569"/>
      <c r="I69" s="569"/>
      <c r="J69" s="569"/>
      <c r="K69" s="569"/>
      <c r="L69" s="570"/>
      <c r="M69" s="570"/>
      <c r="N69" s="570"/>
      <c r="O69" s="570"/>
      <c r="P69" s="57"/>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56"/>
      <c r="AR69" s="56"/>
    </row>
    <row r="70" spans="3:44" ht="0" hidden="1" customHeight="1" x14ac:dyDescent="0.35">
      <c r="C70" s="124"/>
      <c r="D70" s="124"/>
      <c r="E70" s="124"/>
      <c r="F70" s="139"/>
      <c r="G70" s="124"/>
      <c r="H70" s="569"/>
      <c r="I70" s="569"/>
      <c r="J70" s="569"/>
      <c r="K70" s="569"/>
      <c r="L70" s="570"/>
      <c r="M70" s="570"/>
      <c r="N70" s="570"/>
      <c r="O70" s="570"/>
      <c r="P70" s="57"/>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56"/>
      <c r="AR70" s="56"/>
    </row>
    <row r="71" spans="3:44" ht="0" hidden="1" customHeight="1" x14ac:dyDescent="0.35">
      <c r="C71" s="124"/>
      <c r="D71" s="124"/>
      <c r="E71" s="124"/>
      <c r="F71" s="139"/>
      <c r="G71" s="124"/>
      <c r="H71" s="569"/>
      <c r="I71" s="569"/>
      <c r="J71" s="569"/>
      <c r="K71" s="569"/>
      <c r="L71" s="570"/>
      <c r="M71" s="570"/>
      <c r="N71" s="570"/>
      <c r="O71" s="570"/>
      <c r="P71" s="57"/>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56"/>
      <c r="AR71" s="56"/>
    </row>
    <row r="72" spans="3:44" ht="0" hidden="1" customHeight="1" x14ac:dyDescent="0.35">
      <c r="C72" s="124"/>
      <c r="D72" s="124"/>
      <c r="E72" s="124"/>
      <c r="F72" s="139"/>
      <c r="G72" s="124"/>
      <c r="H72" s="569"/>
      <c r="I72" s="569"/>
      <c r="J72" s="569"/>
      <c r="K72" s="569"/>
      <c r="L72" s="570"/>
      <c r="M72" s="570"/>
      <c r="N72" s="570"/>
      <c r="O72" s="570"/>
      <c r="P72" s="57"/>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56"/>
      <c r="AR72" s="56"/>
    </row>
    <row r="73" spans="3:44" ht="0" hidden="1" customHeight="1" x14ac:dyDescent="0.35">
      <c r="C73" s="124"/>
      <c r="D73" s="124"/>
      <c r="E73" s="124"/>
      <c r="F73" s="139"/>
      <c r="G73" s="124"/>
      <c r="H73" s="569"/>
      <c r="I73" s="569"/>
      <c r="J73" s="569"/>
      <c r="K73" s="569"/>
      <c r="L73" s="570"/>
      <c r="M73" s="570"/>
      <c r="N73" s="570"/>
      <c r="O73" s="570"/>
      <c r="P73" s="57"/>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56"/>
      <c r="AR73" s="56"/>
    </row>
    <row r="74" spans="3:44" ht="0" hidden="1" customHeight="1" x14ac:dyDescent="0.35">
      <c r="C74" s="124"/>
      <c r="D74" s="124"/>
      <c r="E74" s="124"/>
      <c r="F74" s="139"/>
      <c r="G74" s="124"/>
      <c r="H74" s="569"/>
      <c r="I74" s="569"/>
      <c r="J74" s="569"/>
      <c r="K74" s="569"/>
      <c r="L74" s="570"/>
      <c r="M74" s="570"/>
      <c r="N74" s="570"/>
      <c r="O74" s="570"/>
      <c r="P74" s="57"/>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56"/>
      <c r="AR74" s="56"/>
    </row>
    <row r="75" spans="3:44" ht="0" hidden="1" customHeight="1" x14ac:dyDescent="0.35">
      <c r="C75" s="124"/>
      <c r="D75" s="124"/>
      <c r="E75" s="124"/>
      <c r="F75" s="139"/>
      <c r="G75" s="124"/>
      <c r="H75" s="569"/>
      <c r="I75" s="569"/>
      <c r="J75" s="569"/>
      <c r="K75" s="569"/>
      <c r="L75" s="570"/>
      <c r="M75" s="570"/>
      <c r="N75" s="570"/>
      <c r="O75" s="570"/>
      <c r="P75" s="57"/>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56"/>
      <c r="AR75" s="56"/>
    </row>
    <row r="76" spans="3:44" ht="0" hidden="1" customHeight="1" x14ac:dyDescent="0.35">
      <c r="C76" s="124"/>
      <c r="D76" s="124"/>
      <c r="E76" s="124"/>
      <c r="F76" s="139"/>
      <c r="G76" s="124"/>
      <c r="H76" s="569"/>
      <c r="I76" s="569"/>
      <c r="J76" s="569"/>
      <c r="K76" s="569"/>
      <c r="L76" s="570"/>
      <c r="M76" s="570"/>
      <c r="N76" s="570"/>
      <c r="O76" s="570"/>
      <c r="P76" s="57"/>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56"/>
      <c r="AR76" s="56"/>
    </row>
    <row r="77" spans="3:44" ht="0" hidden="1" customHeight="1" x14ac:dyDescent="0.35">
      <c r="C77" s="124"/>
      <c r="D77" s="124"/>
      <c r="E77" s="124"/>
      <c r="F77" s="139"/>
      <c r="G77" s="124"/>
      <c r="H77" s="569"/>
      <c r="I77" s="569"/>
      <c r="J77" s="569"/>
      <c r="K77" s="569"/>
      <c r="L77" s="570"/>
      <c r="M77" s="570"/>
      <c r="N77" s="570"/>
      <c r="O77" s="570"/>
      <c r="P77" s="57"/>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56"/>
      <c r="AR77" s="56"/>
    </row>
    <row r="78" spans="3:44" ht="0" hidden="1" customHeight="1" x14ac:dyDescent="0.35">
      <c r="C78" s="124"/>
      <c r="D78" s="124"/>
      <c r="E78" s="124"/>
      <c r="F78" s="139"/>
      <c r="G78" s="124"/>
      <c r="H78" s="569"/>
      <c r="I78" s="569"/>
      <c r="J78" s="569"/>
      <c r="K78" s="569"/>
      <c r="L78" s="570"/>
      <c r="M78" s="570"/>
      <c r="N78" s="570"/>
      <c r="O78" s="570"/>
      <c r="P78" s="57"/>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56"/>
      <c r="AR78" s="56"/>
    </row>
    <row r="79" spans="3:44" ht="0" hidden="1" customHeight="1" x14ac:dyDescent="0.35">
      <c r="C79" s="124"/>
      <c r="D79" s="124"/>
      <c r="E79" s="124"/>
      <c r="F79" s="139"/>
      <c r="G79" s="124"/>
      <c r="H79" s="569"/>
      <c r="I79" s="569"/>
      <c r="J79" s="569"/>
      <c r="K79" s="569"/>
      <c r="L79" s="570"/>
      <c r="M79" s="570"/>
      <c r="N79" s="570"/>
      <c r="O79" s="570"/>
      <c r="P79" s="57"/>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56"/>
      <c r="AR79" s="56"/>
    </row>
    <row r="80" spans="3:44" ht="0" hidden="1" customHeight="1" x14ac:dyDescent="0.35">
      <c r="C80" s="124"/>
      <c r="D80" s="124"/>
      <c r="E80" s="124"/>
      <c r="F80" s="139"/>
      <c r="G80" s="124"/>
      <c r="H80" s="569"/>
      <c r="I80" s="569"/>
      <c r="J80" s="569"/>
      <c r="K80" s="569"/>
      <c r="L80" s="570"/>
      <c r="M80" s="570"/>
      <c r="N80" s="570"/>
      <c r="O80" s="570"/>
      <c r="P80" s="57"/>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56"/>
      <c r="AR80" s="56"/>
    </row>
    <row r="81" spans="3:44" ht="0" hidden="1" customHeight="1" x14ac:dyDescent="0.35">
      <c r="C81" s="124"/>
      <c r="D81" s="124"/>
      <c r="E81" s="124"/>
      <c r="F81" s="139"/>
      <c r="G81" s="124"/>
      <c r="H81" s="569"/>
      <c r="I81" s="569"/>
      <c r="J81" s="569"/>
      <c r="K81" s="569"/>
      <c r="L81" s="570"/>
      <c r="M81" s="570"/>
      <c r="N81" s="570"/>
      <c r="O81" s="570"/>
      <c r="P81" s="57"/>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56"/>
      <c r="AR81" s="56"/>
    </row>
    <row r="82" spans="3:44" ht="0" hidden="1" customHeight="1" x14ac:dyDescent="0.35">
      <c r="C82" s="124"/>
      <c r="D82" s="124"/>
      <c r="E82" s="124"/>
      <c r="F82" s="139"/>
      <c r="G82" s="124"/>
      <c r="H82" s="569"/>
      <c r="I82" s="569"/>
      <c r="J82" s="569"/>
      <c r="K82" s="569"/>
      <c r="L82" s="570"/>
      <c r="M82" s="570"/>
      <c r="N82" s="570"/>
      <c r="O82" s="570"/>
      <c r="P82" s="57"/>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56"/>
      <c r="AR82" s="56"/>
    </row>
    <row r="83" spans="3:44" ht="0" hidden="1" customHeight="1" x14ac:dyDescent="0.35">
      <c r="C83" s="124"/>
      <c r="D83" s="124"/>
      <c r="E83" s="124"/>
      <c r="F83" s="139"/>
      <c r="G83" s="124"/>
      <c r="H83" s="569"/>
      <c r="I83" s="569"/>
      <c r="J83" s="569"/>
      <c r="K83" s="569"/>
      <c r="L83" s="570"/>
      <c r="M83" s="570"/>
      <c r="N83" s="570"/>
      <c r="O83" s="570"/>
      <c r="P83" s="57"/>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56"/>
      <c r="AR83" s="56"/>
    </row>
    <row r="84" spans="3:44" ht="0" hidden="1" customHeight="1" x14ac:dyDescent="0.35">
      <c r="C84" s="124"/>
      <c r="D84" s="124"/>
      <c r="E84" s="124"/>
      <c r="F84" s="139"/>
      <c r="G84" s="124"/>
      <c r="H84" s="569"/>
      <c r="I84" s="569"/>
      <c r="J84" s="569"/>
      <c r="K84" s="569"/>
      <c r="L84" s="570"/>
      <c r="M84" s="570"/>
      <c r="N84" s="570"/>
      <c r="O84" s="570"/>
      <c r="P84" s="57"/>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56"/>
      <c r="AR84" s="56"/>
    </row>
    <row r="85" spans="3:44" ht="0" hidden="1" customHeight="1" x14ac:dyDescent="0.35">
      <c r="C85" s="124"/>
      <c r="D85" s="124"/>
      <c r="E85" s="124"/>
      <c r="F85" s="139"/>
      <c r="G85" s="124"/>
      <c r="H85" s="569"/>
      <c r="I85" s="569"/>
      <c r="J85" s="569"/>
      <c r="K85" s="569"/>
      <c r="L85" s="570"/>
      <c r="M85" s="570"/>
      <c r="N85" s="570"/>
      <c r="O85" s="570"/>
      <c r="P85" s="57"/>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56"/>
      <c r="AR85" s="56"/>
    </row>
    <row r="86" spans="3:44" ht="0" hidden="1" customHeight="1" x14ac:dyDescent="0.35">
      <c r="C86" s="124"/>
      <c r="D86" s="124"/>
      <c r="E86" s="124"/>
      <c r="F86" s="139"/>
      <c r="G86" s="124"/>
      <c r="H86" s="569"/>
      <c r="I86" s="569"/>
      <c r="J86" s="569"/>
      <c r="K86" s="569"/>
      <c r="L86" s="570"/>
      <c r="M86" s="570"/>
      <c r="N86" s="570"/>
      <c r="O86" s="570"/>
      <c r="P86" s="57"/>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56"/>
      <c r="AR86" s="56"/>
    </row>
    <row r="87" spans="3:44" ht="0" hidden="1" customHeight="1" x14ac:dyDescent="0.35">
      <c r="C87" s="124"/>
      <c r="D87" s="124"/>
      <c r="E87" s="124"/>
      <c r="F87" s="139"/>
      <c r="G87" s="124"/>
      <c r="H87" s="569"/>
      <c r="I87" s="569"/>
      <c r="J87" s="569"/>
      <c r="K87" s="569"/>
      <c r="L87" s="570"/>
      <c r="M87" s="570"/>
      <c r="N87" s="570"/>
      <c r="O87" s="570"/>
      <c r="P87" s="57"/>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56"/>
      <c r="AR87" s="56"/>
    </row>
    <row r="88" spans="3:44" ht="0" hidden="1" customHeight="1" x14ac:dyDescent="0.35">
      <c r="C88" s="124"/>
      <c r="D88" s="124"/>
      <c r="E88" s="124"/>
      <c r="F88" s="139"/>
      <c r="G88" s="124"/>
      <c r="H88" s="569"/>
      <c r="I88" s="569"/>
      <c r="J88" s="569"/>
      <c r="K88" s="569"/>
      <c r="L88" s="570"/>
      <c r="M88" s="570"/>
      <c r="N88" s="570"/>
      <c r="O88" s="570"/>
      <c r="P88" s="57"/>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56"/>
      <c r="AR88" s="56"/>
    </row>
    <row r="89" spans="3:44" ht="0" hidden="1" customHeight="1" x14ac:dyDescent="0.35">
      <c r="C89" s="124"/>
      <c r="D89" s="124"/>
      <c r="E89" s="124"/>
      <c r="F89" s="139"/>
      <c r="G89" s="124"/>
      <c r="H89" s="569"/>
      <c r="I89" s="569"/>
      <c r="J89" s="569"/>
      <c r="K89" s="569"/>
      <c r="L89" s="570"/>
      <c r="M89" s="570"/>
      <c r="N89" s="570"/>
      <c r="O89" s="570"/>
      <c r="P89" s="57"/>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56"/>
      <c r="AR89" s="56"/>
    </row>
    <row r="90" spans="3:44" ht="0" hidden="1" customHeight="1" x14ac:dyDescent="0.35">
      <c r="C90" s="124"/>
      <c r="D90" s="124"/>
      <c r="E90" s="124"/>
      <c r="F90" s="139"/>
      <c r="G90" s="124"/>
      <c r="H90" s="569"/>
      <c r="I90" s="569"/>
      <c r="J90" s="569"/>
      <c r="K90" s="569"/>
      <c r="L90" s="570"/>
      <c r="M90" s="570"/>
      <c r="N90" s="570"/>
      <c r="O90" s="570"/>
      <c r="P90" s="57"/>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56"/>
      <c r="AR90" s="56"/>
    </row>
    <row r="91" spans="3:44" ht="0" hidden="1" customHeight="1" x14ac:dyDescent="0.35">
      <c r="C91" s="124"/>
      <c r="D91" s="124"/>
      <c r="E91" s="124"/>
      <c r="F91" s="139"/>
      <c r="G91" s="124"/>
      <c r="H91" s="569"/>
      <c r="I91" s="569"/>
      <c r="J91" s="569"/>
      <c r="K91" s="569"/>
      <c r="L91" s="570"/>
      <c r="M91" s="570"/>
      <c r="N91" s="570"/>
      <c r="O91" s="570"/>
      <c r="P91" s="57"/>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56"/>
      <c r="AR91" s="56"/>
    </row>
    <row r="92" spans="3:44" ht="0" hidden="1" customHeight="1" x14ac:dyDescent="0.35">
      <c r="C92" s="124"/>
      <c r="D92" s="124"/>
      <c r="E92" s="124"/>
      <c r="F92" s="139"/>
      <c r="G92" s="124"/>
      <c r="H92" s="569"/>
      <c r="I92" s="569"/>
      <c r="J92" s="569"/>
      <c r="K92" s="569"/>
      <c r="L92" s="570"/>
      <c r="M92" s="570"/>
      <c r="N92" s="570"/>
      <c r="O92" s="570"/>
      <c r="P92" s="57"/>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56"/>
      <c r="AR92" s="56"/>
    </row>
    <row r="93" spans="3:44" ht="0" hidden="1" customHeight="1" x14ac:dyDescent="0.35">
      <c r="C93" s="124"/>
      <c r="D93" s="124"/>
      <c r="E93" s="124"/>
      <c r="F93" s="139"/>
      <c r="G93" s="124"/>
      <c r="H93" s="569"/>
      <c r="I93" s="569"/>
      <c r="J93" s="569"/>
      <c r="K93" s="569"/>
      <c r="L93" s="570"/>
      <c r="M93" s="570"/>
      <c r="N93" s="570"/>
      <c r="O93" s="570"/>
      <c r="P93" s="57"/>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56"/>
      <c r="AR93" s="56"/>
    </row>
    <row r="94" spans="3:44" ht="0" hidden="1" customHeight="1" x14ac:dyDescent="0.35">
      <c r="C94" s="124"/>
      <c r="D94" s="124"/>
      <c r="E94" s="124"/>
      <c r="F94" s="139"/>
      <c r="G94" s="124"/>
      <c r="H94" s="569"/>
      <c r="I94" s="569"/>
      <c r="J94" s="569"/>
      <c r="K94" s="569"/>
      <c r="L94" s="570"/>
      <c r="M94" s="570"/>
      <c r="N94" s="570"/>
      <c r="O94" s="570"/>
      <c r="P94" s="57"/>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56"/>
      <c r="AR94" s="56"/>
    </row>
    <row r="95" spans="3:44" ht="0" hidden="1" customHeight="1" x14ac:dyDescent="0.35">
      <c r="C95" s="124"/>
      <c r="D95" s="124"/>
      <c r="E95" s="124"/>
      <c r="F95" s="139"/>
      <c r="G95" s="124"/>
      <c r="H95" s="569"/>
      <c r="I95" s="569"/>
      <c r="J95" s="569"/>
      <c r="K95" s="569"/>
      <c r="L95" s="570"/>
      <c r="M95" s="570"/>
      <c r="N95" s="570"/>
      <c r="O95" s="570"/>
      <c r="P95" s="57"/>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56"/>
      <c r="AR95" s="56"/>
    </row>
    <row r="96" spans="3:44" ht="0" hidden="1" customHeight="1" x14ac:dyDescent="0.35">
      <c r="C96" s="124"/>
      <c r="D96" s="124"/>
      <c r="E96" s="124"/>
      <c r="F96" s="139"/>
      <c r="G96" s="124"/>
      <c r="H96" s="569"/>
      <c r="I96" s="569"/>
      <c r="J96" s="569"/>
      <c r="K96" s="569"/>
      <c r="L96" s="570"/>
      <c r="M96" s="570"/>
      <c r="N96" s="570"/>
      <c r="O96" s="570"/>
      <c r="P96" s="57"/>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56"/>
      <c r="AR96" s="56"/>
    </row>
    <row r="97" spans="2:75" ht="0" hidden="1" customHeight="1" x14ac:dyDescent="0.35">
      <c r="C97" s="124"/>
      <c r="D97" s="124"/>
      <c r="E97" s="124"/>
      <c r="F97" s="139"/>
      <c r="G97" s="124"/>
      <c r="H97" s="569"/>
      <c r="I97" s="569"/>
      <c r="J97" s="569"/>
      <c r="K97" s="569"/>
      <c r="L97" s="570"/>
      <c r="M97" s="570"/>
      <c r="N97" s="570"/>
      <c r="O97" s="570"/>
      <c r="P97" s="57"/>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56"/>
      <c r="AR97" s="56"/>
    </row>
    <row r="98" spans="2:75" ht="0" hidden="1" customHeight="1" x14ac:dyDescent="0.35">
      <c r="C98" s="124"/>
      <c r="D98" s="124"/>
      <c r="E98" s="124"/>
      <c r="F98" s="139"/>
      <c r="G98" s="124"/>
      <c r="H98" s="569"/>
      <c r="I98" s="569"/>
      <c r="J98" s="569"/>
      <c r="K98" s="569"/>
      <c r="L98" s="570"/>
      <c r="M98" s="570"/>
      <c r="N98" s="570"/>
      <c r="O98" s="570"/>
      <c r="P98" s="57"/>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56"/>
      <c r="AR98" s="56"/>
    </row>
    <row r="99" spans="2:75" ht="0" hidden="1" customHeight="1" x14ac:dyDescent="0.35">
      <c r="C99" s="124"/>
      <c r="D99" s="124"/>
      <c r="E99" s="124"/>
      <c r="F99" s="139"/>
      <c r="G99" s="124"/>
      <c r="H99" s="569"/>
      <c r="I99" s="569"/>
      <c r="J99" s="569"/>
      <c r="K99" s="569"/>
      <c r="L99" s="570"/>
      <c r="M99" s="570"/>
      <c r="N99" s="570"/>
      <c r="O99" s="570"/>
      <c r="P99" s="57"/>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56"/>
      <c r="AR99" s="56"/>
    </row>
    <row r="100" spans="2:75" ht="0" hidden="1" customHeight="1" x14ac:dyDescent="0.25">
      <c r="C100" s="124"/>
      <c r="D100" s="124"/>
      <c r="E100" s="124"/>
      <c r="F100" s="139"/>
      <c r="G100" s="124"/>
      <c r="H100" s="569"/>
      <c r="I100" s="569"/>
      <c r="J100" s="569"/>
      <c r="K100" s="569"/>
      <c r="L100" s="570"/>
      <c r="M100" s="570"/>
      <c r="N100" s="570"/>
      <c r="O100" s="570"/>
      <c r="P100" s="57"/>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35"/>
      <c r="AR100" s="35"/>
    </row>
    <row r="101" spans="2:75" ht="0" hidden="1" customHeight="1" x14ac:dyDescent="0.35">
      <c r="C101" s="124"/>
      <c r="D101" s="124"/>
      <c r="E101" s="124"/>
      <c r="F101" s="139"/>
      <c r="G101" s="124"/>
      <c r="H101" s="569"/>
      <c r="I101" s="569"/>
      <c r="J101" s="569"/>
      <c r="K101" s="569"/>
      <c r="L101" s="570"/>
      <c r="M101" s="570"/>
      <c r="N101" s="570"/>
      <c r="O101" s="570"/>
      <c r="P101" s="57"/>
      <c r="AQ101" s="56"/>
      <c r="AR101" s="56"/>
    </row>
    <row r="102" spans="2:75" ht="18" customHeight="1" x14ac:dyDescent="0.35">
      <c r="C102" s="124"/>
      <c r="D102" s="124"/>
      <c r="E102" s="124"/>
      <c r="F102" s="139"/>
      <c r="G102" s="124"/>
      <c r="H102" s="569"/>
      <c r="I102" s="569"/>
      <c r="J102" s="569"/>
      <c r="K102" s="569"/>
      <c r="L102" s="570"/>
      <c r="M102" s="570"/>
      <c r="N102" s="570"/>
      <c r="O102" s="570"/>
      <c r="P102" s="57"/>
      <c r="AQ102" s="56"/>
      <c r="AR102" s="56"/>
    </row>
    <row r="103" spans="2:75" ht="18" customHeight="1" x14ac:dyDescent="0.25">
      <c r="C103" s="124"/>
      <c r="D103" s="124"/>
      <c r="E103" s="124"/>
      <c r="F103" s="139"/>
      <c r="G103" s="124"/>
      <c r="H103" s="569"/>
      <c r="I103" s="569"/>
      <c r="J103" s="569"/>
      <c r="K103" s="569"/>
      <c r="L103" s="570"/>
      <c r="M103" s="570"/>
      <c r="N103" s="570"/>
      <c r="O103" s="570"/>
      <c r="P103" s="57"/>
    </row>
    <row r="104" spans="2:75" ht="9" customHeight="1" x14ac:dyDescent="0.35">
      <c r="E104" s="58"/>
      <c r="F104" s="140"/>
      <c r="Z104" s="61"/>
      <c r="AC104" s="3"/>
      <c r="AD104" s="3"/>
      <c r="AE104" s="3"/>
      <c r="AF104" s="47"/>
      <c r="AJ104" s="3"/>
    </row>
    <row r="105" spans="2:75" ht="40" customHeight="1" x14ac:dyDescent="0.35">
      <c r="B105"/>
      <c r="C105" s="588" t="s">
        <v>107</v>
      </c>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8"/>
      <c r="AL105" s="588"/>
      <c r="AM105" s="588"/>
      <c r="AN105" s="588"/>
      <c r="AO105" s="588"/>
      <c r="AP105" s="150"/>
    </row>
    <row r="106" spans="2:75" s="60" customFormat="1" ht="12" customHeight="1" x14ac:dyDescent="0.3">
      <c r="E106" s="34"/>
      <c r="F106" s="140"/>
      <c r="G106"/>
      <c r="H106"/>
      <c r="I106"/>
      <c r="J106"/>
      <c r="K106"/>
      <c r="L106"/>
      <c r="M106"/>
      <c r="N106"/>
      <c r="O106"/>
      <c r="P106"/>
      <c r="Q106"/>
      <c r="R106"/>
      <c r="S106"/>
      <c r="T106"/>
      <c r="U106"/>
      <c r="V106"/>
      <c r="W106"/>
      <c r="X106"/>
      <c r="Y106"/>
      <c r="Z106"/>
      <c r="AA106"/>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row>
    <row r="107" spans="2:75" s="151" customFormat="1" ht="12.75" customHeight="1" x14ac:dyDescent="0.25"/>
    <row r="108" spans="2:75" s="151" customFormat="1" ht="12.75" customHeight="1" x14ac:dyDescent="0.25"/>
    <row r="109" spans="2:75" s="151" customFormat="1" ht="12.75" customHeight="1" x14ac:dyDescent="0.25"/>
    <row r="110" spans="2:75" s="151" customFormat="1" ht="12.75" customHeight="1" x14ac:dyDescent="0.25"/>
    <row r="111" spans="2:75" s="151" customFormat="1" ht="12.75" customHeight="1" x14ac:dyDescent="0.25"/>
    <row r="112" spans="2:75" s="151" customFormat="1" ht="12.75" customHeight="1" x14ac:dyDescent="0.25"/>
    <row r="113" s="151" customFormat="1" ht="12.75" customHeight="1" x14ac:dyDescent="0.25"/>
    <row r="114" s="151" customFormat="1" ht="12.75" customHeight="1" x14ac:dyDescent="0.25"/>
    <row r="115" s="151" customFormat="1" ht="12.75" customHeight="1" x14ac:dyDescent="0.25"/>
    <row r="116" s="151" customFormat="1" ht="12.75" customHeight="1" x14ac:dyDescent="0.25"/>
    <row r="117" s="151" customFormat="1" ht="12.75" customHeight="1" x14ac:dyDescent="0.25"/>
    <row r="118" s="151" customFormat="1" ht="12.75" customHeight="1" x14ac:dyDescent="0.25"/>
    <row r="119" s="151" customFormat="1" ht="12.75" customHeight="1" x14ac:dyDescent="0.25"/>
    <row r="120" s="151" customFormat="1" ht="12.75" customHeight="1" x14ac:dyDescent="0.25"/>
    <row r="121" s="151" customFormat="1" ht="12.75" customHeight="1" x14ac:dyDescent="0.25"/>
    <row r="122" s="151" customFormat="1" ht="12.75" customHeight="1" x14ac:dyDescent="0.25"/>
    <row r="123" s="151" customFormat="1" ht="12.75" customHeight="1" x14ac:dyDescent="0.25"/>
    <row r="124" s="151" customFormat="1" ht="12.75" customHeight="1" x14ac:dyDescent="0.25"/>
    <row r="125" s="151" customFormat="1" ht="12.75" customHeight="1" x14ac:dyDescent="0.25"/>
    <row r="126" s="151" customFormat="1" ht="12.75" customHeight="1" x14ac:dyDescent="0.25"/>
    <row r="127" s="151" customFormat="1" ht="12.75" customHeight="1" x14ac:dyDescent="0.25"/>
    <row r="128" s="151" customFormat="1" ht="12.75" customHeight="1" x14ac:dyDescent="0.25"/>
    <row r="129" s="151" customFormat="1" ht="12.75" customHeight="1" x14ac:dyDescent="0.25"/>
    <row r="130" s="151" customFormat="1" ht="12.75" customHeight="1" x14ac:dyDescent="0.25"/>
    <row r="131" s="151" customFormat="1" ht="12.75" customHeight="1" x14ac:dyDescent="0.25"/>
    <row r="132" s="151" customFormat="1" ht="12.75" customHeight="1" x14ac:dyDescent="0.25"/>
    <row r="133" s="151" customFormat="1" ht="12.75" customHeight="1" x14ac:dyDescent="0.25"/>
    <row r="134" s="151" customFormat="1" ht="12.75" customHeight="1" x14ac:dyDescent="0.25"/>
    <row r="135" s="151" customFormat="1" ht="12.75" customHeight="1" x14ac:dyDescent="0.25"/>
    <row r="136" s="151" customFormat="1" ht="12.75" customHeight="1" x14ac:dyDescent="0.25"/>
    <row r="137" s="151" customFormat="1" ht="12.75" customHeight="1" x14ac:dyDescent="0.25"/>
    <row r="138" s="151" customFormat="1" ht="12.75" customHeight="1" x14ac:dyDescent="0.25"/>
    <row r="139" s="151" customFormat="1" ht="12.75" customHeight="1" x14ac:dyDescent="0.25"/>
    <row r="140" s="151" customFormat="1" ht="12.75" customHeight="1" x14ac:dyDescent="0.25"/>
    <row r="141" s="151" customFormat="1" ht="12.75" customHeight="1" x14ac:dyDescent="0.25"/>
    <row r="142" s="151" customFormat="1" ht="12.75" customHeight="1" x14ac:dyDescent="0.25"/>
    <row r="143" s="151" customFormat="1" ht="12.75" customHeight="1" x14ac:dyDescent="0.25"/>
    <row r="144" s="151" customFormat="1" ht="12.75" customHeight="1" x14ac:dyDescent="0.25"/>
    <row r="145" s="151" customFormat="1" ht="12.75" customHeight="1" x14ac:dyDescent="0.25"/>
    <row r="146" s="151" customFormat="1" ht="12.75" customHeight="1" x14ac:dyDescent="0.25"/>
    <row r="147" s="151" customFormat="1" ht="12.75" customHeight="1" x14ac:dyDescent="0.25"/>
    <row r="148" s="151" customFormat="1" ht="12.75" customHeight="1" x14ac:dyDescent="0.25"/>
    <row r="149" s="151" customFormat="1" ht="12.75" customHeight="1" x14ac:dyDescent="0.25"/>
    <row r="150" s="151" customFormat="1" ht="12.75" customHeight="1" x14ac:dyDescent="0.25"/>
    <row r="151" s="151" customFormat="1" ht="12.75" customHeight="1" x14ac:dyDescent="0.25"/>
    <row r="152" s="151" customFormat="1" ht="12.75" customHeight="1" x14ac:dyDescent="0.25"/>
    <row r="153" s="151" customFormat="1" ht="12.75" customHeight="1" x14ac:dyDescent="0.25"/>
  </sheetData>
  <mergeCells count="273">
    <mergeCell ref="C2:AP2"/>
    <mergeCell ref="H55:K55"/>
    <mergeCell ref="L55:O55"/>
    <mergeCell ref="H31:K31"/>
    <mergeCell ref="H52:K52"/>
    <mergeCell ref="C4:AP4"/>
    <mergeCell ref="C3:AP3"/>
    <mergeCell ref="L25:O25"/>
    <mergeCell ref="H25:K25"/>
    <mergeCell ref="L28:O28"/>
    <mergeCell ref="H53:K53"/>
    <mergeCell ref="H54:K54"/>
    <mergeCell ref="H24:K24"/>
    <mergeCell ref="L52:O52"/>
    <mergeCell ref="L53:O53"/>
    <mergeCell ref="L54:O54"/>
    <mergeCell ref="X15:AD15"/>
    <mergeCell ref="P15:V15"/>
    <mergeCell ref="H22:K22"/>
    <mergeCell ref="L24:O24"/>
    <mergeCell ref="L22:O22"/>
    <mergeCell ref="N12:O12"/>
    <mergeCell ref="AF15:AL15"/>
    <mergeCell ref="R12:S12"/>
    <mergeCell ref="H77:K77"/>
    <mergeCell ref="L77:O77"/>
    <mergeCell ref="L61:O61"/>
    <mergeCell ref="H62:K62"/>
    <mergeCell ref="L62:O62"/>
    <mergeCell ref="H61:K61"/>
    <mergeCell ref="H71:K71"/>
    <mergeCell ref="L71:O71"/>
    <mergeCell ref="H73:K73"/>
    <mergeCell ref="H76:K76"/>
    <mergeCell ref="H65:K65"/>
    <mergeCell ref="H74:K74"/>
    <mergeCell ref="L74:O74"/>
    <mergeCell ref="H75:K75"/>
    <mergeCell ref="L76:O76"/>
    <mergeCell ref="L73:O73"/>
    <mergeCell ref="H70:K70"/>
    <mergeCell ref="L66:O66"/>
    <mergeCell ref="H66:K66"/>
    <mergeCell ref="L63:O63"/>
    <mergeCell ref="L75:O75"/>
    <mergeCell ref="L64:O64"/>
    <mergeCell ref="L70:O70"/>
    <mergeCell ref="H64:K64"/>
    <mergeCell ref="AJ13:AK13"/>
    <mergeCell ref="Z13:AA13"/>
    <mergeCell ref="AF13:AG13"/>
    <mergeCell ref="H56:K56"/>
    <mergeCell ref="H57:K57"/>
    <mergeCell ref="H58:K58"/>
    <mergeCell ref="L29:O29"/>
    <mergeCell ref="H27:K27"/>
    <mergeCell ref="L27:O27"/>
    <mergeCell ref="H28:K28"/>
    <mergeCell ref="L31:O31"/>
    <mergeCell ref="H37:K37"/>
    <mergeCell ref="L37:O37"/>
    <mergeCell ref="H34:K34"/>
    <mergeCell ref="L34:O34"/>
    <mergeCell ref="H35:K35"/>
    <mergeCell ref="L35:O35"/>
    <mergeCell ref="H36:K36"/>
    <mergeCell ref="L36:O36"/>
    <mergeCell ref="H38:K38"/>
    <mergeCell ref="H26:K26"/>
    <mergeCell ref="AB9:AC9"/>
    <mergeCell ref="Z9:AA9"/>
    <mergeCell ref="AF9:AG9"/>
    <mergeCell ref="AD11:AE11"/>
    <mergeCell ref="J12:K12"/>
    <mergeCell ref="AF10:AG10"/>
    <mergeCell ref="R13:S13"/>
    <mergeCell ref="AB12:AC12"/>
    <mergeCell ref="T13:U13"/>
    <mergeCell ref="T12:U12"/>
    <mergeCell ref="AD13:AE13"/>
    <mergeCell ref="AB13:AC13"/>
    <mergeCell ref="J13:K13"/>
    <mergeCell ref="L12:M12"/>
    <mergeCell ref="P12:Q12"/>
    <mergeCell ref="J11:K11"/>
    <mergeCell ref="R11:S11"/>
    <mergeCell ref="R10:S10"/>
    <mergeCell ref="L10:M10"/>
    <mergeCell ref="J10:K10"/>
    <mergeCell ref="P13:Q13"/>
    <mergeCell ref="T7:U7"/>
    <mergeCell ref="J7:K7"/>
    <mergeCell ref="H7:I7"/>
    <mergeCell ref="R9:S9"/>
    <mergeCell ref="T9:U9"/>
    <mergeCell ref="L9:M9"/>
    <mergeCell ref="L7:M7"/>
    <mergeCell ref="J9:K9"/>
    <mergeCell ref="N9:O9"/>
    <mergeCell ref="L8:M8"/>
    <mergeCell ref="J8:K8"/>
    <mergeCell ref="R7:S7"/>
    <mergeCell ref="H8:I8"/>
    <mergeCell ref="H6:U6"/>
    <mergeCell ref="T8:U8"/>
    <mergeCell ref="R8:S8"/>
    <mergeCell ref="P8:Q8"/>
    <mergeCell ref="N8:O8"/>
    <mergeCell ref="AH12:AI12"/>
    <mergeCell ref="AF12:AG12"/>
    <mergeCell ref="H11:I11"/>
    <mergeCell ref="H9:I9"/>
    <mergeCell ref="P7:Q7"/>
    <mergeCell ref="N7:O7"/>
    <mergeCell ref="P9:Q9"/>
    <mergeCell ref="P11:Q11"/>
    <mergeCell ref="AD9:AE9"/>
    <mergeCell ref="Z8:AA8"/>
    <mergeCell ref="AB8:AC8"/>
    <mergeCell ref="Z6:AM6"/>
    <mergeCell ref="Z7:AA7"/>
    <mergeCell ref="AB7:AC7"/>
    <mergeCell ref="AD7:AE7"/>
    <mergeCell ref="AF7:AG7"/>
    <mergeCell ref="AH7:AI7"/>
    <mergeCell ref="AJ7:AK7"/>
    <mergeCell ref="AL7:AM7"/>
    <mergeCell ref="AJ8:AK8"/>
    <mergeCell ref="AL8:AM8"/>
    <mergeCell ref="AD8:AE8"/>
    <mergeCell ref="AH8:AI8"/>
    <mergeCell ref="AH9:AI9"/>
    <mergeCell ref="AJ9:AK9"/>
    <mergeCell ref="AL9:AM9"/>
    <mergeCell ref="AH10:AI10"/>
    <mergeCell ref="AL12:AM12"/>
    <mergeCell ref="AL11:AM11"/>
    <mergeCell ref="AF8:AG8"/>
    <mergeCell ref="AL10:AM10"/>
    <mergeCell ref="AD10:AE10"/>
    <mergeCell ref="AD12:AE12"/>
    <mergeCell ref="AJ10:AK10"/>
    <mergeCell ref="AH11:AI11"/>
    <mergeCell ref="AJ11:AK11"/>
    <mergeCell ref="AJ12:AK12"/>
    <mergeCell ref="L26:O26"/>
    <mergeCell ref="AF11:AG11"/>
    <mergeCell ref="Z10:AA10"/>
    <mergeCell ref="L11:M11"/>
    <mergeCell ref="N13:O13"/>
    <mergeCell ref="H10:I10"/>
    <mergeCell ref="L13:M13"/>
    <mergeCell ref="H23:K23"/>
    <mergeCell ref="L23:O23"/>
    <mergeCell ref="T11:U11"/>
    <mergeCell ref="T10:U10"/>
    <mergeCell ref="N11:O11"/>
    <mergeCell ref="N10:O10"/>
    <mergeCell ref="P10:Q10"/>
    <mergeCell ref="Z12:AA12"/>
    <mergeCell ref="H12:I12"/>
    <mergeCell ref="H13:I13"/>
    <mergeCell ref="AB10:AC10"/>
    <mergeCell ref="AB11:AC11"/>
    <mergeCell ref="Z11:AA11"/>
    <mergeCell ref="R21:AC21"/>
    <mergeCell ref="AD21:AO21"/>
    <mergeCell ref="AL13:AM13"/>
    <mergeCell ref="AH13:AI13"/>
    <mergeCell ref="L30:O30"/>
    <mergeCell ref="H33:K33"/>
    <mergeCell ref="L33:O33"/>
    <mergeCell ref="H32:K32"/>
    <mergeCell ref="L32:O32"/>
    <mergeCell ref="H44:K44"/>
    <mergeCell ref="L44:O44"/>
    <mergeCell ref="H40:K40"/>
    <mergeCell ref="L40:O40"/>
    <mergeCell ref="H41:K41"/>
    <mergeCell ref="L41:O41"/>
    <mergeCell ref="H42:K42"/>
    <mergeCell ref="L42:O42"/>
    <mergeCell ref="H43:K43"/>
    <mergeCell ref="L43:O43"/>
    <mergeCell ref="L38:O38"/>
    <mergeCell ref="H39:K39"/>
    <mergeCell ref="L39:O39"/>
    <mergeCell ref="H30:K30"/>
    <mergeCell ref="H48:K48"/>
    <mergeCell ref="L48:O48"/>
    <mergeCell ref="H45:K45"/>
    <mergeCell ref="L45:O45"/>
    <mergeCell ref="H46:K46"/>
    <mergeCell ref="L46:O46"/>
    <mergeCell ref="H47:K47"/>
    <mergeCell ref="L47:O47"/>
    <mergeCell ref="H49:K49"/>
    <mergeCell ref="L49:O49"/>
    <mergeCell ref="H50:K50"/>
    <mergeCell ref="L50:O50"/>
    <mergeCell ref="H68:K68"/>
    <mergeCell ref="L68:O68"/>
    <mergeCell ref="H72:K72"/>
    <mergeCell ref="L72:O72"/>
    <mergeCell ref="H51:K51"/>
    <mergeCell ref="L51:O51"/>
    <mergeCell ref="H69:K69"/>
    <mergeCell ref="L69:O69"/>
    <mergeCell ref="H67:K67"/>
    <mergeCell ref="L67:O67"/>
    <mergeCell ref="L56:O56"/>
    <mergeCell ref="L57:O57"/>
    <mergeCell ref="L58:O58"/>
    <mergeCell ref="H59:K59"/>
    <mergeCell ref="H63:K63"/>
    <mergeCell ref="L65:O65"/>
    <mergeCell ref="L59:O59"/>
    <mergeCell ref="L60:O60"/>
    <mergeCell ref="H60:K60"/>
    <mergeCell ref="H81:K81"/>
    <mergeCell ref="L81:O81"/>
    <mergeCell ref="H82:K82"/>
    <mergeCell ref="L82:O82"/>
    <mergeCell ref="L78:O78"/>
    <mergeCell ref="H79:K79"/>
    <mergeCell ref="L79:O79"/>
    <mergeCell ref="H80:K80"/>
    <mergeCell ref="L80:O80"/>
    <mergeCell ref="H78:K78"/>
    <mergeCell ref="H85:K85"/>
    <mergeCell ref="L85:O85"/>
    <mergeCell ref="H86:K86"/>
    <mergeCell ref="L86:O86"/>
    <mergeCell ref="H83:K83"/>
    <mergeCell ref="L83:O83"/>
    <mergeCell ref="H84:K84"/>
    <mergeCell ref="L84:O84"/>
    <mergeCell ref="H89:K89"/>
    <mergeCell ref="L89:O89"/>
    <mergeCell ref="H88:K88"/>
    <mergeCell ref="L88:O88"/>
    <mergeCell ref="H93:K93"/>
    <mergeCell ref="L93:O93"/>
    <mergeCell ref="H94:K94"/>
    <mergeCell ref="L94:O94"/>
    <mergeCell ref="H91:K91"/>
    <mergeCell ref="L91:O91"/>
    <mergeCell ref="H92:K92"/>
    <mergeCell ref="L92:O92"/>
    <mergeCell ref="H29:K29"/>
    <mergeCell ref="H95:K95"/>
    <mergeCell ref="L95:O95"/>
    <mergeCell ref="H101:K101"/>
    <mergeCell ref="L101:O101"/>
    <mergeCell ref="L102:O102"/>
    <mergeCell ref="H102:K102"/>
    <mergeCell ref="H99:K99"/>
    <mergeCell ref="C105:AO105"/>
    <mergeCell ref="H98:K98"/>
    <mergeCell ref="L98:O98"/>
    <mergeCell ref="H96:K96"/>
    <mergeCell ref="L96:O96"/>
    <mergeCell ref="H97:K97"/>
    <mergeCell ref="L97:O97"/>
    <mergeCell ref="H103:K103"/>
    <mergeCell ref="H100:K100"/>
    <mergeCell ref="L100:O100"/>
    <mergeCell ref="L103:O103"/>
    <mergeCell ref="L99:O99"/>
    <mergeCell ref="H90:K90"/>
    <mergeCell ref="L90:O90"/>
    <mergeCell ref="H87:K87"/>
    <mergeCell ref="L87:O87"/>
  </mergeCells>
  <phoneticPr fontId="0" type="noConversion"/>
  <printOptions horizontalCentered="1" verticalCentered="1"/>
  <pageMargins left="0.25" right="0.25" top="0.25" bottom="0.25" header="0" footer="0"/>
  <pageSetup scale="31" orientation="landscape" r:id="rId1"/>
  <headerFooter alignWithMargins="0"/>
  <rowBreaks count="1" manualBreakCount="1">
    <brk id="107" max="16383" man="1"/>
  </rowBreaks>
  <colBreaks count="1" manualBreakCount="1">
    <brk id="4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EI109"/>
  <sheetViews>
    <sheetView showGridLines="0" zoomScale="70" workbookViewId="0"/>
  </sheetViews>
  <sheetFormatPr defaultRowHeight="12.5" x14ac:dyDescent="0.25"/>
  <cols>
    <col min="1" max="1" width="1.54296875" customWidth="1"/>
    <col min="2" max="2" width="15.7265625" customWidth="1"/>
    <col min="3" max="3" width="18.7265625" customWidth="1"/>
    <col min="4" max="21" width="11.7265625" customWidth="1"/>
    <col min="22" max="22" width="2.7265625" customWidth="1"/>
    <col min="23" max="37" width="9.1796875" style="181" customWidth="1"/>
  </cols>
  <sheetData>
    <row r="1" spans="2:139" s="1" customFormat="1" ht="22.5" x14ac:dyDescent="0.3">
      <c r="B1" s="366" t="s">
        <v>131</v>
      </c>
      <c r="C1" s="88"/>
      <c r="P1" s="146"/>
      <c r="Q1" s="146"/>
      <c r="R1" s="146"/>
      <c r="S1" s="146"/>
      <c r="T1" s="146"/>
      <c r="U1" s="146"/>
      <c r="W1" s="181"/>
      <c r="X1" s="181"/>
      <c r="Y1" s="181"/>
      <c r="Z1" s="181"/>
      <c r="AA1" s="181"/>
      <c r="AB1" s="181"/>
      <c r="AC1" s="181"/>
      <c r="AD1" s="181"/>
      <c r="AE1" s="181"/>
      <c r="AF1" s="181"/>
      <c r="AG1" s="181"/>
      <c r="AH1" s="181"/>
      <c r="AI1" s="181"/>
      <c r="AJ1" s="181"/>
      <c r="AK1" s="18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2:139" s="1" customFormat="1" ht="15" customHeight="1" x14ac:dyDescent="0.25">
      <c r="B2" s="8" t="s">
        <v>150</v>
      </c>
      <c r="C2" s="88"/>
      <c r="W2" s="181"/>
      <c r="X2" s="181"/>
      <c r="Y2" s="181"/>
      <c r="Z2" s="181"/>
      <c r="AA2" s="181"/>
      <c r="AB2" s="181"/>
      <c r="AC2" s="181"/>
      <c r="AD2" s="181"/>
      <c r="AE2" s="181"/>
      <c r="AF2" s="181"/>
      <c r="AG2" s="181"/>
      <c r="AH2" s="181"/>
      <c r="AI2" s="181"/>
      <c r="AJ2" s="181"/>
      <c r="AK2" s="181"/>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2:139" s="1" customFormat="1" ht="17.149999999999999" customHeight="1" x14ac:dyDescent="0.3">
      <c r="B3" s="8" t="s">
        <v>151</v>
      </c>
      <c r="C3" s="88"/>
      <c r="O3" s="627"/>
      <c r="P3" s="627"/>
      <c r="Q3" s="627"/>
      <c r="R3" s="627"/>
      <c r="S3" s="627"/>
      <c r="T3" s="627"/>
      <c r="U3" s="627"/>
      <c r="W3" s="181"/>
      <c r="X3" s="181"/>
      <c r="Y3" s="181"/>
      <c r="Z3" s="181"/>
      <c r="AA3" s="181"/>
      <c r="AB3" s="181"/>
      <c r="AC3" s="181"/>
      <c r="AD3" s="181"/>
      <c r="AE3" s="181"/>
      <c r="AF3" s="181"/>
      <c r="AG3" s="181"/>
      <c r="AH3" s="181"/>
      <c r="AI3" s="181"/>
      <c r="AJ3" s="181"/>
      <c r="AK3" s="181"/>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2:139" s="1" customFormat="1" ht="15.75" customHeight="1" x14ac:dyDescent="0.25">
      <c r="B4" s="8" t="s">
        <v>152</v>
      </c>
      <c r="C4" s="79"/>
      <c r="D4" s="79"/>
      <c r="E4" s="79"/>
      <c r="G4" s="89"/>
      <c r="H4" s="89"/>
      <c r="I4" s="89"/>
      <c r="J4" s="89"/>
      <c r="K4" s="89"/>
      <c r="L4" s="89"/>
      <c r="M4" s="89"/>
      <c r="N4" s="89"/>
      <c r="O4" s="89"/>
      <c r="P4" s="89"/>
      <c r="Q4" s="89"/>
      <c r="R4" s="89"/>
      <c r="S4" s="89"/>
      <c r="T4" s="89"/>
      <c r="U4" s="89"/>
      <c r="V4" s="89"/>
      <c r="W4" s="181"/>
      <c r="X4" s="181"/>
      <c r="Y4" s="181"/>
      <c r="Z4" s="181"/>
      <c r="AA4" s="181"/>
      <c r="AB4" s="181"/>
      <c r="AC4" s="181"/>
      <c r="AD4" s="181"/>
      <c r="AE4" s="181"/>
      <c r="AF4" s="181"/>
      <c r="AG4" s="181"/>
      <c r="AH4" s="181"/>
      <c r="AI4" s="181"/>
      <c r="AJ4" s="181"/>
      <c r="AK4" s="181"/>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2:139" s="1" customFormat="1" ht="20.149999999999999" customHeight="1" x14ac:dyDescent="0.25">
      <c r="B5" s="8"/>
      <c r="C5" s="79"/>
      <c r="D5" s="79"/>
      <c r="E5" s="79"/>
      <c r="G5" s="89"/>
      <c r="H5" s="89"/>
      <c r="I5" s="89"/>
      <c r="J5" s="89"/>
      <c r="K5" s="89"/>
      <c r="L5" s="89"/>
      <c r="M5" s="89"/>
      <c r="N5" s="89"/>
      <c r="O5" s="89"/>
      <c r="P5" s="89"/>
      <c r="Q5" s="89"/>
      <c r="R5" s="89"/>
      <c r="S5" s="89"/>
      <c r="T5" s="89"/>
      <c r="U5" s="89"/>
      <c r="V5" s="89"/>
      <c r="W5" s="181"/>
      <c r="X5" s="181"/>
      <c r="Y5" s="181"/>
      <c r="Z5" s="181"/>
      <c r="AA5" s="181"/>
      <c r="AB5" s="181"/>
      <c r="AC5" s="181"/>
      <c r="AD5" s="181"/>
      <c r="AE5" s="181"/>
      <c r="AF5" s="181"/>
      <c r="AG5" s="181"/>
      <c r="AH5" s="181"/>
      <c r="AI5" s="181"/>
      <c r="AJ5" s="181"/>
      <c r="AK5" s="181"/>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2:139" s="1" customFormat="1" ht="20.149999999999999" customHeight="1" x14ac:dyDescent="0.25">
      <c r="B6" s="8"/>
      <c r="C6" s="79"/>
      <c r="D6" s="79"/>
      <c r="E6" s="79"/>
      <c r="G6" s="89"/>
      <c r="H6" s="89"/>
      <c r="I6" s="89"/>
      <c r="J6" s="89"/>
      <c r="K6" s="89"/>
      <c r="L6" s="89"/>
      <c r="M6" s="89"/>
      <c r="N6" s="89"/>
      <c r="O6" s="89"/>
      <c r="P6" s="89"/>
      <c r="Q6" s="89"/>
      <c r="R6" s="89"/>
      <c r="S6" s="89"/>
      <c r="T6" s="89"/>
      <c r="U6" s="89"/>
      <c r="V6" s="89"/>
      <c r="W6" s="181"/>
      <c r="X6" s="181"/>
      <c r="Y6" s="181"/>
      <c r="Z6" s="181"/>
      <c r="AA6" s="181"/>
      <c r="AB6" s="181"/>
      <c r="AC6" s="181"/>
      <c r="AD6" s="181"/>
      <c r="AE6" s="181"/>
      <c r="AF6" s="181"/>
      <c r="AG6" s="181"/>
      <c r="AH6" s="181"/>
      <c r="AI6" s="181"/>
      <c r="AJ6" s="181"/>
      <c r="AK6" s="181"/>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row>
    <row r="7" spans="2:139" s="1" customFormat="1" ht="20.149999999999999" customHeight="1" x14ac:dyDescent="0.25">
      <c r="B7" s="8"/>
      <c r="C7" s="79"/>
      <c r="D7" s="79"/>
      <c r="E7" s="79"/>
      <c r="G7" s="89"/>
      <c r="H7" s="89"/>
      <c r="I7" s="89"/>
      <c r="J7" s="89"/>
      <c r="K7" s="89"/>
      <c r="L7" s="89"/>
      <c r="M7" s="89"/>
      <c r="N7" s="89"/>
      <c r="O7" s="89"/>
      <c r="P7" s="89"/>
      <c r="Q7" s="89"/>
      <c r="R7" s="89"/>
      <c r="S7" s="89"/>
      <c r="T7" s="89"/>
      <c r="U7" s="89"/>
      <c r="V7" s="89"/>
      <c r="W7" s="181"/>
      <c r="X7" s="181"/>
      <c r="Y7" s="181"/>
      <c r="Z7" s="181"/>
      <c r="AA7" s="181"/>
      <c r="AB7" s="181"/>
      <c r="AC7" s="181"/>
      <c r="AD7" s="181"/>
      <c r="AE7" s="181"/>
      <c r="AF7" s="181"/>
      <c r="AG7" s="181"/>
      <c r="AH7" s="181"/>
      <c r="AI7" s="181"/>
      <c r="AJ7" s="181"/>
      <c r="AK7" s="181"/>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row>
    <row r="8" spans="2:139" s="1" customFormat="1" ht="20.149999999999999" customHeight="1" x14ac:dyDescent="0.25">
      <c r="B8" s="8"/>
      <c r="C8" s="79"/>
      <c r="D8" s="79"/>
      <c r="E8" s="79"/>
      <c r="G8" s="89"/>
      <c r="H8" s="89"/>
      <c r="I8" s="89"/>
      <c r="J8" s="89"/>
      <c r="K8" s="89"/>
      <c r="L8" s="89"/>
      <c r="M8" s="89"/>
      <c r="N8" s="89"/>
      <c r="O8" s="89"/>
      <c r="P8" s="89"/>
      <c r="Q8" s="89"/>
      <c r="R8" s="89"/>
      <c r="S8" s="89"/>
      <c r="T8" s="89"/>
      <c r="U8" s="89"/>
      <c r="V8" s="89"/>
      <c r="W8" s="181"/>
      <c r="X8" s="181"/>
      <c r="Y8" s="181"/>
      <c r="Z8" s="181"/>
      <c r="AA8" s="181"/>
      <c r="AB8" s="181"/>
      <c r="AC8" s="181"/>
      <c r="AD8" s="181"/>
      <c r="AE8" s="181"/>
      <c r="AF8" s="181"/>
      <c r="AG8" s="181"/>
      <c r="AH8" s="181"/>
      <c r="AI8" s="181"/>
      <c r="AJ8" s="181"/>
      <c r="AK8" s="181"/>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2:139" s="1" customFormat="1" ht="20.149999999999999" customHeight="1" x14ac:dyDescent="0.25">
      <c r="B9" s="8"/>
      <c r="C9" s="79"/>
      <c r="D9" s="79"/>
      <c r="E9" s="79"/>
      <c r="G9" s="89"/>
      <c r="H9" s="89"/>
      <c r="I9" s="89"/>
      <c r="J9" s="89"/>
      <c r="K9" s="89"/>
      <c r="L9" s="89"/>
      <c r="M9" s="89"/>
      <c r="N9" s="89"/>
      <c r="O9" s="89"/>
      <c r="P9" s="89"/>
      <c r="Q9" s="89"/>
      <c r="R9" s="89"/>
      <c r="S9" s="89"/>
      <c r="T9" s="89"/>
      <c r="U9" s="89"/>
      <c r="V9" s="89"/>
      <c r="W9" s="181"/>
      <c r="X9" s="181"/>
      <c r="Y9" s="181"/>
      <c r="Z9" s="181"/>
      <c r="AA9" s="181"/>
      <c r="AB9" s="181"/>
      <c r="AC9" s="181"/>
      <c r="AD9" s="181"/>
      <c r="AE9" s="181"/>
      <c r="AF9" s="181"/>
      <c r="AG9" s="181"/>
      <c r="AH9" s="181"/>
      <c r="AI9" s="181"/>
      <c r="AJ9" s="181"/>
      <c r="AK9" s="181"/>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row>
    <row r="10" spans="2:139" s="1" customFormat="1" ht="20.149999999999999" customHeight="1" x14ac:dyDescent="0.25">
      <c r="B10" s="8"/>
      <c r="C10" s="79"/>
      <c r="D10" s="79"/>
      <c r="E10" s="79"/>
      <c r="G10" s="89"/>
      <c r="H10" s="89"/>
      <c r="I10" s="89"/>
      <c r="J10" s="89"/>
      <c r="K10" s="89"/>
      <c r="L10" s="89"/>
      <c r="M10" s="89"/>
      <c r="N10" s="89"/>
      <c r="O10" s="89"/>
      <c r="P10" s="89"/>
      <c r="Q10" s="89"/>
      <c r="R10" s="89"/>
      <c r="S10" s="89"/>
      <c r="T10" s="89"/>
      <c r="U10" s="89"/>
      <c r="V10" s="89"/>
      <c r="W10" s="181"/>
      <c r="X10" s="181"/>
      <c r="Y10" s="181"/>
      <c r="Z10" s="181"/>
      <c r="AA10" s="181"/>
      <c r="AB10" s="181"/>
      <c r="AC10" s="181"/>
      <c r="AD10" s="181"/>
      <c r="AE10" s="181"/>
      <c r="AF10" s="181"/>
      <c r="AG10" s="181"/>
      <c r="AH10" s="181"/>
      <c r="AI10" s="181"/>
      <c r="AJ10" s="181"/>
      <c r="AK10" s="181"/>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row>
    <row r="11" spans="2:139" s="1" customFormat="1" ht="20.149999999999999" customHeight="1" x14ac:dyDescent="0.25">
      <c r="B11" s="8"/>
      <c r="C11" s="79"/>
      <c r="D11" s="79"/>
      <c r="E11" s="79"/>
      <c r="G11" s="89"/>
      <c r="H11" s="89"/>
      <c r="I11" s="89"/>
      <c r="J11" s="89"/>
      <c r="K11" s="89"/>
      <c r="L11" s="89"/>
      <c r="M11" s="89"/>
      <c r="N11" s="89"/>
      <c r="O11" s="89"/>
      <c r="P11" s="89"/>
      <c r="Q11" s="89"/>
      <c r="R11" s="89"/>
      <c r="S11" s="89"/>
      <c r="T11" s="89"/>
      <c r="U11" s="89"/>
      <c r="V11" s="89"/>
      <c r="W11" s="181"/>
      <c r="X11" s="181"/>
      <c r="Y11" s="181"/>
      <c r="Z11" s="181"/>
      <c r="AA11" s="181"/>
      <c r="AB11" s="181"/>
      <c r="AC11" s="181"/>
      <c r="AD11" s="181"/>
      <c r="AE11" s="181"/>
      <c r="AF11" s="181"/>
      <c r="AG11" s="181"/>
      <c r="AH11" s="181"/>
      <c r="AI11" s="181"/>
      <c r="AJ11" s="181"/>
      <c r="AK11" s="18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2:139" s="1" customFormat="1" ht="20.149999999999999" customHeight="1" x14ac:dyDescent="0.25">
      <c r="B12" s="8"/>
      <c r="C12" s="79"/>
      <c r="D12" s="79"/>
      <c r="E12" s="79"/>
      <c r="G12" s="89"/>
      <c r="H12" s="89"/>
      <c r="I12" s="89"/>
      <c r="J12" s="89"/>
      <c r="K12" s="89"/>
      <c r="L12" s="89"/>
      <c r="M12" s="89"/>
      <c r="N12" s="89"/>
      <c r="O12" s="89"/>
      <c r="P12" s="89"/>
      <c r="Q12" s="89"/>
      <c r="R12" s="89"/>
      <c r="S12" s="89"/>
      <c r="T12" s="89"/>
      <c r="U12" s="89"/>
      <c r="V12" s="89"/>
      <c r="W12" s="181"/>
      <c r="X12" s="181"/>
      <c r="Y12" s="181"/>
      <c r="Z12" s="181"/>
      <c r="AA12" s="181"/>
      <c r="AB12" s="181"/>
      <c r="AC12" s="181"/>
      <c r="AD12" s="181"/>
      <c r="AE12" s="181"/>
      <c r="AF12" s="181"/>
      <c r="AG12" s="181"/>
      <c r="AH12" s="181"/>
      <c r="AI12" s="181"/>
      <c r="AJ12" s="181"/>
      <c r="AK12" s="181"/>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2:139" s="1" customFormat="1" ht="20.149999999999999" customHeight="1" x14ac:dyDescent="0.25">
      <c r="B13" s="8"/>
      <c r="C13" s="79"/>
      <c r="D13" s="79"/>
      <c r="E13" s="79"/>
      <c r="G13" s="89"/>
      <c r="H13" s="89"/>
      <c r="I13" s="89"/>
      <c r="J13" s="89"/>
      <c r="K13" s="89"/>
      <c r="L13" s="89"/>
      <c r="M13" s="89"/>
      <c r="N13" s="89"/>
      <c r="O13" s="89"/>
      <c r="P13" s="89"/>
      <c r="Q13" s="89"/>
      <c r="R13" s="89"/>
      <c r="S13" s="89"/>
      <c r="T13" s="89"/>
      <c r="U13" s="89"/>
      <c r="V13" s="89"/>
      <c r="W13" s="181"/>
      <c r="X13" s="397" t="s">
        <v>43</v>
      </c>
      <c r="Y13" s="397" t="s">
        <v>46</v>
      </c>
      <c r="Z13" s="397" t="s">
        <v>47</v>
      </c>
      <c r="AA13" s="397" t="s">
        <v>48</v>
      </c>
      <c r="AB13" s="397" t="s">
        <v>49</v>
      </c>
      <c r="AC13" s="397" t="s">
        <v>50</v>
      </c>
      <c r="AD13" s="397" t="s">
        <v>51</v>
      </c>
      <c r="AE13" s="397" t="s">
        <v>40</v>
      </c>
      <c r="AF13" s="397" t="s">
        <v>52</v>
      </c>
      <c r="AG13" s="181"/>
      <c r="AH13" s="181"/>
      <c r="AI13" s="181"/>
      <c r="AJ13" s="181"/>
      <c r="AK13" s="181"/>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row>
    <row r="14" spans="2:139" s="1" customFormat="1" ht="20.149999999999999" customHeight="1" x14ac:dyDescent="0.25">
      <c r="B14" s="8"/>
      <c r="C14" s="79"/>
      <c r="D14" s="79"/>
      <c r="E14" s="79"/>
      <c r="G14" s="89"/>
      <c r="H14" s="89"/>
      <c r="I14" s="89"/>
      <c r="J14" s="89"/>
      <c r="K14" s="89"/>
      <c r="L14" s="89"/>
      <c r="M14" s="89"/>
      <c r="N14" s="89"/>
      <c r="O14" s="89"/>
      <c r="P14" s="89"/>
      <c r="Q14" s="89"/>
      <c r="R14" s="89"/>
      <c r="S14" s="89"/>
      <c r="T14" s="89"/>
      <c r="U14" s="89"/>
      <c r="V14" s="89"/>
      <c r="W14" s="181"/>
      <c r="X14" s="397">
        <f>D18</f>
        <v>23</v>
      </c>
      <c r="Y14" s="397">
        <f>D24</f>
        <v>30.9</v>
      </c>
      <c r="Z14" s="397">
        <f>D30</f>
        <v>33.9</v>
      </c>
      <c r="AA14" s="397">
        <f>D36</f>
        <v>31.5</v>
      </c>
      <c r="AB14" s="397">
        <f>D42</f>
        <v>32.64</v>
      </c>
      <c r="AC14" s="397">
        <f>D48</f>
        <v>51.68</v>
      </c>
      <c r="AD14" s="397">
        <f>D54</f>
        <v>59.52</v>
      </c>
      <c r="AE14" s="397">
        <f>D60</f>
        <v>30.495238095238093</v>
      </c>
      <c r="AF14" s="397">
        <f>D66</f>
        <v>55.6</v>
      </c>
      <c r="AG14" s="181"/>
      <c r="AH14" s="181"/>
      <c r="AI14" s="181"/>
      <c r="AJ14" s="181"/>
      <c r="AK14" s="181"/>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2:139" s="1" customFormat="1" ht="16" customHeight="1" x14ac:dyDescent="0.3">
      <c r="D15" s="530" t="s">
        <v>22</v>
      </c>
      <c r="E15" s="530"/>
      <c r="F15" s="530"/>
      <c r="G15" s="530"/>
      <c r="H15" s="530"/>
      <c r="I15" s="530"/>
      <c r="J15" s="530" t="s">
        <v>78</v>
      </c>
      <c r="K15" s="530"/>
      <c r="L15" s="530"/>
      <c r="M15" s="530"/>
      <c r="N15" s="530"/>
      <c r="O15" s="530"/>
      <c r="P15" s="530" t="s">
        <v>10</v>
      </c>
      <c r="Q15" s="530"/>
      <c r="R15" s="530"/>
      <c r="S15" s="530"/>
      <c r="T15" s="530"/>
      <c r="U15" s="530"/>
      <c r="W15" s="181"/>
      <c r="X15" s="397">
        <f>F18</f>
        <v>42.13147410358566</v>
      </c>
      <c r="Y15" s="397">
        <f>F24</f>
        <v>45.044820717131472</v>
      </c>
      <c r="Z15" s="397">
        <f>F30</f>
        <v>49.825697211155379</v>
      </c>
      <c r="AA15" s="397">
        <f>F36</f>
        <v>47.360557768924302</v>
      </c>
      <c r="AB15" s="397">
        <f>F42</f>
        <v>46.593625498007967</v>
      </c>
      <c r="AC15" s="397">
        <f>F48</f>
        <v>54.960159362549803</v>
      </c>
      <c r="AD15" s="397">
        <f>F54</f>
        <v>63.007968127490038</v>
      </c>
      <c r="AE15" s="397">
        <f>F60</f>
        <v>46.210396509201288</v>
      </c>
      <c r="AF15" s="397">
        <f>F66</f>
        <v>58.984063745019917</v>
      </c>
      <c r="AG15" s="181"/>
      <c r="AH15" s="181"/>
      <c r="AI15" s="181"/>
      <c r="AJ15" s="181"/>
      <c r="AK15" s="181"/>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row>
    <row r="16" spans="2:139" s="1" customFormat="1" ht="16" customHeight="1" x14ac:dyDescent="0.3">
      <c r="D16" s="629" t="s">
        <v>19</v>
      </c>
      <c r="E16" s="629"/>
      <c r="F16" s="629" t="s">
        <v>35</v>
      </c>
      <c r="G16" s="629"/>
      <c r="H16" s="629" t="s">
        <v>82</v>
      </c>
      <c r="I16" s="629"/>
      <c r="J16" s="629" t="s">
        <v>19</v>
      </c>
      <c r="K16" s="629"/>
      <c r="L16" s="629" t="s">
        <v>35</v>
      </c>
      <c r="M16" s="629"/>
      <c r="N16" s="629" t="s">
        <v>83</v>
      </c>
      <c r="O16" s="629"/>
      <c r="P16" s="629" t="s">
        <v>19</v>
      </c>
      <c r="Q16" s="629"/>
      <c r="R16" s="629" t="s">
        <v>35</v>
      </c>
      <c r="S16" s="629"/>
      <c r="T16" s="629" t="s">
        <v>84</v>
      </c>
      <c r="U16" s="629"/>
      <c r="W16" s="181"/>
      <c r="X16" s="397">
        <f>J18</f>
        <v>108.10865217391304</v>
      </c>
      <c r="Y16" s="397">
        <f>J24</f>
        <v>111.33427184466019</v>
      </c>
      <c r="Z16" s="397">
        <f>J30</f>
        <v>112.59410029498525</v>
      </c>
      <c r="AA16" s="397">
        <f>J36</f>
        <v>110.92019047619047</v>
      </c>
      <c r="AB16" s="397">
        <f>J42</f>
        <v>107.0233088235294</v>
      </c>
      <c r="AC16" s="397">
        <f>J48</f>
        <v>111.72376160990711</v>
      </c>
      <c r="AD16" s="397">
        <f>J54</f>
        <v>124.1216935483871</v>
      </c>
      <c r="AE16" s="397">
        <f>J60</f>
        <v>109.95755777638976</v>
      </c>
      <c r="AF16" s="397">
        <f>J66</f>
        <v>118.35977697841727</v>
      </c>
      <c r="AG16" s="181"/>
      <c r="AH16" s="181"/>
      <c r="AI16" s="181"/>
      <c r="AJ16" s="181"/>
      <c r="AK16" s="181"/>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row>
    <row r="17" spans="2:139" s="1" customFormat="1" ht="16" customHeight="1" x14ac:dyDescent="0.3">
      <c r="B17" s="343" t="s">
        <v>39</v>
      </c>
      <c r="C17" s="343" t="s">
        <v>41</v>
      </c>
      <c r="D17" s="191"/>
      <c r="E17" s="191" t="s">
        <v>24</v>
      </c>
      <c r="F17" s="192"/>
      <c r="G17" s="191" t="s">
        <v>24</v>
      </c>
      <c r="H17" s="192"/>
      <c r="I17" s="191" t="s">
        <v>24</v>
      </c>
      <c r="J17" s="192"/>
      <c r="K17" s="191" t="s">
        <v>24</v>
      </c>
      <c r="L17" s="192"/>
      <c r="M17" s="191" t="s">
        <v>24</v>
      </c>
      <c r="N17" s="192"/>
      <c r="O17" s="191" t="s">
        <v>24</v>
      </c>
      <c r="P17" s="192"/>
      <c r="Q17" s="191" t="s">
        <v>24</v>
      </c>
      <c r="R17" s="192"/>
      <c r="S17" s="191" t="s">
        <v>24</v>
      </c>
      <c r="T17" s="192"/>
      <c r="U17" s="191" t="s">
        <v>24</v>
      </c>
      <c r="W17" s="181"/>
      <c r="X17" s="397">
        <f>L18</f>
        <v>107.76981905795812</v>
      </c>
      <c r="Y17" s="397">
        <f>L24</f>
        <v>115.31160546960686</v>
      </c>
      <c r="Z17" s="397">
        <f>L30</f>
        <v>111.12192158961784</v>
      </c>
      <c r="AA17" s="397">
        <f>L36</f>
        <v>110.03687488131906</v>
      </c>
      <c r="AB17" s="397">
        <f>L42</f>
        <v>108.17543525770434</v>
      </c>
      <c r="AC17" s="397">
        <f>L48</f>
        <v>115.48197782804736</v>
      </c>
      <c r="AD17" s="397">
        <f>L54</f>
        <v>117.34448651247826</v>
      </c>
      <c r="AE17" s="397">
        <f>L60</f>
        <v>110.39850891239337</v>
      </c>
      <c r="AF17" s="397">
        <f>L66</f>
        <v>116.47676252390264</v>
      </c>
      <c r="AG17" s="181"/>
      <c r="AH17" s="181"/>
      <c r="AI17" s="181"/>
      <c r="AJ17" s="181"/>
      <c r="AK17" s="181"/>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row>
    <row r="18" spans="2:139" s="1" customFormat="1" ht="16" customHeight="1" x14ac:dyDescent="0.25">
      <c r="B18" s="193" t="s">
        <v>43</v>
      </c>
      <c r="C18" s="196" t="s">
        <v>42</v>
      </c>
      <c r="D18" s="200">
        <v>23</v>
      </c>
      <c r="E18" s="201">
        <v>-34.472934472934476</v>
      </c>
      <c r="F18" s="201">
        <v>42.13147410358566</v>
      </c>
      <c r="G18" s="201">
        <v>20.08516678489114</v>
      </c>
      <c r="H18" s="201">
        <v>54.59101654844477</v>
      </c>
      <c r="I18" s="202">
        <v>-45.432839640890776</v>
      </c>
      <c r="J18" s="210">
        <v>108.10865217391304</v>
      </c>
      <c r="K18" s="201">
        <v>6.2167562011133741</v>
      </c>
      <c r="L18" s="211">
        <v>107.76981905795812</v>
      </c>
      <c r="M18" s="201">
        <v>1.5237726193665138</v>
      </c>
      <c r="N18" s="201">
        <v>100.31440445838615</v>
      </c>
      <c r="O18" s="202">
        <v>4.6225464840428643</v>
      </c>
      <c r="P18" s="210">
        <v>24.864989999999999</v>
      </c>
      <c r="Q18" s="201">
        <v>-30.399276563352743</v>
      </c>
      <c r="R18" s="211">
        <v>45.405013407884745</v>
      </c>
      <c r="S18" s="201">
        <v>21.914991676225824</v>
      </c>
      <c r="T18" s="201">
        <v>54.762653138372933</v>
      </c>
      <c r="U18" s="202">
        <v>-42.910447288148944</v>
      </c>
      <c r="W18" s="181"/>
      <c r="X18" s="397"/>
      <c r="Y18" s="397"/>
      <c r="Z18" s="397"/>
      <c r="AA18" s="397"/>
      <c r="AB18" s="397"/>
      <c r="AC18" s="397"/>
      <c r="AD18" s="397"/>
      <c r="AE18" s="397"/>
      <c r="AF18" s="397"/>
      <c r="AG18" s="181"/>
      <c r="AH18" s="181"/>
      <c r="AI18" s="181"/>
      <c r="AJ18" s="181"/>
      <c r="AK18" s="181"/>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row>
    <row r="19" spans="2:139" s="1" customFormat="1" ht="16" customHeight="1" x14ac:dyDescent="0.25">
      <c r="B19" s="194"/>
      <c r="C19" s="197" t="s">
        <v>58</v>
      </c>
      <c r="D19" s="203">
        <v>32.777436212726712</v>
      </c>
      <c r="E19" s="91">
        <v>2.5034088924115445</v>
      </c>
      <c r="F19" s="91">
        <v>45.692231075697208</v>
      </c>
      <c r="G19" s="91">
        <v>17.657691303584535</v>
      </c>
      <c r="H19" s="91">
        <v>71.735250043761553</v>
      </c>
      <c r="I19" s="204">
        <v>-12.879976007787686</v>
      </c>
      <c r="J19" s="212">
        <v>118.79186888936739</v>
      </c>
      <c r="K19" s="91">
        <v>9.8885159918873597</v>
      </c>
      <c r="L19" s="92">
        <v>111.9704099643552</v>
      </c>
      <c r="M19" s="91">
        <v>9.0763992245415466</v>
      </c>
      <c r="N19" s="91">
        <v>106.0921978647182</v>
      </c>
      <c r="O19" s="204">
        <v>0.74453939911917577</v>
      </c>
      <c r="P19" s="212">
        <v>38.936929051118348</v>
      </c>
      <c r="Q19" s="91">
        <v>12.639474872896288</v>
      </c>
      <c r="R19" s="92">
        <v>51.161778457318675</v>
      </c>
      <c r="S19" s="91">
        <v>28.33677308473986</v>
      </c>
      <c r="T19" s="91">
        <v>76.105503415240733</v>
      </c>
      <c r="U19" s="204">
        <v>-12.231333104727659</v>
      </c>
      <c r="W19" s="181"/>
      <c r="X19" s="181"/>
      <c r="Y19" s="181"/>
      <c r="Z19" s="181"/>
      <c r="AA19" s="181"/>
      <c r="AB19" s="181"/>
      <c r="AC19" s="181"/>
      <c r="AD19" s="181"/>
      <c r="AE19" s="181"/>
      <c r="AF19" s="181"/>
      <c r="AG19" s="181"/>
      <c r="AH19" s="181"/>
      <c r="AI19" s="181"/>
      <c r="AJ19" s="181"/>
      <c r="AK19" s="181"/>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row>
    <row r="20" spans="2:139" s="1" customFormat="1" ht="16" customHeight="1" x14ac:dyDescent="0.25">
      <c r="B20" s="194"/>
      <c r="C20" s="198" t="s">
        <v>44</v>
      </c>
      <c r="D20" s="205">
        <v>29.846153846153847</v>
      </c>
      <c r="E20" s="107">
        <v>-8.4905660377790131</v>
      </c>
      <c r="F20" s="107">
        <v>47.954336500153232</v>
      </c>
      <c r="G20" s="107">
        <v>40.493827160301834</v>
      </c>
      <c r="H20" s="107">
        <v>62.238696277299901</v>
      </c>
      <c r="I20" s="206">
        <v>-34.865868620885514</v>
      </c>
      <c r="J20" s="213">
        <v>115.5162403736007</v>
      </c>
      <c r="K20" s="107">
        <v>12.385536314859651</v>
      </c>
      <c r="L20" s="108">
        <v>109.57378209864773</v>
      </c>
      <c r="M20" s="107">
        <v>-0.42172039625810576</v>
      </c>
      <c r="N20" s="107">
        <v>105.42324830008457</v>
      </c>
      <c r="O20" s="206">
        <v>12.861496264151391</v>
      </c>
      <c r="P20" s="213">
        <v>34.477154819197743</v>
      </c>
      <c r="Q20" s="107">
        <v>2.843368137197992</v>
      </c>
      <c r="R20" s="108">
        <v>52.545380183530192</v>
      </c>
      <c r="S20" s="107">
        <v>39.901336036011003</v>
      </c>
      <c r="T20" s="107">
        <v>65.61405531522648</v>
      </c>
      <c r="U20" s="206">
        <v>-26.488644746889992</v>
      </c>
      <c r="W20" s="181"/>
      <c r="X20" s="181"/>
      <c r="Y20" s="181"/>
      <c r="Z20" s="181"/>
      <c r="AA20" s="181"/>
      <c r="AB20" s="181"/>
      <c r="AC20" s="181"/>
      <c r="AD20" s="181"/>
      <c r="AE20" s="181"/>
      <c r="AF20" s="181"/>
      <c r="AG20" s="181"/>
      <c r="AH20" s="181"/>
      <c r="AI20" s="181"/>
      <c r="AJ20" s="181"/>
      <c r="AK20" s="181"/>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row>
    <row r="21" spans="2:139" s="1" customFormat="1" ht="16" customHeight="1" x14ac:dyDescent="0.25">
      <c r="B21" s="195"/>
      <c r="C21" s="199" t="s">
        <v>45</v>
      </c>
      <c r="D21" s="207">
        <v>32.777436212726712</v>
      </c>
      <c r="E21" s="208">
        <v>2.5034088924115445</v>
      </c>
      <c r="F21" s="208">
        <v>45.692231075697208</v>
      </c>
      <c r="G21" s="208">
        <v>17.657691303584535</v>
      </c>
      <c r="H21" s="208">
        <v>71.735250043761553</v>
      </c>
      <c r="I21" s="209">
        <v>-12.879976007787686</v>
      </c>
      <c r="J21" s="214">
        <v>118.79186888936739</v>
      </c>
      <c r="K21" s="208">
        <v>9.8885159918873597</v>
      </c>
      <c r="L21" s="215">
        <v>111.9704099643552</v>
      </c>
      <c r="M21" s="208">
        <v>9.0763992245415466</v>
      </c>
      <c r="N21" s="208">
        <v>106.0921978647182</v>
      </c>
      <c r="O21" s="209">
        <v>0.74453939911917577</v>
      </c>
      <c r="P21" s="214">
        <v>38.936929051118348</v>
      </c>
      <c r="Q21" s="208">
        <v>12.639474872896288</v>
      </c>
      <c r="R21" s="215">
        <v>51.161778457318675</v>
      </c>
      <c r="S21" s="208">
        <v>28.33677308473986</v>
      </c>
      <c r="T21" s="208">
        <v>76.105503415240733</v>
      </c>
      <c r="U21" s="209">
        <v>-12.231333104727659</v>
      </c>
      <c r="W21" s="181"/>
      <c r="X21" s="181"/>
      <c r="Y21" s="181"/>
      <c r="Z21" s="181"/>
      <c r="AA21" s="181"/>
      <c r="AB21" s="181"/>
      <c r="AC21" s="181"/>
      <c r="AD21" s="181"/>
      <c r="AE21" s="181"/>
      <c r="AF21" s="181"/>
      <c r="AG21" s="181"/>
      <c r="AH21" s="181"/>
      <c r="AI21" s="181"/>
      <c r="AJ21" s="181"/>
      <c r="AK21" s="18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row>
    <row r="22" spans="2:139" s="1" customFormat="1" ht="5.15" customHeight="1" x14ac:dyDescent="0.25">
      <c r="B22" s="23"/>
      <c r="C22" s="23"/>
      <c r="D22" s="107"/>
      <c r="E22" s="107"/>
      <c r="F22" s="107"/>
      <c r="G22" s="107"/>
      <c r="H22" s="107"/>
      <c r="I22" s="107"/>
      <c r="J22" s="108"/>
      <c r="K22" s="107"/>
      <c r="L22" s="108"/>
      <c r="M22" s="107"/>
      <c r="N22" s="107"/>
      <c r="O22" s="107"/>
      <c r="P22" s="108"/>
      <c r="Q22" s="107"/>
      <c r="R22" s="108"/>
      <c r="S22" s="107"/>
      <c r="T22" s="107"/>
      <c r="U22" s="107"/>
      <c r="W22" s="181"/>
      <c r="X22" s="181"/>
      <c r="Y22" s="181"/>
      <c r="Z22" s="181"/>
      <c r="AA22" s="181"/>
      <c r="AB22" s="181"/>
      <c r="AC22" s="181"/>
      <c r="AD22" s="181"/>
      <c r="AE22" s="181"/>
      <c r="AF22" s="181"/>
      <c r="AG22" s="181"/>
      <c r="AH22" s="181"/>
      <c r="AI22" s="181"/>
      <c r="AJ22" s="181"/>
      <c r="AK22" s="181"/>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row>
    <row r="23" spans="2:139" s="1" customFormat="1" ht="5.15" customHeight="1" x14ac:dyDescent="0.25">
      <c r="B23" s="23"/>
      <c r="C23" s="23"/>
      <c r="D23" s="107"/>
      <c r="E23" s="107"/>
      <c r="F23" s="107"/>
      <c r="G23" s="107"/>
      <c r="H23" s="107"/>
      <c r="I23" s="107"/>
      <c r="J23" s="108"/>
      <c r="K23" s="107"/>
      <c r="L23" s="108"/>
      <c r="M23" s="107"/>
      <c r="N23" s="107"/>
      <c r="O23" s="107"/>
      <c r="P23" s="108"/>
      <c r="Q23" s="107"/>
      <c r="R23" s="108"/>
      <c r="S23" s="107"/>
      <c r="T23" s="107"/>
      <c r="U23" s="107"/>
      <c r="W23" s="181"/>
      <c r="X23" s="181"/>
      <c r="Y23" s="181"/>
      <c r="Z23" s="181"/>
      <c r="AA23" s="181"/>
      <c r="AB23" s="181"/>
      <c r="AC23" s="181"/>
      <c r="AD23" s="181"/>
      <c r="AE23" s="181"/>
      <c r="AF23" s="181"/>
      <c r="AG23" s="181"/>
      <c r="AH23" s="181"/>
      <c r="AI23" s="181"/>
      <c r="AJ23" s="181"/>
      <c r="AK23" s="181"/>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row>
    <row r="24" spans="2:139" s="1" customFormat="1" ht="16" customHeight="1" x14ac:dyDescent="0.25">
      <c r="B24" s="216" t="s">
        <v>46</v>
      </c>
      <c r="C24" s="196" t="s">
        <v>42</v>
      </c>
      <c r="D24" s="200">
        <v>30.9</v>
      </c>
      <c r="E24" s="201">
        <v>-8.3086053412462917</v>
      </c>
      <c r="F24" s="201">
        <v>45.044820717131472</v>
      </c>
      <c r="G24" s="201">
        <v>30.237580993347994</v>
      </c>
      <c r="H24" s="201">
        <v>68.59834162525523</v>
      </c>
      <c r="I24" s="202">
        <v>-29.596823006454279</v>
      </c>
      <c r="J24" s="210">
        <v>111.33427184466019</v>
      </c>
      <c r="K24" s="201">
        <v>9.1357138137239016</v>
      </c>
      <c r="L24" s="211">
        <v>115.31160546960686</v>
      </c>
      <c r="M24" s="201">
        <v>5.4202930825028872</v>
      </c>
      <c r="N24" s="201">
        <v>96.550795031651546</v>
      </c>
      <c r="O24" s="202">
        <v>3.5243885428620954</v>
      </c>
      <c r="P24" s="210">
        <v>34.402290000000001</v>
      </c>
      <c r="Q24" s="201">
        <v>6.8058066659720307E-2</v>
      </c>
      <c r="R24" s="211">
        <v>51.941905949830378</v>
      </c>
      <c r="S24" s="201">
        <v>37.296839586774169</v>
      </c>
      <c r="T24" s="201">
        <v>66.23224421770081</v>
      </c>
      <c r="U24" s="202">
        <v>-27.115541502797591</v>
      </c>
      <c r="W24" s="181"/>
      <c r="X24" s="181"/>
      <c r="Y24" s="181"/>
      <c r="Z24" s="181"/>
      <c r="AA24" s="181"/>
      <c r="AB24" s="181"/>
      <c r="AC24" s="181"/>
      <c r="AD24" s="181"/>
      <c r="AE24" s="181"/>
      <c r="AF24" s="181"/>
      <c r="AG24" s="181"/>
      <c r="AH24" s="181"/>
      <c r="AI24" s="181"/>
      <c r="AJ24" s="181"/>
      <c r="AK24" s="181"/>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row>
    <row r="25" spans="2:139" s="1" customFormat="1" ht="16" customHeight="1" x14ac:dyDescent="0.25">
      <c r="B25" s="217"/>
      <c r="C25" s="197" t="s">
        <v>58</v>
      </c>
      <c r="D25" s="203">
        <v>32.052562821793593</v>
      </c>
      <c r="E25" s="91">
        <v>19.839895508368606</v>
      </c>
      <c r="F25" s="91">
        <v>46.948743487588111</v>
      </c>
      <c r="G25" s="91">
        <v>44.3541157378138</v>
      </c>
      <c r="H25" s="91">
        <v>68.271396507681288</v>
      </c>
      <c r="I25" s="204">
        <v>-16.98200297510375</v>
      </c>
      <c r="J25" s="212">
        <v>117.45403403039796</v>
      </c>
      <c r="K25" s="91">
        <v>11.572684024034125</v>
      </c>
      <c r="L25" s="92">
        <v>117.12503158463404</v>
      </c>
      <c r="M25" s="91">
        <v>14.71740601741886</v>
      </c>
      <c r="N25" s="91">
        <v>100.28089849056759</v>
      </c>
      <c r="O25" s="204">
        <v>-2.7412771108692859</v>
      </c>
      <c r="P25" s="212">
        <v>37.647028044324131</v>
      </c>
      <c r="Q25" s="91">
        <v>33.708587950529854</v>
      </c>
      <c r="R25" s="92">
        <v>54.988730638426389</v>
      </c>
      <c r="S25" s="91">
        <v>65.599297053784625</v>
      </c>
      <c r="T25" s="91">
        <v>68.463169829991074</v>
      </c>
      <c r="U25" s="204">
        <v>-19.25775632534603</v>
      </c>
      <c r="W25" s="181"/>
      <c r="X25" s="181"/>
      <c r="Y25" s="181"/>
      <c r="Z25" s="181"/>
      <c r="AA25" s="181"/>
      <c r="AB25" s="181"/>
      <c r="AC25" s="181"/>
      <c r="AD25" s="181"/>
      <c r="AE25" s="181"/>
      <c r="AF25" s="181"/>
      <c r="AG25" s="181"/>
      <c r="AH25" s="181"/>
      <c r="AI25" s="181"/>
      <c r="AJ25" s="181"/>
      <c r="AK25" s="181"/>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row>
    <row r="26" spans="2:139" s="1" customFormat="1" ht="16" customHeight="1" x14ac:dyDescent="0.25">
      <c r="B26" s="217"/>
      <c r="C26" s="198" t="s">
        <v>44</v>
      </c>
      <c r="D26" s="205">
        <v>32.123076923076923</v>
      </c>
      <c r="E26" s="107">
        <v>7.0769230769230766</v>
      </c>
      <c r="F26" s="107">
        <v>50.436714679742565</v>
      </c>
      <c r="G26" s="107">
        <v>59.086515224750407</v>
      </c>
      <c r="H26" s="107">
        <v>63.689867841463446</v>
      </c>
      <c r="I26" s="206">
        <v>-32.69264656041824</v>
      </c>
      <c r="J26" s="213">
        <v>115.1400012183541</v>
      </c>
      <c r="K26" s="107">
        <v>9.6961706427057699</v>
      </c>
      <c r="L26" s="108">
        <v>115.04049427041036</v>
      </c>
      <c r="M26" s="107">
        <v>4.5629184077283025</v>
      </c>
      <c r="N26" s="107">
        <v>100.08649732303846</v>
      </c>
      <c r="O26" s="206">
        <v>4.9092472869040131</v>
      </c>
      <c r="P26" s="213">
        <v>36.986511160603598</v>
      </c>
      <c r="Q26" s="107">
        <v>17.459284257644143</v>
      </c>
      <c r="R26" s="108">
        <v>58.022645861332471</v>
      </c>
      <c r="S26" s="107">
        <v>66.345503111948588</v>
      </c>
      <c r="T26" s="107">
        <v>63.744957872169174</v>
      </c>
      <c r="U26" s="206">
        <v>-29.388362137748768</v>
      </c>
      <c r="W26" s="181"/>
      <c r="X26" s="181"/>
      <c r="Y26" s="181"/>
      <c r="Z26" s="181"/>
      <c r="AA26" s="181"/>
      <c r="AB26" s="181"/>
      <c r="AC26" s="181"/>
      <c r="AD26" s="181"/>
      <c r="AE26" s="181"/>
      <c r="AF26" s="181"/>
      <c r="AG26" s="181"/>
      <c r="AH26" s="181"/>
      <c r="AI26" s="181"/>
      <c r="AJ26" s="181"/>
      <c r="AK26" s="181"/>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row>
    <row r="27" spans="2:139" s="1" customFormat="1" ht="16" customHeight="1" x14ac:dyDescent="0.25">
      <c r="B27" s="218"/>
      <c r="C27" s="199" t="s">
        <v>45</v>
      </c>
      <c r="D27" s="207">
        <v>32.052562821793593</v>
      </c>
      <c r="E27" s="208">
        <v>19.839895508368606</v>
      </c>
      <c r="F27" s="208">
        <v>46.948743487588111</v>
      </c>
      <c r="G27" s="208">
        <v>44.3541157378138</v>
      </c>
      <c r="H27" s="208">
        <v>68.271396507681288</v>
      </c>
      <c r="I27" s="209">
        <v>-16.98200297510375</v>
      </c>
      <c r="J27" s="214">
        <v>117.45403403039796</v>
      </c>
      <c r="K27" s="208">
        <v>11.572684024034125</v>
      </c>
      <c r="L27" s="215">
        <v>117.12503158463404</v>
      </c>
      <c r="M27" s="208">
        <v>14.71740601741886</v>
      </c>
      <c r="N27" s="208">
        <v>100.28089849056759</v>
      </c>
      <c r="O27" s="209">
        <v>-2.7412771108692859</v>
      </c>
      <c r="P27" s="214">
        <v>37.647028044324131</v>
      </c>
      <c r="Q27" s="208">
        <v>33.708587950529854</v>
      </c>
      <c r="R27" s="215">
        <v>54.988730638426389</v>
      </c>
      <c r="S27" s="208">
        <v>65.599297053784625</v>
      </c>
      <c r="T27" s="208">
        <v>68.463169829991074</v>
      </c>
      <c r="U27" s="209">
        <v>-19.25775632534603</v>
      </c>
      <c r="W27" s="181"/>
      <c r="X27" s="181"/>
      <c r="Y27" s="181"/>
      <c r="Z27" s="181"/>
      <c r="AA27" s="181"/>
      <c r="AB27" s="181"/>
      <c r="AC27" s="181"/>
      <c r="AD27" s="181"/>
      <c r="AE27" s="181"/>
      <c r="AF27" s="181"/>
      <c r="AG27" s="181"/>
      <c r="AH27" s="181"/>
      <c r="AI27" s="181"/>
      <c r="AJ27" s="181"/>
      <c r="AK27" s="181"/>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row>
    <row r="28" spans="2:139" s="1" customFormat="1" ht="5.15" customHeight="1" x14ac:dyDescent="0.25">
      <c r="B28"/>
      <c r="C28" s="23"/>
      <c r="D28" s="107"/>
      <c r="E28" s="107"/>
      <c r="F28" s="107"/>
      <c r="G28" s="107"/>
      <c r="H28" s="107"/>
      <c r="I28" s="107"/>
      <c r="J28" s="108"/>
      <c r="K28" s="107"/>
      <c r="L28" s="108"/>
      <c r="M28" s="107"/>
      <c r="N28" s="107"/>
      <c r="O28" s="107"/>
      <c r="P28" s="108"/>
      <c r="Q28" s="107"/>
      <c r="R28" s="108"/>
      <c r="S28" s="107"/>
      <c r="T28" s="107"/>
      <c r="U28" s="107"/>
      <c r="W28" s="181"/>
      <c r="X28" s="181"/>
      <c r="Y28" s="181"/>
      <c r="Z28" s="181"/>
      <c r="AA28" s="181"/>
      <c r="AB28" s="181"/>
      <c r="AC28" s="181"/>
      <c r="AD28" s="181"/>
      <c r="AE28" s="181"/>
      <c r="AF28" s="181"/>
      <c r="AG28" s="181"/>
      <c r="AH28" s="181"/>
      <c r="AI28" s="181"/>
      <c r="AJ28" s="181"/>
      <c r="AK28" s="181"/>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row>
    <row r="29" spans="2:139" s="1" customFormat="1" ht="5.15" customHeight="1" x14ac:dyDescent="0.25">
      <c r="B29"/>
      <c r="C29" s="23"/>
      <c r="D29" s="107"/>
      <c r="E29" s="107"/>
      <c r="F29" s="107"/>
      <c r="G29" s="107"/>
      <c r="H29" s="107"/>
      <c r="I29" s="107"/>
      <c r="J29" s="108"/>
      <c r="K29" s="107"/>
      <c r="L29" s="108"/>
      <c r="M29" s="107"/>
      <c r="N29" s="107"/>
      <c r="O29" s="107"/>
      <c r="P29" s="108"/>
      <c r="Q29" s="107"/>
      <c r="R29" s="108"/>
      <c r="S29" s="107"/>
      <c r="T29" s="107"/>
      <c r="U29" s="107"/>
      <c r="W29" s="181"/>
      <c r="X29" s="181"/>
      <c r="Y29" s="181"/>
      <c r="Z29" s="181"/>
      <c r="AA29" s="181"/>
      <c r="AB29" s="181"/>
      <c r="AC29" s="181"/>
      <c r="AD29" s="181"/>
      <c r="AE29" s="181"/>
      <c r="AF29" s="181"/>
      <c r="AG29" s="181"/>
      <c r="AH29" s="181"/>
      <c r="AI29" s="181"/>
      <c r="AJ29" s="181"/>
      <c r="AK29" s="181"/>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row>
    <row r="30" spans="2:139" s="1" customFormat="1" ht="16" customHeight="1" x14ac:dyDescent="0.25">
      <c r="B30" s="216" t="s">
        <v>47</v>
      </c>
      <c r="C30" s="196" t="s">
        <v>42</v>
      </c>
      <c r="D30" s="200">
        <v>33.9</v>
      </c>
      <c r="E30" s="201">
        <v>1.4970059880239521</v>
      </c>
      <c r="F30" s="201">
        <v>49.825697211155379</v>
      </c>
      <c r="G30" s="201">
        <v>32.956810631206622</v>
      </c>
      <c r="H30" s="201">
        <v>68.037181409234421</v>
      </c>
      <c r="I30" s="201">
        <v>-23.661672158018732</v>
      </c>
      <c r="J30" s="210">
        <v>112.59410029498525</v>
      </c>
      <c r="K30" s="201">
        <v>5.9086933973368136</v>
      </c>
      <c r="L30" s="211">
        <v>111.12192158961784</v>
      </c>
      <c r="M30" s="201">
        <v>2.9038696428136053</v>
      </c>
      <c r="N30" s="201">
        <v>101.32483193624239</v>
      </c>
      <c r="O30" s="202">
        <v>2.9200298929556094</v>
      </c>
      <c r="P30" s="210">
        <v>38.169400000000003</v>
      </c>
      <c r="Q30" s="201">
        <v>7.494152879444278</v>
      </c>
      <c r="R30" s="211">
        <v>55.367272186460482</v>
      </c>
      <c r="S30" s="201">
        <v>36.817703093176746</v>
      </c>
      <c r="T30" s="201">
        <v>68.938559717064592</v>
      </c>
      <c r="U30" s="202">
        <v>-21.43257016520446</v>
      </c>
      <c r="W30" s="181"/>
      <c r="X30" s="181"/>
      <c r="Y30" s="181"/>
      <c r="Z30" s="181"/>
      <c r="AA30" s="181"/>
      <c r="AB30" s="181"/>
      <c r="AC30" s="181"/>
      <c r="AD30" s="181"/>
      <c r="AE30" s="181"/>
      <c r="AF30" s="181"/>
      <c r="AG30" s="181"/>
      <c r="AH30" s="181"/>
      <c r="AI30" s="181"/>
      <c r="AJ30" s="181"/>
      <c r="AK30" s="181"/>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row>
    <row r="31" spans="2:139" s="1" customFormat="1" ht="16" customHeight="1" x14ac:dyDescent="0.25">
      <c r="B31" s="217"/>
      <c r="C31" s="197" t="s">
        <v>58</v>
      </c>
      <c r="D31" s="203">
        <v>36.142912024587012</v>
      </c>
      <c r="E31" s="91">
        <v>26.988609816288147</v>
      </c>
      <c r="F31" s="91">
        <v>52.685412197364386</v>
      </c>
      <c r="G31" s="91">
        <v>56.133234610939439</v>
      </c>
      <c r="H31" s="91">
        <v>68.601365192262179</v>
      </c>
      <c r="I31" s="91">
        <v>-18.666509322944322</v>
      </c>
      <c r="J31" s="212">
        <v>119.47008332792467</v>
      </c>
      <c r="K31" s="91">
        <v>11.13507678970649</v>
      </c>
      <c r="L31" s="92">
        <v>117.78993213246508</v>
      </c>
      <c r="M31" s="91">
        <v>14.598449886856796</v>
      </c>
      <c r="N31" s="91">
        <v>101.42639626749651</v>
      </c>
      <c r="O31" s="204">
        <v>-3.0221814524276813</v>
      </c>
      <c r="P31" s="212">
        <v>43.179967112912614</v>
      </c>
      <c r="Q31" s="91">
        <v>41.128889033442505</v>
      </c>
      <c r="R31" s="92">
        <v>62.058111270984995</v>
      </c>
      <c r="S31" s="91">
        <v>78.926266622178289</v>
      </c>
      <c r="T31" s="91">
        <v>69.57989250486709</v>
      </c>
      <c r="U31" s="204">
        <v>-21.12455499265975</v>
      </c>
      <c r="W31" s="181"/>
      <c r="X31" s="181"/>
      <c r="Y31" s="181"/>
      <c r="Z31" s="181"/>
      <c r="AA31" s="181"/>
      <c r="AB31" s="181"/>
      <c r="AC31" s="181"/>
      <c r="AD31" s="181"/>
      <c r="AE31" s="181"/>
      <c r="AF31" s="181"/>
      <c r="AG31" s="181"/>
      <c r="AH31" s="181"/>
      <c r="AI31" s="181"/>
      <c r="AJ31" s="181"/>
      <c r="AK31" s="18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row>
    <row r="32" spans="2:139" s="1" customFormat="1" ht="16" customHeight="1" x14ac:dyDescent="0.25">
      <c r="B32" s="217"/>
      <c r="C32" s="198" t="s">
        <v>44</v>
      </c>
      <c r="D32" s="205">
        <v>36.676923076923075</v>
      </c>
      <c r="E32" s="107">
        <v>14.615384615384615</v>
      </c>
      <c r="F32" s="107">
        <v>59.508121360711002</v>
      </c>
      <c r="G32" s="107">
        <v>72.064687638419102</v>
      </c>
      <c r="H32" s="107">
        <v>61.633474958167696</v>
      </c>
      <c r="I32" s="107">
        <v>-33.388200572427998</v>
      </c>
      <c r="J32" s="213">
        <v>114.74417935804657</v>
      </c>
      <c r="K32" s="107">
        <v>5.5232966108300516</v>
      </c>
      <c r="L32" s="108">
        <v>118.04492965383064</v>
      </c>
      <c r="M32" s="107">
        <v>8.2433821146597417</v>
      </c>
      <c r="N32" s="107">
        <v>97.203818660035793</v>
      </c>
      <c r="O32" s="206">
        <v>-2.5129346945759048</v>
      </c>
      <c r="P32" s="213">
        <v>42.084634398397384</v>
      </c>
      <c r="Q32" s="107">
        <v>20.945932269322078</v>
      </c>
      <c r="R32" s="108">
        <v>70.246319998567458</v>
      </c>
      <c r="S32" s="107">
        <v>86.248637324923493</v>
      </c>
      <c r="T32" s="107">
        <v>59.910091232161527</v>
      </c>
      <c r="U32" s="206">
        <v>-35.062111590992529</v>
      </c>
      <c r="W32" s="181"/>
      <c r="X32" s="181"/>
      <c r="Y32" s="181"/>
      <c r="Z32" s="181"/>
      <c r="AA32" s="181"/>
      <c r="AB32" s="181"/>
      <c r="AC32" s="181"/>
      <c r="AD32" s="181"/>
      <c r="AE32" s="181"/>
      <c r="AF32" s="181"/>
      <c r="AG32" s="181"/>
      <c r="AH32" s="181"/>
      <c r="AI32" s="181"/>
      <c r="AJ32" s="181"/>
      <c r="AK32" s="181"/>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row>
    <row r="33" spans="1:139" s="1" customFormat="1" ht="16" customHeight="1" x14ac:dyDescent="0.25">
      <c r="B33" s="218"/>
      <c r="C33" s="199" t="s">
        <v>45</v>
      </c>
      <c r="D33" s="207">
        <v>36.142912024587012</v>
      </c>
      <c r="E33" s="208">
        <v>26.988609816288147</v>
      </c>
      <c r="F33" s="208">
        <v>52.685412197364386</v>
      </c>
      <c r="G33" s="208">
        <v>56.133234610939439</v>
      </c>
      <c r="H33" s="208">
        <v>68.601365192262179</v>
      </c>
      <c r="I33" s="208">
        <v>-18.666509322944322</v>
      </c>
      <c r="J33" s="214">
        <v>119.47008332792467</v>
      </c>
      <c r="K33" s="208">
        <v>11.13507678970649</v>
      </c>
      <c r="L33" s="215">
        <v>117.78993213246508</v>
      </c>
      <c r="M33" s="208">
        <v>14.598449886856796</v>
      </c>
      <c r="N33" s="208">
        <v>101.42639626749651</v>
      </c>
      <c r="O33" s="209">
        <v>-3.0221814524276813</v>
      </c>
      <c r="P33" s="214">
        <v>43.179967112912614</v>
      </c>
      <c r="Q33" s="208">
        <v>41.128889033442505</v>
      </c>
      <c r="R33" s="215">
        <v>62.058111270984995</v>
      </c>
      <c r="S33" s="208">
        <v>78.926266622178289</v>
      </c>
      <c r="T33" s="208">
        <v>69.57989250486709</v>
      </c>
      <c r="U33" s="209">
        <v>-21.12455499265975</v>
      </c>
      <c r="W33" s="181"/>
      <c r="X33" s="181"/>
      <c r="Y33" s="181"/>
      <c r="Z33" s="181"/>
      <c r="AA33" s="181"/>
      <c r="AB33" s="181"/>
      <c r="AC33" s="181"/>
      <c r="AD33" s="181"/>
      <c r="AE33" s="181"/>
      <c r="AF33" s="181"/>
      <c r="AG33" s="181"/>
      <c r="AH33" s="181"/>
      <c r="AI33" s="181"/>
      <c r="AJ33" s="181"/>
      <c r="AK33" s="181"/>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row>
    <row r="34" spans="1:139" s="1" customFormat="1" ht="5.15" customHeight="1" x14ac:dyDescent="0.25">
      <c r="B34"/>
      <c r="C34" s="23"/>
      <c r="D34" s="107"/>
      <c r="E34" s="107"/>
      <c r="F34" s="107"/>
      <c r="G34" s="107"/>
      <c r="H34" s="107"/>
      <c r="I34" s="107"/>
      <c r="J34" s="108"/>
      <c r="K34" s="107"/>
      <c r="L34" s="108"/>
      <c r="M34" s="107"/>
      <c r="N34" s="107"/>
      <c r="O34" s="107"/>
      <c r="P34" s="108"/>
      <c r="Q34" s="107"/>
      <c r="R34" s="108"/>
      <c r="S34" s="107"/>
      <c r="T34" s="107"/>
      <c r="U34" s="107"/>
      <c r="W34" s="181"/>
      <c r="X34" s="181"/>
      <c r="Y34" s="181"/>
      <c r="Z34" s="181"/>
      <c r="AA34" s="181"/>
      <c r="AB34" s="181"/>
      <c r="AC34" s="181"/>
      <c r="AD34" s="181"/>
      <c r="AE34" s="181"/>
      <c r="AF34" s="181"/>
      <c r="AG34" s="181"/>
      <c r="AH34" s="181"/>
      <c r="AI34" s="181"/>
      <c r="AJ34" s="181"/>
      <c r="AK34" s="181"/>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row>
    <row r="35" spans="1:139" s="1" customFormat="1" ht="5.15" customHeight="1" x14ac:dyDescent="0.25">
      <c r="B35"/>
      <c r="C35" s="23"/>
      <c r="D35" s="107"/>
      <c r="E35" s="107"/>
      <c r="F35" s="107"/>
      <c r="G35" s="107"/>
      <c r="H35" s="107"/>
      <c r="I35" s="107"/>
      <c r="J35" s="108"/>
      <c r="K35" s="107"/>
      <c r="L35" s="108"/>
      <c r="M35" s="107"/>
      <c r="N35" s="107"/>
      <c r="O35" s="107"/>
      <c r="P35" s="108"/>
      <c r="Q35" s="107"/>
      <c r="R35" s="108"/>
      <c r="S35" s="107"/>
      <c r="T35" s="107"/>
      <c r="U35" s="107"/>
      <c r="W35" s="181"/>
      <c r="X35" s="181"/>
      <c r="Y35" s="181"/>
      <c r="Z35" s="181"/>
      <c r="AA35" s="181"/>
      <c r="AB35" s="181"/>
      <c r="AC35" s="181"/>
      <c r="AD35" s="181"/>
      <c r="AE35" s="181"/>
      <c r="AF35" s="181"/>
      <c r="AG35" s="181"/>
      <c r="AH35" s="181"/>
      <c r="AI35" s="181"/>
      <c r="AJ35" s="181"/>
      <c r="AK35" s="181"/>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row>
    <row r="36" spans="1:139" s="1" customFormat="1" ht="16" customHeight="1" x14ac:dyDescent="0.25">
      <c r="B36" s="216" t="s">
        <v>48</v>
      </c>
      <c r="C36" s="196" t="s">
        <v>42</v>
      </c>
      <c r="D36" s="200">
        <v>31.5</v>
      </c>
      <c r="E36" s="201">
        <v>-11.51685393258427</v>
      </c>
      <c r="F36" s="201">
        <v>47.360557768924302</v>
      </c>
      <c r="G36" s="201">
        <v>25.660676532731035</v>
      </c>
      <c r="H36" s="201">
        <v>66.511041009497859</v>
      </c>
      <c r="I36" s="201">
        <v>-29.585652004321496</v>
      </c>
      <c r="J36" s="210">
        <v>110.92019047619047</v>
      </c>
      <c r="K36" s="201">
        <v>6.1226692314244326</v>
      </c>
      <c r="L36" s="211">
        <v>110.03687488131906</v>
      </c>
      <c r="M36" s="201">
        <v>3.0405640063176858</v>
      </c>
      <c r="N36" s="201">
        <v>100.80274507599687</v>
      </c>
      <c r="O36" s="202">
        <v>2.9911571765782567</v>
      </c>
      <c r="P36" s="210">
        <v>34.939860000000003</v>
      </c>
      <c r="Q36" s="201">
        <v>-6.0993235733626836</v>
      </c>
      <c r="R36" s="211">
        <v>52.11407769528607</v>
      </c>
      <c r="S36" s="201">
        <v>29.481469833324912</v>
      </c>
      <c r="T36" s="201">
        <v>67.044955116131916</v>
      </c>
      <c r="U36" s="202">
        <v>-27.479448180868705</v>
      </c>
      <c r="W36" s="181"/>
      <c r="X36" s="181"/>
      <c r="Y36" s="181"/>
      <c r="Z36" s="181"/>
      <c r="AA36" s="181"/>
      <c r="AB36" s="181"/>
      <c r="AC36" s="181"/>
      <c r="AD36" s="181"/>
      <c r="AE36" s="181"/>
      <c r="AF36" s="181"/>
      <c r="AG36" s="181"/>
      <c r="AH36" s="181"/>
      <c r="AI36" s="181"/>
      <c r="AJ36" s="181"/>
      <c r="AK36" s="181"/>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row>
    <row r="37" spans="1:139" s="1" customFormat="1" ht="16" customHeight="1" x14ac:dyDescent="0.25">
      <c r="B37" s="217"/>
      <c r="C37" s="197" t="s">
        <v>58</v>
      </c>
      <c r="D37" s="203">
        <v>37.011140991164041</v>
      </c>
      <c r="E37" s="91">
        <v>24.262611798910399</v>
      </c>
      <c r="F37" s="91">
        <v>51.248850750842784</v>
      </c>
      <c r="G37" s="91">
        <v>43.234699693062616</v>
      </c>
      <c r="H37" s="91">
        <v>72.218479924813323</v>
      </c>
      <c r="I37" s="91">
        <v>-13.245455140946598</v>
      </c>
      <c r="J37" s="212">
        <v>118.4766731657197</v>
      </c>
      <c r="K37" s="91">
        <v>10.540711593561605</v>
      </c>
      <c r="L37" s="92">
        <v>116.58217133041688</v>
      </c>
      <c r="M37" s="91">
        <v>13.58924844165921</v>
      </c>
      <c r="N37" s="91">
        <v>101.62503564112782</v>
      </c>
      <c r="O37" s="204">
        <v>-2.6838251769940986</v>
      </c>
      <c r="P37" s="212">
        <v>43.849568547005134</v>
      </c>
      <c r="Q37" s="91">
        <v>37.360775327241811</v>
      </c>
      <c r="R37" s="92">
        <v>59.747022987217171</v>
      </c>
      <c r="S37" s="91">
        <v>62.699218889013743</v>
      </c>
      <c r="T37" s="91">
        <v>73.392055963021491</v>
      </c>
      <c r="U37" s="204">
        <v>-15.573795458183072</v>
      </c>
      <c r="W37" s="181"/>
      <c r="X37" s="181"/>
      <c r="Y37" s="181"/>
      <c r="Z37" s="181"/>
      <c r="AA37" s="181"/>
      <c r="AB37" s="181"/>
      <c r="AC37" s="181"/>
      <c r="AD37" s="181"/>
      <c r="AE37" s="181"/>
      <c r="AF37" s="181"/>
      <c r="AG37" s="181"/>
      <c r="AH37" s="181"/>
      <c r="AI37" s="181"/>
      <c r="AJ37" s="181"/>
      <c r="AK37" s="181"/>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s="1" customFormat="1" ht="16" customHeight="1" x14ac:dyDescent="0.25">
      <c r="B38" s="217"/>
      <c r="C38" s="198" t="s">
        <v>44</v>
      </c>
      <c r="D38" s="205">
        <v>34.92307692307692</v>
      </c>
      <c r="E38" s="107">
        <v>5.4832713754401761</v>
      </c>
      <c r="F38" s="107">
        <v>57.01041985902544</v>
      </c>
      <c r="G38" s="107">
        <v>58.050127442766964</v>
      </c>
      <c r="H38" s="107">
        <v>61.257357882032437</v>
      </c>
      <c r="I38" s="107">
        <v>-33.259610047609172</v>
      </c>
      <c r="J38" s="213">
        <v>113.45116660064782</v>
      </c>
      <c r="K38" s="107">
        <v>6.9368032077731439</v>
      </c>
      <c r="L38" s="108">
        <v>116.49284391346741</v>
      </c>
      <c r="M38" s="107">
        <v>7.0953034094729199</v>
      </c>
      <c r="N38" s="107">
        <v>97.388957801467427</v>
      </c>
      <c r="O38" s="206">
        <v>-0.147999208756846</v>
      </c>
      <c r="P38" s="213">
        <v>39.620638182072391</v>
      </c>
      <c r="Q38" s="107">
        <v>12.800438327802562</v>
      </c>
      <c r="R38" s="108">
        <v>66.413059420786936</v>
      </c>
      <c r="S38" s="107">
        <v>69.264263523872856</v>
      </c>
      <c r="T38" s="107">
        <v>59.657902418004781</v>
      </c>
      <c r="U38" s="206">
        <v>-33.358385296702608</v>
      </c>
      <c r="W38" s="181"/>
      <c r="X38" s="181"/>
      <c r="Y38" s="181"/>
      <c r="Z38" s="181"/>
      <c r="AA38" s="181"/>
      <c r="AB38" s="181"/>
      <c r="AC38" s="181"/>
      <c r="AD38" s="181"/>
      <c r="AE38" s="181"/>
      <c r="AF38" s="181"/>
      <c r="AG38" s="181"/>
      <c r="AH38" s="181"/>
      <c r="AI38" s="181"/>
      <c r="AJ38" s="181"/>
      <c r="AK38" s="181"/>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row>
    <row r="39" spans="1:139" s="1" customFormat="1" ht="16" customHeight="1" x14ac:dyDescent="0.25">
      <c r="B39" s="218"/>
      <c r="C39" s="199" t="s">
        <v>45</v>
      </c>
      <c r="D39" s="207">
        <v>37.011140991164041</v>
      </c>
      <c r="E39" s="208">
        <v>24.262611798910399</v>
      </c>
      <c r="F39" s="208">
        <v>51.248850750842784</v>
      </c>
      <c r="G39" s="208">
        <v>43.234699693062616</v>
      </c>
      <c r="H39" s="208">
        <v>72.218479924813323</v>
      </c>
      <c r="I39" s="208">
        <v>-13.245455140946598</v>
      </c>
      <c r="J39" s="214">
        <v>118.4766731657197</v>
      </c>
      <c r="K39" s="208">
        <v>10.540711593561605</v>
      </c>
      <c r="L39" s="215">
        <v>116.58217133041688</v>
      </c>
      <c r="M39" s="208">
        <v>13.58924844165921</v>
      </c>
      <c r="N39" s="208">
        <v>101.62503564112782</v>
      </c>
      <c r="O39" s="209">
        <v>-2.6838251769940986</v>
      </c>
      <c r="P39" s="214">
        <v>43.849568547005134</v>
      </c>
      <c r="Q39" s="208">
        <v>37.360775327241811</v>
      </c>
      <c r="R39" s="215">
        <v>59.747022987217171</v>
      </c>
      <c r="S39" s="208">
        <v>62.699218889013743</v>
      </c>
      <c r="T39" s="208">
        <v>73.392055963021491</v>
      </c>
      <c r="U39" s="209">
        <v>-15.573795458183072</v>
      </c>
      <c r="W39" s="181"/>
      <c r="X39" s="181"/>
      <c r="Y39" s="181"/>
      <c r="Z39" s="181"/>
      <c r="AA39" s="181"/>
      <c r="AB39" s="181"/>
      <c r="AC39" s="181"/>
      <c r="AD39" s="181"/>
      <c r="AE39" s="181"/>
      <c r="AF39" s="181"/>
      <c r="AG39" s="181"/>
      <c r="AH39" s="181"/>
      <c r="AI39" s="181"/>
      <c r="AJ39" s="181"/>
      <c r="AK39" s="181"/>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row>
    <row r="40" spans="1:139" s="1" customFormat="1" ht="5.15" customHeight="1" x14ac:dyDescent="0.25">
      <c r="B40"/>
      <c r="C40" s="23"/>
      <c r="D40" s="107"/>
      <c r="E40" s="107"/>
      <c r="F40" s="107"/>
      <c r="G40" s="107"/>
      <c r="H40" s="107"/>
      <c r="I40" s="107"/>
      <c r="J40" s="108"/>
      <c r="K40" s="107"/>
      <c r="L40" s="108"/>
      <c r="M40" s="107"/>
      <c r="N40" s="107"/>
      <c r="O40" s="107"/>
      <c r="P40" s="108"/>
      <c r="Q40" s="107"/>
      <c r="R40" s="108"/>
      <c r="S40" s="107"/>
      <c r="T40" s="107"/>
      <c r="U40" s="107"/>
      <c r="W40" s="181"/>
      <c r="X40" s="181"/>
      <c r="Y40" s="181"/>
      <c r="Z40" s="181"/>
      <c r="AA40" s="181"/>
      <c r="AB40" s="181"/>
      <c r="AC40" s="181"/>
      <c r="AD40" s="181"/>
      <c r="AE40" s="181"/>
      <c r="AF40" s="181"/>
      <c r="AG40" s="181"/>
      <c r="AH40" s="181"/>
      <c r="AI40" s="181"/>
      <c r="AJ40" s="181"/>
      <c r="AK40" s="181"/>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row>
    <row r="41" spans="1:139" s="1" customFormat="1" ht="5.15" customHeight="1" x14ac:dyDescent="0.25">
      <c r="B41"/>
      <c r="C41" s="23"/>
      <c r="D41" s="107"/>
      <c r="E41" s="107"/>
      <c r="F41" s="107"/>
      <c r="G41" s="107"/>
      <c r="H41" s="107"/>
      <c r="I41" s="107"/>
      <c r="J41" s="108"/>
      <c r="K41" s="107"/>
      <c r="L41" s="108"/>
      <c r="M41" s="107"/>
      <c r="N41" s="107"/>
      <c r="O41" s="107"/>
      <c r="P41" s="108"/>
      <c r="Q41" s="107"/>
      <c r="R41" s="108"/>
      <c r="S41" s="107"/>
      <c r="T41" s="107"/>
      <c r="U41" s="107"/>
      <c r="W41" s="181"/>
      <c r="X41" s="181"/>
      <c r="Y41" s="181"/>
      <c r="Z41" s="181"/>
      <c r="AA41" s="181"/>
      <c r="AB41" s="181"/>
      <c r="AC41" s="181"/>
      <c r="AD41" s="181"/>
      <c r="AE41" s="181"/>
      <c r="AF41" s="181"/>
      <c r="AG41" s="181"/>
      <c r="AH41" s="181"/>
      <c r="AI41" s="181"/>
      <c r="AJ41" s="181"/>
      <c r="AK41" s="18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row>
    <row r="42" spans="1:139" s="1" customFormat="1" ht="16" customHeight="1" x14ac:dyDescent="0.25">
      <c r="B42" s="216" t="s">
        <v>49</v>
      </c>
      <c r="C42" s="196" t="s">
        <v>42</v>
      </c>
      <c r="D42" s="200">
        <v>32.64</v>
      </c>
      <c r="E42" s="201">
        <v>-6.4220183486238529</v>
      </c>
      <c r="F42" s="201">
        <v>46.593625498007967</v>
      </c>
      <c r="G42" s="201">
        <v>22.0135628586842</v>
      </c>
      <c r="H42" s="201">
        <v>70.052501068844819</v>
      </c>
      <c r="I42" s="201">
        <v>-23.305262579874139</v>
      </c>
      <c r="J42" s="210">
        <v>107.0233088235294</v>
      </c>
      <c r="K42" s="201">
        <v>1.6206906793101108</v>
      </c>
      <c r="L42" s="211">
        <v>108.17543525770434</v>
      </c>
      <c r="M42" s="201">
        <v>1.798807317082685</v>
      </c>
      <c r="N42" s="201">
        <v>98.934946338393786</v>
      </c>
      <c r="O42" s="202">
        <v>-0.17496927762567716</v>
      </c>
      <c r="P42" s="210">
        <v>34.932408000000002</v>
      </c>
      <c r="Q42" s="201">
        <v>-4.9054087220153102</v>
      </c>
      <c r="R42" s="211">
        <v>50.402857184814827</v>
      </c>
      <c r="S42" s="201">
        <v>24.208351755184182</v>
      </c>
      <c r="T42" s="201">
        <v>69.306404341170108</v>
      </c>
      <c r="U42" s="202">
        <v>-23.439454807886609</v>
      </c>
      <c r="W42" s="181"/>
      <c r="X42" s="181"/>
      <c r="Y42" s="181"/>
      <c r="Z42" s="181"/>
      <c r="AA42" s="181"/>
      <c r="AB42" s="181"/>
      <c r="AC42" s="181"/>
      <c r="AD42" s="181"/>
      <c r="AE42" s="181"/>
      <c r="AF42" s="181"/>
      <c r="AG42" s="181"/>
      <c r="AH42" s="181"/>
      <c r="AI42" s="181"/>
      <c r="AJ42" s="181"/>
      <c r="AK42" s="181"/>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row>
    <row r="43" spans="1:139" s="1" customFormat="1" ht="16" customHeight="1" x14ac:dyDescent="0.25">
      <c r="B43" s="217"/>
      <c r="C43" s="197" t="s">
        <v>58</v>
      </c>
      <c r="D43" s="203">
        <v>37.296341838303107</v>
      </c>
      <c r="E43" s="91">
        <v>11.89763302503872</v>
      </c>
      <c r="F43" s="91">
        <v>52.172080907140668</v>
      </c>
      <c r="G43" s="91">
        <v>25.624293172124673</v>
      </c>
      <c r="H43" s="91">
        <v>71.487165529614742</v>
      </c>
      <c r="I43" s="91">
        <v>-10.926756123555078</v>
      </c>
      <c r="J43" s="212">
        <v>115.32479607242917</v>
      </c>
      <c r="K43" s="91">
        <v>8.4198851428452048</v>
      </c>
      <c r="L43" s="92">
        <v>113.55429707549234</v>
      </c>
      <c r="M43" s="91">
        <v>10.121598191439844</v>
      </c>
      <c r="N43" s="91">
        <v>101.55916512410974</v>
      </c>
      <c r="O43" s="204">
        <v>-1.5453036248439633</v>
      </c>
      <c r="P43" s="212">
        <v>43.011930167499131</v>
      </c>
      <c r="Q43" s="91">
        <v>21.319285203505054</v>
      </c>
      <c r="R43" s="92">
        <v>59.243639743760731</v>
      </c>
      <c r="S43" s="91">
        <v>38.339479357812884</v>
      </c>
      <c r="T43" s="91">
        <v>72.601768482667282</v>
      </c>
      <c r="U43" s="204">
        <v>-12.303208190158415</v>
      </c>
      <c r="W43" s="181"/>
      <c r="X43" s="181"/>
      <c r="Y43" s="181"/>
      <c r="Z43" s="181"/>
      <c r="AA43" s="181"/>
      <c r="AB43" s="181"/>
      <c r="AC43" s="181"/>
      <c r="AD43" s="181"/>
      <c r="AE43" s="181"/>
      <c r="AF43" s="181"/>
      <c r="AG43" s="181"/>
      <c r="AH43" s="181"/>
      <c r="AI43" s="181"/>
      <c r="AJ43" s="181"/>
      <c r="AK43" s="181"/>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row>
    <row r="44" spans="1:139" s="1" customFormat="1" ht="16" customHeight="1" x14ac:dyDescent="0.25">
      <c r="B44" s="217"/>
      <c r="C44" s="198" t="s">
        <v>44</v>
      </c>
      <c r="D44" s="205">
        <v>34.184615384615384</v>
      </c>
      <c r="E44" s="107">
        <v>-6.4026958720052214</v>
      </c>
      <c r="F44" s="107">
        <v>54.551026662580448</v>
      </c>
      <c r="G44" s="107">
        <v>36.844128387618262</v>
      </c>
      <c r="H44" s="107">
        <v>62.665393258404507</v>
      </c>
      <c r="I44" s="107">
        <v>-31.60298126718547</v>
      </c>
      <c r="J44" s="213">
        <v>110.94696933483422</v>
      </c>
      <c r="K44" s="107">
        <v>7.0393040517606895</v>
      </c>
      <c r="L44" s="108">
        <v>112.55631441829493</v>
      </c>
      <c r="M44" s="107">
        <v>3.3723477428172766</v>
      </c>
      <c r="N44" s="107">
        <v>98.570186762259411</v>
      </c>
      <c r="O44" s="206">
        <v>3.5473280708318344</v>
      </c>
      <c r="P44" s="213">
        <v>37.926794748000255</v>
      </c>
      <c r="Q44" s="107">
        <v>0.18590294987569778</v>
      </c>
      <c r="R44" s="108">
        <v>61.400625088741947</v>
      </c>
      <c r="S44" s="107">
        <v>41.458988262340576</v>
      </c>
      <c r="T44" s="107">
        <v>61.769395170180758</v>
      </c>
      <c r="U44" s="206">
        <v>-29.176714621956386</v>
      </c>
      <c r="W44" s="181"/>
      <c r="X44" s="181"/>
      <c r="Y44" s="181"/>
      <c r="Z44" s="181"/>
      <c r="AA44" s="181"/>
      <c r="AB44" s="181"/>
      <c r="AC44" s="181"/>
      <c r="AD44" s="181"/>
      <c r="AE44" s="181"/>
      <c r="AF44" s="181"/>
      <c r="AG44" s="181"/>
      <c r="AH44" s="181"/>
      <c r="AI44" s="181"/>
      <c r="AJ44" s="181"/>
      <c r="AK44" s="181"/>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row>
    <row r="45" spans="1:139" s="1" customFormat="1" ht="16" customHeight="1" x14ac:dyDescent="0.25">
      <c r="B45" s="218"/>
      <c r="C45" s="199" t="s">
        <v>45</v>
      </c>
      <c r="D45" s="207">
        <v>37.296341838303107</v>
      </c>
      <c r="E45" s="208">
        <v>11.89763302503872</v>
      </c>
      <c r="F45" s="208">
        <v>52.172080907140668</v>
      </c>
      <c r="G45" s="208">
        <v>25.624293172124673</v>
      </c>
      <c r="H45" s="208">
        <v>71.487165529614742</v>
      </c>
      <c r="I45" s="208">
        <v>-10.926756123555078</v>
      </c>
      <c r="J45" s="214">
        <v>115.32479607242917</v>
      </c>
      <c r="K45" s="208">
        <v>8.4198851428452048</v>
      </c>
      <c r="L45" s="215">
        <v>113.55429707549234</v>
      </c>
      <c r="M45" s="208">
        <v>10.121598191439844</v>
      </c>
      <c r="N45" s="208">
        <v>101.55916512410974</v>
      </c>
      <c r="O45" s="209">
        <v>-1.5453036248439633</v>
      </c>
      <c r="P45" s="214">
        <v>43.011930167499131</v>
      </c>
      <c r="Q45" s="208">
        <v>21.319285203505054</v>
      </c>
      <c r="R45" s="215">
        <v>59.243639743760731</v>
      </c>
      <c r="S45" s="208">
        <v>38.339479357812884</v>
      </c>
      <c r="T45" s="208">
        <v>72.601768482667282</v>
      </c>
      <c r="U45" s="209">
        <v>-12.303208190158415</v>
      </c>
      <c r="W45" s="181"/>
      <c r="X45" s="181"/>
      <c r="Y45" s="181"/>
      <c r="Z45" s="181"/>
      <c r="AA45" s="181"/>
      <c r="AB45" s="181"/>
      <c r="AC45" s="181"/>
      <c r="AD45" s="181"/>
      <c r="AE45" s="181"/>
      <c r="AF45" s="181"/>
      <c r="AG45" s="181"/>
      <c r="AH45" s="181"/>
      <c r="AI45" s="181"/>
      <c r="AJ45" s="181"/>
      <c r="AK45" s="181"/>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row>
    <row r="46" spans="1:139" s="1" customFormat="1" ht="5.15" customHeight="1" x14ac:dyDescent="0.25">
      <c r="A46"/>
      <c r="B46"/>
      <c r="C46" s="23"/>
      <c r="D46" s="107"/>
      <c r="E46" s="107"/>
      <c r="F46" s="107"/>
      <c r="G46" s="107"/>
      <c r="H46" s="107"/>
      <c r="I46" s="107"/>
      <c r="J46" s="108"/>
      <c r="K46" s="107"/>
      <c r="L46" s="108"/>
      <c r="M46" s="107"/>
      <c r="N46" s="107"/>
      <c r="O46" s="107"/>
      <c r="P46" s="108"/>
      <c r="Q46" s="107"/>
      <c r="R46" s="108"/>
      <c r="S46" s="107"/>
      <c r="T46" s="107"/>
      <c r="U46" s="107"/>
      <c r="W46" s="181"/>
      <c r="X46" s="181"/>
      <c r="Y46" s="181"/>
      <c r="Z46" s="181"/>
      <c r="AA46" s="181"/>
      <c r="AB46" s="181"/>
      <c r="AC46" s="181"/>
      <c r="AD46" s="181"/>
      <c r="AE46" s="181"/>
      <c r="AF46" s="181"/>
      <c r="AG46" s="181"/>
      <c r="AH46" s="181"/>
      <c r="AI46" s="181"/>
      <c r="AJ46" s="181"/>
      <c r="AK46" s="181"/>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row>
    <row r="47" spans="1:139" s="1" customFormat="1" ht="5.15" customHeight="1" x14ac:dyDescent="0.25">
      <c r="A47"/>
      <c r="B47"/>
      <c r="C47" s="23"/>
      <c r="D47" s="107"/>
      <c r="E47" s="107"/>
      <c r="F47" s="107"/>
      <c r="G47" s="107"/>
      <c r="H47" s="107"/>
      <c r="I47" s="107"/>
      <c r="J47" s="108"/>
      <c r="K47" s="107"/>
      <c r="L47" s="108"/>
      <c r="M47" s="107"/>
      <c r="N47" s="107"/>
      <c r="O47" s="107"/>
      <c r="P47" s="108"/>
      <c r="Q47" s="107"/>
      <c r="R47" s="108"/>
      <c r="S47" s="107"/>
      <c r="T47" s="107"/>
      <c r="U47" s="107"/>
      <c r="W47" s="181"/>
      <c r="X47" s="181"/>
      <c r="Y47" s="181"/>
      <c r="Z47" s="181"/>
      <c r="AA47" s="181"/>
      <c r="AB47" s="181"/>
      <c r="AC47" s="181"/>
      <c r="AD47" s="181"/>
      <c r="AE47" s="181"/>
      <c r="AF47" s="181"/>
      <c r="AG47" s="181"/>
      <c r="AH47" s="181"/>
      <c r="AI47" s="181"/>
      <c r="AJ47" s="181"/>
      <c r="AK47" s="181"/>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row>
    <row r="48" spans="1:139" s="1" customFormat="1" ht="16" customHeight="1" x14ac:dyDescent="0.25">
      <c r="B48" s="216" t="s">
        <v>50</v>
      </c>
      <c r="C48" s="196" t="s">
        <v>42</v>
      </c>
      <c r="D48" s="200">
        <v>51.68</v>
      </c>
      <c r="E48" s="201">
        <v>-13.172043010752688</v>
      </c>
      <c r="F48" s="201">
        <v>54.960159362549803</v>
      </c>
      <c r="G48" s="201">
        <v>3.4495688039786416</v>
      </c>
      <c r="H48" s="201">
        <v>94.031750634372983</v>
      </c>
      <c r="I48" s="201">
        <v>-16.067357270627582</v>
      </c>
      <c r="J48" s="210">
        <v>111.72376160990711</v>
      </c>
      <c r="K48" s="201">
        <v>1.1451514746119233</v>
      </c>
      <c r="L48" s="211">
        <v>115.48197782804736</v>
      </c>
      <c r="M48" s="201">
        <v>6.5386286970862626</v>
      </c>
      <c r="N48" s="201">
        <v>96.745625344510117</v>
      </c>
      <c r="O48" s="202">
        <v>-5.0624616521362125</v>
      </c>
      <c r="P48" s="210">
        <v>57.738840000000003</v>
      </c>
      <c r="Q48" s="201">
        <v>-12.177731380978821</v>
      </c>
      <c r="R48" s="211">
        <v>63.469079049319262</v>
      </c>
      <c r="S48" s="201">
        <v>10.213751996768499</v>
      </c>
      <c r="T48" s="201">
        <v>90.971605173522363</v>
      </c>
      <c r="U48" s="202">
        <v>-20.316415122452874</v>
      </c>
      <c r="W48" s="181"/>
      <c r="X48" s="181"/>
      <c r="Y48" s="181"/>
      <c r="Z48" s="181"/>
      <c r="AA48" s="181"/>
      <c r="AB48" s="181"/>
      <c r="AC48" s="181"/>
      <c r="AD48" s="181"/>
      <c r="AE48" s="181"/>
      <c r="AF48" s="181"/>
      <c r="AG48" s="181"/>
      <c r="AH48" s="181"/>
      <c r="AI48" s="181"/>
      <c r="AJ48" s="181"/>
      <c r="AK48" s="181"/>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row>
    <row r="49" spans="2:139" s="1" customFormat="1" ht="16" customHeight="1" x14ac:dyDescent="0.25">
      <c r="B49" s="217"/>
      <c r="C49" s="197" t="s">
        <v>58</v>
      </c>
      <c r="D49" s="203">
        <v>69.297571472486936</v>
      </c>
      <c r="E49" s="91">
        <v>18.629563567287828</v>
      </c>
      <c r="F49" s="91">
        <v>67.560527122280106</v>
      </c>
      <c r="G49" s="91">
        <v>9.3362460234116025</v>
      </c>
      <c r="H49" s="91">
        <v>102.57109354259846</v>
      </c>
      <c r="I49" s="91">
        <v>8.4997591209051944</v>
      </c>
      <c r="J49" s="212">
        <v>117.65201599315856</v>
      </c>
      <c r="K49" s="91">
        <v>6.0293136121177771</v>
      </c>
      <c r="L49" s="92">
        <v>120.07527100816249</v>
      </c>
      <c r="M49" s="91">
        <v>6.8264312727645819</v>
      </c>
      <c r="N49" s="91">
        <v>97.981886699322175</v>
      </c>
      <c r="O49" s="204">
        <v>-0.74618018326780755</v>
      </c>
      <c r="P49" s="212">
        <v>81.529989871680812</v>
      </c>
      <c r="Q49" s="91">
        <v>25.782111991423392</v>
      </c>
      <c r="R49" s="92">
        <v>81.12348603662096</v>
      </c>
      <c r="S49" s="91">
        <v>16.800009714491534</v>
      </c>
      <c r="T49" s="91">
        <v>100.50109266125153</v>
      </c>
      <c r="U49" s="204">
        <v>7.6901554194760005</v>
      </c>
      <c r="W49" s="181"/>
      <c r="X49" s="181"/>
      <c r="Y49" s="181"/>
      <c r="Z49" s="181"/>
      <c r="AA49" s="181"/>
      <c r="AB49" s="181"/>
      <c r="AC49" s="181"/>
      <c r="AD49" s="181"/>
      <c r="AE49" s="181"/>
      <c r="AF49" s="181"/>
      <c r="AG49" s="181"/>
      <c r="AH49" s="181"/>
      <c r="AI49" s="181"/>
      <c r="AJ49" s="181"/>
      <c r="AK49" s="181"/>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row>
    <row r="50" spans="2:139" s="1" customFormat="1" ht="16" customHeight="1" x14ac:dyDescent="0.25">
      <c r="B50" s="217"/>
      <c r="C50" s="198" t="s">
        <v>44</v>
      </c>
      <c r="D50" s="205">
        <v>60.123076923076923</v>
      </c>
      <c r="E50" s="107">
        <v>-8.9044289044289044</v>
      </c>
      <c r="F50" s="107">
        <v>65.637450199203187</v>
      </c>
      <c r="G50" s="107">
        <v>13.439075371881998</v>
      </c>
      <c r="H50" s="107">
        <v>91.59873934866792</v>
      </c>
      <c r="I50" s="107">
        <v>-19.696479544713593</v>
      </c>
      <c r="J50" s="213">
        <v>111.94210336795531</v>
      </c>
      <c r="K50" s="107">
        <v>2.0098462380359008</v>
      </c>
      <c r="L50" s="108">
        <v>116.48375909285009</v>
      </c>
      <c r="M50" s="107">
        <v>0.70237479532568803</v>
      </c>
      <c r="N50" s="107">
        <v>96.101039526615423</v>
      </c>
      <c r="O50" s="206">
        <v>1.2983521444835286</v>
      </c>
      <c r="P50" s="213">
        <v>67.303036917226052</v>
      </c>
      <c r="Q50" s="107">
        <v>-7.0735479957241543</v>
      </c>
      <c r="R50" s="108">
        <v>76.456969364729289</v>
      </c>
      <c r="S50" s="107">
        <v>14.235842845424814</v>
      </c>
      <c r="T50" s="107">
        <v>88.027340707411966</v>
      </c>
      <c r="U50" s="206">
        <v>-18.653857064746777</v>
      </c>
      <c r="W50" s="181"/>
      <c r="X50" s="181"/>
      <c r="Y50" s="181"/>
      <c r="Z50" s="181"/>
      <c r="AA50" s="181"/>
      <c r="AB50" s="181"/>
      <c r="AC50" s="181"/>
      <c r="AD50" s="181"/>
      <c r="AE50" s="181"/>
      <c r="AF50" s="181"/>
      <c r="AG50" s="181"/>
      <c r="AH50" s="181"/>
      <c r="AI50" s="181"/>
      <c r="AJ50" s="181"/>
      <c r="AK50" s="181"/>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row>
    <row r="51" spans="2:139" s="1" customFormat="1" ht="16" customHeight="1" x14ac:dyDescent="0.25">
      <c r="B51" s="218"/>
      <c r="C51" s="199" t="s">
        <v>45</v>
      </c>
      <c r="D51" s="207">
        <v>69.297571472486936</v>
      </c>
      <c r="E51" s="208">
        <v>18.629563567287828</v>
      </c>
      <c r="F51" s="208">
        <v>67.560527122280106</v>
      </c>
      <c r="G51" s="208">
        <v>9.3362460234116025</v>
      </c>
      <c r="H51" s="208">
        <v>102.57109354259846</v>
      </c>
      <c r="I51" s="208">
        <v>8.4997591209051944</v>
      </c>
      <c r="J51" s="214">
        <v>117.65201599315856</v>
      </c>
      <c r="K51" s="208">
        <v>6.0293136121177771</v>
      </c>
      <c r="L51" s="215">
        <v>120.07527100816249</v>
      </c>
      <c r="M51" s="208">
        <v>6.8264312727645819</v>
      </c>
      <c r="N51" s="208">
        <v>97.981886699322175</v>
      </c>
      <c r="O51" s="209">
        <v>-0.74618018326780755</v>
      </c>
      <c r="P51" s="214">
        <v>81.529989871680812</v>
      </c>
      <c r="Q51" s="208">
        <v>25.782111991423392</v>
      </c>
      <c r="R51" s="215">
        <v>81.12348603662096</v>
      </c>
      <c r="S51" s="208">
        <v>16.800009714491534</v>
      </c>
      <c r="T51" s="208">
        <v>100.50109266125153</v>
      </c>
      <c r="U51" s="209">
        <v>7.6901554194760005</v>
      </c>
      <c r="W51" s="181"/>
      <c r="X51" s="181"/>
      <c r="Y51" s="181"/>
      <c r="Z51" s="181"/>
      <c r="AA51" s="181"/>
      <c r="AB51" s="181"/>
      <c r="AC51" s="181"/>
      <c r="AD51" s="181"/>
      <c r="AE51" s="181"/>
      <c r="AF51" s="181"/>
      <c r="AG51" s="181"/>
      <c r="AH51" s="181"/>
      <c r="AI51" s="181"/>
      <c r="AJ51" s="181"/>
      <c r="AK51" s="18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row>
    <row r="52" spans="2:139" s="1" customFormat="1" ht="5.15" customHeight="1" x14ac:dyDescent="0.25">
      <c r="B52"/>
      <c r="C52" s="23"/>
      <c r="D52" s="107"/>
      <c r="E52" s="107"/>
      <c r="F52" s="107"/>
      <c r="G52" s="107"/>
      <c r="H52" s="107"/>
      <c r="I52" s="107"/>
      <c r="J52" s="108"/>
      <c r="K52" s="107"/>
      <c r="L52" s="108"/>
      <c r="M52" s="107"/>
      <c r="N52" s="107"/>
      <c r="O52" s="107"/>
      <c r="P52" s="108"/>
      <c r="Q52" s="107"/>
      <c r="R52" s="108"/>
      <c r="S52" s="107"/>
      <c r="T52" s="107"/>
      <c r="U52" s="107"/>
      <c r="W52" s="181"/>
      <c r="X52" s="181"/>
      <c r="Y52" s="181"/>
      <c r="Z52" s="181"/>
      <c r="AA52" s="181"/>
      <c r="AB52" s="181"/>
      <c r="AC52" s="181"/>
      <c r="AD52" s="181"/>
      <c r="AE52" s="181"/>
      <c r="AF52" s="181"/>
      <c r="AG52" s="181"/>
      <c r="AH52" s="181"/>
      <c r="AI52" s="181"/>
      <c r="AJ52" s="181"/>
      <c r="AK52" s="181"/>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row>
    <row r="53" spans="2:139" s="1" customFormat="1" ht="5.15" customHeight="1" x14ac:dyDescent="0.25">
      <c r="B53"/>
      <c r="C53" s="23"/>
      <c r="D53" s="107"/>
      <c r="E53" s="107"/>
      <c r="F53" s="107"/>
      <c r="G53" s="107"/>
      <c r="H53" s="107"/>
      <c r="I53" s="107"/>
      <c r="J53" s="108"/>
      <c r="K53" s="107"/>
      <c r="L53" s="108"/>
      <c r="M53" s="107"/>
      <c r="N53" s="107"/>
      <c r="O53" s="107"/>
      <c r="P53" s="108"/>
      <c r="Q53" s="107"/>
      <c r="R53" s="108"/>
      <c r="S53" s="107"/>
      <c r="T53" s="107"/>
      <c r="U53" s="107"/>
      <c r="W53" s="181"/>
      <c r="X53" s="181"/>
      <c r="Y53" s="181"/>
      <c r="Z53" s="181"/>
      <c r="AA53" s="181"/>
      <c r="AB53" s="181"/>
      <c r="AC53" s="181"/>
      <c r="AD53" s="181"/>
      <c r="AE53" s="181"/>
      <c r="AF53" s="181"/>
      <c r="AG53" s="181"/>
      <c r="AH53" s="181"/>
      <c r="AI53" s="181"/>
      <c r="AJ53" s="181"/>
      <c r="AK53" s="181"/>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row>
    <row r="54" spans="2:139" s="1" customFormat="1" ht="16" customHeight="1" x14ac:dyDescent="0.25">
      <c r="B54" s="216" t="s">
        <v>51</v>
      </c>
      <c r="C54" s="196" t="s">
        <v>42</v>
      </c>
      <c r="D54" s="200">
        <v>59.52</v>
      </c>
      <c r="E54" s="201">
        <v>-22.094240837696336</v>
      </c>
      <c r="F54" s="201">
        <v>63.007968127490038</v>
      </c>
      <c r="G54" s="201">
        <v>3.1973898858586818</v>
      </c>
      <c r="H54" s="201">
        <v>94.46424280744634</v>
      </c>
      <c r="I54" s="201">
        <v>-24.508013963856524</v>
      </c>
      <c r="J54" s="210">
        <v>124.1216935483871</v>
      </c>
      <c r="K54" s="201">
        <v>14.778065976197649</v>
      </c>
      <c r="L54" s="211">
        <v>117.34448651247826</v>
      </c>
      <c r="M54" s="201">
        <v>7.9866533397623476</v>
      </c>
      <c r="N54" s="201">
        <v>105.77547973262908</v>
      </c>
      <c r="O54" s="202">
        <v>6.2891222446284978</v>
      </c>
      <c r="P54" s="210">
        <v>73.877232000000006</v>
      </c>
      <c r="Q54" s="201">
        <v>-10.581276349427394</v>
      </c>
      <c r="R54" s="211">
        <v>73.936376661149154</v>
      </c>
      <c r="S54" s="201">
        <v>11.439407671653525</v>
      </c>
      <c r="T54" s="201">
        <v>99.920006005472658</v>
      </c>
      <c r="U54" s="202">
        <v>-19.760230676993825</v>
      </c>
      <c r="W54" s="181"/>
      <c r="X54" s="181"/>
      <c r="Y54" s="181"/>
      <c r="Z54" s="181"/>
      <c r="AA54" s="181"/>
      <c r="AB54" s="181"/>
      <c r="AC54" s="181"/>
      <c r="AD54" s="181"/>
      <c r="AE54" s="181"/>
      <c r="AF54" s="181"/>
      <c r="AG54" s="181"/>
      <c r="AH54" s="181"/>
      <c r="AI54" s="181"/>
      <c r="AJ54" s="181"/>
      <c r="AK54" s="181"/>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row>
    <row r="55" spans="2:139" s="1" customFormat="1" ht="16" customHeight="1" x14ac:dyDescent="0.25">
      <c r="B55" s="217"/>
      <c r="C55" s="197" t="s">
        <v>58</v>
      </c>
      <c r="D55" s="203">
        <v>77.009500829437485</v>
      </c>
      <c r="E55" s="91">
        <v>13.557567012529521</v>
      </c>
      <c r="F55" s="91">
        <v>73.624370442757268</v>
      </c>
      <c r="G55" s="91">
        <v>5.2643054953414818</v>
      </c>
      <c r="H55" s="91">
        <v>104.59783950107588</v>
      </c>
      <c r="I55" s="91">
        <v>7.8785125480747098</v>
      </c>
      <c r="J55" s="212">
        <v>121.82877245495146</v>
      </c>
      <c r="K55" s="91">
        <v>5.5539670214333299</v>
      </c>
      <c r="L55" s="92">
        <v>121.6722747794613</v>
      </c>
      <c r="M55" s="91">
        <v>4.6263805591468898</v>
      </c>
      <c r="N55" s="91">
        <v>100.12862229767222</v>
      </c>
      <c r="O55" s="204">
        <v>0.88657034416644775</v>
      </c>
      <c r="P55" s="212">
        <v>93.819729534189349</v>
      </c>
      <c r="Q55" s="91">
        <v>19.864516834700584</v>
      </c>
      <c r="R55" s="92">
        <v>89.58044630976012</v>
      </c>
      <c r="S55" s="91">
        <v>10.134232860459376</v>
      </c>
      <c r="T55" s="91">
        <v>104.73237564560513</v>
      </c>
      <c r="U55" s="204">
        <v>8.8349314482329042</v>
      </c>
      <c r="W55" s="181"/>
      <c r="X55" s="181"/>
      <c r="Y55" s="181"/>
      <c r="Z55" s="181"/>
      <c r="AA55" s="181"/>
      <c r="AB55" s="181"/>
      <c r="AC55" s="181"/>
      <c r="AD55" s="181"/>
      <c r="AE55" s="181"/>
      <c r="AF55" s="181"/>
      <c r="AG55" s="181"/>
      <c r="AH55" s="181"/>
      <c r="AI55" s="181"/>
      <c r="AJ55" s="181"/>
      <c r="AK55" s="181"/>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row>
    <row r="56" spans="2:139" s="1" customFormat="1" ht="16" customHeight="1" x14ac:dyDescent="0.25">
      <c r="B56" s="217"/>
      <c r="C56" s="198" t="s">
        <v>44</v>
      </c>
      <c r="D56" s="205">
        <v>71.51428571428572</v>
      </c>
      <c r="E56" s="107">
        <v>-5.2501310348554284</v>
      </c>
      <c r="F56" s="107">
        <v>72.204040978941379</v>
      </c>
      <c r="G56" s="107">
        <v>10.819278322758327</v>
      </c>
      <c r="H56" s="107">
        <v>99.04471376495971</v>
      </c>
      <c r="I56" s="107">
        <v>-14.500554055964367</v>
      </c>
      <c r="J56" s="213">
        <v>121.02707421779198</v>
      </c>
      <c r="K56" s="107">
        <v>9.3247726936565325</v>
      </c>
      <c r="L56" s="108">
        <v>119.51630417522242</v>
      </c>
      <c r="M56" s="107">
        <v>1.9266788160892525</v>
      </c>
      <c r="N56" s="107">
        <v>101.26407024800343</v>
      </c>
      <c r="O56" s="206">
        <v>7.2582506989534066</v>
      </c>
      <c r="P56" s="213">
        <v>86.551647647752375</v>
      </c>
      <c r="Q56" s="107">
        <v>3.58507887366149</v>
      </c>
      <c r="R56" s="108">
        <v>86.295601243193815</v>
      </c>
      <c r="S56" s="107">
        <v>12.954409882384464</v>
      </c>
      <c r="T56" s="107">
        <v>100.29670852379924</v>
      </c>
      <c r="U56" s="206">
        <v>-8.2947899231793389</v>
      </c>
      <c r="W56" s="181"/>
      <c r="X56" s="181"/>
      <c r="Y56" s="181"/>
      <c r="Z56" s="181"/>
      <c r="AA56" s="181"/>
      <c r="AB56" s="181"/>
      <c r="AC56" s="181"/>
      <c r="AD56" s="181"/>
      <c r="AE56" s="181"/>
      <c r="AF56" s="181"/>
      <c r="AG56" s="181"/>
      <c r="AH56" s="181"/>
      <c r="AI56" s="181"/>
      <c r="AJ56" s="181"/>
      <c r="AK56" s="181"/>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row>
    <row r="57" spans="2:139" s="1" customFormat="1" ht="16" customHeight="1" x14ac:dyDescent="0.25">
      <c r="B57" s="218"/>
      <c r="C57" s="199" t="s">
        <v>45</v>
      </c>
      <c r="D57" s="207">
        <v>77.009500829437485</v>
      </c>
      <c r="E57" s="208">
        <v>13.557567012529521</v>
      </c>
      <c r="F57" s="208">
        <v>73.624370442757268</v>
      </c>
      <c r="G57" s="208">
        <v>5.2643054953414818</v>
      </c>
      <c r="H57" s="208">
        <v>104.59783950107588</v>
      </c>
      <c r="I57" s="208">
        <v>7.8785125480747098</v>
      </c>
      <c r="J57" s="214">
        <v>121.82877245495146</v>
      </c>
      <c r="K57" s="208">
        <v>5.5539670214333299</v>
      </c>
      <c r="L57" s="215">
        <v>121.6722747794613</v>
      </c>
      <c r="M57" s="208">
        <v>4.6263805591468898</v>
      </c>
      <c r="N57" s="208">
        <v>100.12862229767222</v>
      </c>
      <c r="O57" s="209">
        <v>0.88657034416644775</v>
      </c>
      <c r="P57" s="214">
        <v>93.819729534189349</v>
      </c>
      <c r="Q57" s="208">
        <v>19.864516834700584</v>
      </c>
      <c r="R57" s="215">
        <v>89.58044630976012</v>
      </c>
      <c r="S57" s="208">
        <v>10.134232860459376</v>
      </c>
      <c r="T57" s="208">
        <v>104.73237564560513</v>
      </c>
      <c r="U57" s="209">
        <v>8.8349314482329042</v>
      </c>
      <c r="W57" s="181"/>
      <c r="X57" s="181"/>
      <c r="Y57" s="181"/>
      <c r="Z57" s="181"/>
      <c r="AA57" s="181"/>
      <c r="AB57" s="181"/>
      <c r="AC57" s="181"/>
      <c r="AD57" s="181"/>
      <c r="AE57" s="181"/>
      <c r="AF57" s="181"/>
      <c r="AG57" s="181"/>
      <c r="AH57" s="181"/>
      <c r="AI57" s="181"/>
      <c r="AJ57" s="181"/>
      <c r="AK57" s="181"/>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row>
    <row r="58" spans="2:139" s="1" customFormat="1" ht="5.15" customHeight="1" x14ac:dyDescent="0.25">
      <c r="B58"/>
      <c r="C58" s="23"/>
      <c r="D58" s="107"/>
      <c r="E58" s="107"/>
      <c r="F58" s="107"/>
      <c r="G58" s="107"/>
      <c r="H58" s="107"/>
      <c r="I58" s="107"/>
      <c r="J58" s="108"/>
      <c r="K58" s="107"/>
      <c r="L58" s="108"/>
      <c r="M58" s="107"/>
      <c r="N58" s="107"/>
      <c r="O58" s="107"/>
      <c r="P58" s="108"/>
      <c r="Q58" s="107"/>
      <c r="R58" s="108"/>
      <c r="S58" s="107"/>
      <c r="T58" s="107"/>
      <c r="U58" s="107"/>
      <c r="W58" s="181"/>
      <c r="X58" s="181"/>
      <c r="Y58" s="181"/>
      <c r="Z58" s="181"/>
      <c r="AA58" s="181"/>
      <c r="AB58" s="181"/>
      <c r="AC58" s="181"/>
      <c r="AD58" s="181"/>
      <c r="AE58" s="181"/>
      <c r="AF58" s="181"/>
      <c r="AG58" s="181"/>
      <c r="AH58" s="181"/>
      <c r="AI58" s="181"/>
      <c r="AJ58" s="181"/>
      <c r="AK58" s="181"/>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row>
    <row r="59" spans="2:139" s="1" customFormat="1" ht="16" customHeight="1" x14ac:dyDescent="0.3">
      <c r="B59" s="628" t="s">
        <v>57</v>
      </c>
      <c r="C59" s="628"/>
      <c r="D59" s="305"/>
      <c r="E59" s="306"/>
      <c r="F59" s="306"/>
      <c r="G59" s="306"/>
      <c r="H59" s="306"/>
      <c r="I59" s="306"/>
      <c r="J59" s="306"/>
      <c r="K59" s="306"/>
      <c r="L59" s="306"/>
      <c r="M59" s="306"/>
      <c r="N59" s="306"/>
      <c r="O59" s="306"/>
      <c r="P59" s="306"/>
      <c r="Q59" s="306"/>
      <c r="R59" s="306"/>
      <c r="S59" s="306"/>
      <c r="T59" s="306"/>
      <c r="U59" s="307"/>
      <c r="W59" s="181"/>
      <c r="X59" s="181"/>
      <c r="Y59" s="181"/>
      <c r="Z59" s="181"/>
      <c r="AA59" s="181"/>
      <c r="AB59" s="181"/>
      <c r="AC59" s="181"/>
      <c r="AD59" s="181"/>
      <c r="AE59" s="181"/>
      <c r="AF59" s="181"/>
      <c r="AG59" s="181"/>
      <c r="AH59" s="181"/>
      <c r="AI59" s="181"/>
      <c r="AJ59" s="181"/>
      <c r="AK59" s="181"/>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row>
    <row r="60" spans="2:139" ht="16" customHeight="1" x14ac:dyDescent="0.25">
      <c r="B60" s="233" t="s">
        <v>40</v>
      </c>
      <c r="C60" s="237" t="s">
        <v>42</v>
      </c>
      <c r="D60" s="152">
        <v>30.495238095238093</v>
      </c>
      <c r="E60" s="160">
        <v>-11.863473713184696</v>
      </c>
      <c r="F60" s="160">
        <v>46.210396509201288</v>
      </c>
      <c r="G60" s="160">
        <v>25.8253498638799</v>
      </c>
      <c r="H60" s="160">
        <v>65.992158472751512</v>
      </c>
      <c r="I60" s="153">
        <v>-29.953283354917488</v>
      </c>
      <c r="J60" s="219">
        <v>109.95755777638976</v>
      </c>
      <c r="K60" s="160">
        <v>5.6589479422201201</v>
      </c>
      <c r="L60" s="220">
        <v>110.39850891239337</v>
      </c>
      <c r="M60" s="160">
        <v>2.9637475475198789</v>
      </c>
      <c r="N60" s="160">
        <v>99.600582344495123</v>
      </c>
      <c r="O60" s="153">
        <v>2.6176207246168683</v>
      </c>
      <c r="P60" s="219">
        <v>33.531819047619045</v>
      </c>
      <c r="Q60" s="160">
        <v>-6.8758735725140445</v>
      </c>
      <c r="R60" s="220">
        <v>51.015588708662897</v>
      </c>
      <c r="S60" s="160">
        <v>29.554495584429368</v>
      </c>
      <c r="T60" s="160">
        <v>65.728574140516898</v>
      </c>
      <c r="U60" s="153">
        <v>-28.119725983033863</v>
      </c>
    </row>
    <row r="61" spans="2:139" ht="16" customHeight="1" x14ac:dyDescent="0.25">
      <c r="B61" s="234" t="s">
        <v>67</v>
      </c>
      <c r="C61" s="197" t="s">
        <v>58</v>
      </c>
      <c r="D61" s="154">
        <v>35.056172867966865</v>
      </c>
      <c r="E61" s="84">
        <v>16.620668223442664</v>
      </c>
      <c r="F61" s="84">
        <v>49.749463683726631</v>
      </c>
      <c r="G61" s="84">
        <v>36.37293428218738</v>
      </c>
      <c r="H61" s="84">
        <v>70.465428714667183</v>
      </c>
      <c r="I61" s="155">
        <v>-14.484007521505857</v>
      </c>
      <c r="J61" s="221">
        <v>117.88289078067821</v>
      </c>
      <c r="K61" s="84">
        <v>10.256408586739285</v>
      </c>
      <c r="L61" s="93">
        <v>115.45824289625565</v>
      </c>
      <c r="M61" s="84">
        <v>12.443875313450931</v>
      </c>
      <c r="N61" s="84">
        <v>102.10002146538461</v>
      </c>
      <c r="O61" s="155">
        <v>-1.9453853939410157</v>
      </c>
      <c r="P61" s="221">
        <v>41.325229973831128</v>
      </c>
      <c r="Q61" s="84">
        <v>28.58176045317164</v>
      </c>
      <c r="R61" s="93">
        <v>57.439856619541594</v>
      </c>
      <c r="S61" s="84">
        <v>53.343012185593452</v>
      </c>
      <c r="T61" s="84">
        <v>71.945217843391703</v>
      </c>
      <c r="U61" s="155">
        <v>-16.147623148571071</v>
      </c>
    </row>
    <row r="62" spans="2:139" ht="16" customHeight="1" x14ac:dyDescent="0.25">
      <c r="B62" s="234"/>
      <c r="C62" s="198" t="s">
        <v>44</v>
      </c>
      <c r="D62" s="156">
        <v>33.550769230769234</v>
      </c>
      <c r="E62" s="105">
        <v>2.1356313226883996</v>
      </c>
      <c r="F62" s="105">
        <v>53.892123812442534</v>
      </c>
      <c r="G62" s="105">
        <v>52.79346598315783</v>
      </c>
      <c r="H62" s="105">
        <v>62.255422234908394</v>
      </c>
      <c r="I62" s="157">
        <v>-33.154450901772393</v>
      </c>
      <c r="J62" s="222">
        <v>113.91436780115224</v>
      </c>
      <c r="K62" s="105">
        <v>8.2817493973887046</v>
      </c>
      <c r="L62" s="127">
        <v>114.53548634567019</v>
      </c>
      <c r="M62" s="105">
        <v>4.768036279699257</v>
      </c>
      <c r="N62" s="105">
        <v>99.457706459050556</v>
      </c>
      <c r="O62" s="157">
        <v>3.3538025932554429</v>
      </c>
      <c r="P62" s="222">
        <v>38.219146661654278</v>
      </c>
      <c r="Q62" s="105">
        <v>10.594248354229943</v>
      </c>
      <c r="R62" s="127">
        <v>61.725606110591798</v>
      </c>
      <c r="S62" s="105">
        <v>60.07871387415652</v>
      </c>
      <c r="T62" s="105">
        <v>61.917815101196695</v>
      </c>
      <c r="U62" s="157">
        <v>-30.912583142639999</v>
      </c>
    </row>
    <row r="63" spans="2:139" ht="16" customHeight="1" x14ac:dyDescent="0.25">
      <c r="B63" s="235"/>
      <c r="C63" s="238" t="s">
        <v>45</v>
      </c>
      <c r="D63" s="158">
        <v>35.056172867966865</v>
      </c>
      <c r="E63" s="161">
        <v>16.620668223442664</v>
      </c>
      <c r="F63" s="161">
        <v>49.749463683726631</v>
      </c>
      <c r="G63" s="161">
        <v>36.37293428218738</v>
      </c>
      <c r="H63" s="161">
        <v>70.465428714667183</v>
      </c>
      <c r="I63" s="159">
        <v>-14.484007521505857</v>
      </c>
      <c r="J63" s="223">
        <v>117.88289078067821</v>
      </c>
      <c r="K63" s="161">
        <v>10.256408586739285</v>
      </c>
      <c r="L63" s="224">
        <v>115.45824289625565</v>
      </c>
      <c r="M63" s="161">
        <v>12.443875313450931</v>
      </c>
      <c r="N63" s="161">
        <v>102.10002146538461</v>
      </c>
      <c r="O63" s="159">
        <v>-1.9453853939410157</v>
      </c>
      <c r="P63" s="223">
        <v>41.325229973831128</v>
      </c>
      <c r="Q63" s="161">
        <v>28.58176045317164</v>
      </c>
      <c r="R63" s="224">
        <v>57.439856619541594</v>
      </c>
      <c r="S63" s="161">
        <v>53.343012185593452</v>
      </c>
      <c r="T63" s="161">
        <v>71.945217843391703</v>
      </c>
      <c r="U63" s="159">
        <v>-16.147623148571071</v>
      </c>
    </row>
    <row r="64" spans="2:139" ht="5.15" customHeight="1" x14ac:dyDescent="0.25">
      <c r="D64" s="105"/>
      <c r="E64" s="105"/>
      <c r="F64" s="105"/>
      <c r="G64" s="105"/>
      <c r="H64" s="105"/>
      <c r="I64" s="105"/>
      <c r="J64" s="105"/>
      <c r="K64" s="105"/>
      <c r="L64" s="105"/>
      <c r="M64" s="105"/>
      <c r="N64" s="105"/>
      <c r="O64" s="105"/>
      <c r="P64" s="105"/>
      <c r="Q64" s="105"/>
      <c r="R64" s="105"/>
      <c r="S64" s="105"/>
      <c r="T64" s="105"/>
      <c r="U64" s="105"/>
    </row>
    <row r="65" spans="2:21" ht="5.15" customHeight="1" x14ac:dyDescent="0.25">
      <c r="D65" s="105"/>
      <c r="E65" s="105"/>
      <c r="F65" s="105"/>
      <c r="G65" s="105"/>
      <c r="H65" s="105"/>
      <c r="I65" s="105"/>
      <c r="J65" s="105"/>
      <c r="K65" s="105"/>
      <c r="L65" s="105"/>
      <c r="M65" s="105"/>
      <c r="N65" s="105"/>
      <c r="O65" s="105"/>
      <c r="P65" s="105"/>
      <c r="Q65" s="105"/>
      <c r="R65" s="105"/>
      <c r="S65" s="105"/>
      <c r="T65" s="105"/>
      <c r="U65" s="105"/>
    </row>
    <row r="66" spans="2:21" ht="16" customHeight="1" x14ac:dyDescent="0.25">
      <c r="B66" s="236" t="s">
        <v>52</v>
      </c>
      <c r="C66" s="237" t="s">
        <v>42</v>
      </c>
      <c r="D66" s="152">
        <v>55.6</v>
      </c>
      <c r="E66" s="160">
        <v>-17.042440318274881</v>
      </c>
      <c r="F66" s="160">
        <v>58.984063745019917</v>
      </c>
      <c r="G66" s="160">
        <v>4.1179917953387397</v>
      </c>
      <c r="H66" s="160">
        <v>94.262749071291537</v>
      </c>
      <c r="I66" s="153">
        <v>-20.323511574421758</v>
      </c>
      <c r="J66" s="219">
        <v>118.35977697841727</v>
      </c>
      <c r="K66" s="160">
        <v>8.3044166818030618</v>
      </c>
      <c r="L66" s="220">
        <v>116.47676252390264</v>
      </c>
      <c r="M66" s="160">
        <v>7.3277164243450352</v>
      </c>
      <c r="N66" s="160">
        <v>101.61664388133289</v>
      </c>
      <c r="O66" s="153">
        <v>0.9100168064211428</v>
      </c>
      <c r="P66" s="219">
        <v>65.808036000000001</v>
      </c>
      <c r="Q66" s="160">
        <v>-10.153298893352142</v>
      </c>
      <c r="R66" s="220">
        <v>68.702727855234201</v>
      </c>
      <c r="S66" s="160">
        <v>11.747462980821044</v>
      </c>
      <c r="T66" s="160">
        <v>95.78664203654192</v>
      </c>
      <c r="U66" s="153">
        <v>-19.59844213894733</v>
      </c>
    </row>
    <row r="67" spans="2:21" ht="16" customHeight="1" x14ac:dyDescent="0.25">
      <c r="B67" s="234" t="s">
        <v>55</v>
      </c>
      <c r="C67" s="197" t="s">
        <v>58</v>
      </c>
      <c r="D67" s="154">
        <v>73.19022607901347</v>
      </c>
      <c r="E67" s="84">
        <v>16.045145842798888</v>
      </c>
      <c r="F67" s="84">
        <v>70.621324226901919</v>
      </c>
      <c r="G67" s="84">
        <v>7.2914503719166746</v>
      </c>
      <c r="H67" s="84">
        <v>103.63757247578624</v>
      </c>
      <c r="I67" s="155">
        <v>8.1588005759403686</v>
      </c>
      <c r="J67" s="221">
        <v>119.8702798384155</v>
      </c>
      <c r="K67" s="84">
        <v>5.7663862456530852</v>
      </c>
      <c r="L67" s="93">
        <v>120.91565592600119</v>
      </c>
      <c r="M67" s="84">
        <v>5.6529131634552838</v>
      </c>
      <c r="N67" s="84">
        <v>99.135450178408433</v>
      </c>
      <c r="O67" s="155">
        <v>0.10740175429524937</v>
      </c>
      <c r="P67" s="221">
        <v>87.733328815282405</v>
      </c>
      <c r="Q67" s="84">
        <v>22.73675717139723</v>
      </c>
      <c r="R67" s="93">
        <v>85.392237412586439</v>
      </c>
      <c r="S67" s="84">
        <v>13.356542893266509</v>
      </c>
      <c r="T67" s="84">
        <v>102.74157402782488</v>
      </c>
      <c r="U67" s="155">
        <v>8.274965025218032</v>
      </c>
    </row>
    <row r="68" spans="2:21" ht="16" customHeight="1" x14ac:dyDescent="0.25">
      <c r="B68" s="234"/>
      <c r="C68" s="198" t="s">
        <v>44</v>
      </c>
      <c r="D68" s="231">
        <v>66.029629629629625</v>
      </c>
      <c r="E68" s="41">
        <v>-6.4245223599063488</v>
      </c>
      <c r="F68" s="41">
        <v>69.042349122030402</v>
      </c>
      <c r="G68" s="41">
        <v>12.496243313036917</v>
      </c>
      <c r="H68" s="41">
        <v>95.636418038084429</v>
      </c>
      <c r="I68" s="226">
        <v>-16.819020009595373</v>
      </c>
      <c r="J68" s="225">
        <v>117.04411863318781</v>
      </c>
      <c r="K68" s="41">
        <v>6.1770176689584542</v>
      </c>
      <c r="L68" s="109">
        <v>118.12819700912476</v>
      </c>
      <c r="M68" s="41">
        <v>1.4133448025837381</v>
      </c>
      <c r="N68" s="41">
        <v>99.082286529922499</v>
      </c>
      <c r="O68" s="226">
        <v>4.6972840464634809</v>
      </c>
      <c r="P68" s="225">
        <v>77.283798036758228</v>
      </c>
      <c r="Q68" s="41">
        <v>-0.64434857219319386</v>
      </c>
      <c r="R68" s="109">
        <v>81.55848219059979</v>
      </c>
      <c r="S68" s="41">
        <v>14.086203121155055</v>
      </c>
      <c r="T68" s="41">
        <v>94.758749747387469</v>
      </c>
      <c r="U68" s="226">
        <v>-12.911773106965805</v>
      </c>
    </row>
    <row r="69" spans="2:21" ht="16" customHeight="1" x14ac:dyDescent="0.25">
      <c r="B69" s="235"/>
      <c r="C69" s="238" t="s">
        <v>45</v>
      </c>
      <c r="D69" s="232">
        <v>73.19022607901347</v>
      </c>
      <c r="E69" s="228">
        <v>16.045145842798888</v>
      </c>
      <c r="F69" s="228">
        <v>70.621324226901919</v>
      </c>
      <c r="G69" s="228">
        <v>7.2914503719166746</v>
      </c>
      <c r="H69" s="228">
        <v>103.63757247578624</v>
      </c>
      <c r="I69" s="230">
        <v>8.1588005759403686</v>
      </c>
      <c r="J69" s="227">
        <v>119.8702798384155</v>
      </c>
      <c r="K69" s="228">
        <v>5.7663862456530852</v>
      </c>
      <c r="L69" s="229">
        <v>120.91565592600119</v>
      </c>
      <c r="M69" s="228">
        <v>5.6529131634552838</v>
      </c>
      <c r="N69" s="228">
        <v>99.135450178408433</v>
      </c>
      <c r="O69" s="230">
        <v>0.10740175429524937</v>
      </c>
      <c r="P69" s="227">
        <v>87.733328815282405</v>
      </c>
      <c r="Q69" s="228">
        <v>22.73675717139723</v>
      </c>
      <c r="R69" s="229">
        <v>85.392237412586439</v>
      </c>
      <c r="S69" s="228">
        <v>13.356542893266509</v>
      </c>
      <c r="T69" s="228">
        <v>102.74157402782488</v>
      </c>
      <c r="U69" s="230">
        <v>8.274965025218032</v>
      </c>
    </row>
    <row r="70" spans="2:21" ht="5.15" customHeight="1" x14ac:dyDescent="0.25">
      <c r="D70" s="41"/>
      <c r="E70" s="41"/>
      <c r="F70" s="41"/>
      <c r="G70" s="41"/>
      <c r="H70" s="41"/>
      <c r="I70" s="41"/>
      <c r="J70" s="109"/>
      <c r="K70" s="41"/>
      <c r="L70" s="109"/>
      <c r="M70" s="41"/>
      <c r="N70" s="41"/>
      <c r="O70" s="41"/>
      <c r="P70" s="109"/>
      <c r="Q70" s="41"/>
      <c r="R70" s="109"/>
      <c r="S70" s="41"/>
      <c r="T70" s="41"/>
      <c r="U70" s="41"/>
    </row>
    <row r="71" spans="2:21" ht="5.15" customHeight="1" x14ac:dyDescent="0.25">
      <c r="D71" s="41"/>
      <c r="E71" s="41"/>
      <c r="F71" s="41"/>
      <c r="G71" s="41"/>
      <c r="H71" s="41"/>
      <c r="I71" s="41"/>
      <c r="J71" s="109"/>
      <c r="K71" s="41"/>
      <c r="L71" s="109"/>
      <c r="M71" s="41"/>
      <c r="N71" s="41"/>
      <c r="O71" s="41"/>
      <c r="P71" s="109"/>
      <c r="Q71" s="41"/>
      <c r="R71" s="109"/>
      <c r="S71" s="41"/>
      <c r="T71" s="41"/>
      <c r="U71" s="41"/>
    </row>
    <row r="72" spans="2:21" ht="16" customHeight="1" x14ac:dyDescent="0.25">
      <c r="B72" s="236" t="s">
        <v>12</v>
      </c>
      <c r="C72" s="237" t="s">
        <v>42</v>
      </c>
      <c r="D72" s="152">
        <v>38.593548387096774</v>
      </c>
      <c r="E72" s="160">
        <v>-12.276072273158615</v>
      </c>
      <c r="F72" s="160">
        <v>50.327721372574217</v>
      </c>
      <c r="G72" s="160">
        <v>18.361795375515563</v>
      </c>
      <c r="H72" s="160">
        <v>76.684473952974002</v>
      </c>
      <c r="I72" s="153">
        <v>-25.884929804873078</v>
      </c>
      <c r="J72" s="219">
        <v>113.86230023403544</v>
      </c>
      <c r="K72" s="160">
        <v>7.0078570356149266</v>
      </c>
      <c r="L72" s="220">
        <v>112.70352783452502</v>
      </c>
      <c r="M72" s="160">
        <v>4.6451117361049379</v>
      </c>
      <c r="N72" s="160">
        <v>101.02815982942171</v>
      </c>
      <c r="O72" s="153">
        <v>2.2578649497673422</v>
      </c>
      <c r="P72" s="219">
        <v>43.943501935483873</v>
      </c>
      <c r="Q72" s="160">
        <v>-6.1285048321730349</v>
      </c>
      <c r="R72" s="220">
        <v>56.721117465621383</v>
      </c>
      <c r="S72" s="160">
        <v>23.859833023608555</v>
      </c>
      <c r="T72" s="160">
        <v>77.472912909613513</v>
      </c>
      <c r="U72" s="153">
        <v>-24.211511612494263</v>
      </c>
    </row>
    <row r="73" spans="2:21" ht="16" customHeight="1" x14ac:dyDescent="0.25">
      <c r="B73" s="234"/>
      <c r="C73" s="197" t="s">
        <v>58</v>
      </c>
      <c r="D73" s="154">
        <v>46.024307456476514</v>
      </c>
      <c r="E73" s="84">
        <v>16.369045347734215</v>
      </c>
      <c r="F73" s="84">
        <v>55.761611089887026</v>
      </c>
      <c r="G73" s="84">
        <v>24.151964374267745</v>
      </c>
      <c r="H73" s="84">
        <v>82.537621415341093</v>
      </c>
      <c r="I73" s="155">
        <v>-6.2688649879242737</v>
      </c>
      <c r="J73" s="221">
        <v>118.80892182518913</v>
      </c>
      <c r="K73" s="84">
        <v>8.141969237841078</v>
      </c>
      <c r="L73" s="93">
        <v>117.43016599459735</v>
      </c>
      <c r="M73" s="84">
        <v>9.1087943933596947</v>
      </c>
      <c r="N73" s="84">
        <v>101.17410702685419</v>
      </c>
      <c r="O73" s="155">
        <v>-0.8861111159521291</v>
      </c>
      <c r="P73" s="221">
        <v>54.680983466549876</v>
      </c>
      <c r="Q73" s="84">
        <v>25.843777222444835</v>
      </c>
      <c r="R73" s="93">
        <v>65.480952464116143</v>
      </c>
      <c r="S73" s="84">
        <v>35.460711544494437</v>
      </c>
      <c r="T73" s="84">
        <v>83.506701428218804</v>
      </c>
      <c r="U73" s="155">
        <v>-7.0994269942693577</v>
      </c>
    </row>
    <row r="74" spans="2:21" ht="16" customHeight="1" x14ac:dyDescent="0.25">
      <c r="B74" s="234"/>
      <c r="C74" s="198" t="s">
        <v>44</v>
      </c>
      <c r="D74" s="156">
        <v>43.07826086956522</v>
      </c>
      <c r="E74" s="105">
        <v>-1.8967249246468076</v>
      </c>
      <c r="F74" s="105">
        <v>58.339468214100123</v>
      </c>
      <c r="G74" s="105">
        <v>35.879267739156141</v>
      </c>
      <c r="H74" s="105">
        <v>73.840681425947039</v>
      </c>
      <c r="I74" s="157">
        <v>-27.801145305210454</v>
      </c>
      <c r="J74" s="222">
        <v>115.33374747678644</v>
      </c>
      <c r="K74" s="105">
        <v>7.2016944122600322</v>
      </c>
      <c r="L74" s="127">
        <v>115.78117894854046</v>
      </c>
      <c r="M74" s="105">
        <v>3.0834292942480928</v>
      </c>
      <c r="N74" s="105">
        <v>99.6135542272267</v>
      </c>
      <c r="O74" s="157">
        <v>3.9950796614340778</v>
      </c>
      <c r="P74" s="222">
        <v>49.683772608695655</v>
      </c>
      <c r="Q74" s="105">
        <v>5.1683731547180898</v>
      </c>
      <c r="R74" s="127">
        <v>67.546124090594148</v>
      </c>
      <c r="S74" s="105">
        <v>40.069008885378231</v>
      </c>
      <c r="T74" s="105">
        <v>73.555327233957243</v>
      </c>
      <c r="U74" s="157">
        <v>-24.916743545530739</v>
      </c>
    </row>
    <row r="75" spans="2:21" ht="16" customHeight="1" x14ac:dyDescent="0.25">
      <c r="B75" s="235"/>
      <c r="C75" s="238" t="s">
        <v>45</v>
      </c>
      <c r="D75" s="158">
        <v>46.024307456476514</v>
      </c>
      <c r="E75" s="161">
        <v>16.369045347734215</v>
      </c>
      <c r="F75" s="161">
        <v>55.761611089887026</v>
      </c>
      <c r="G75" s="161">
        <v>24.151964374267745</v>
      </c>
      <c r="H75" s="161">
        <v>82.537621415341093</v>
      </c>
      <c r="I75" s="159">
        <v>-6.2688649879242737</v>
      </c>
      <c r="J75" s="223">
        <v>118.80892182518913</v>
      </c>
      <c r="K75" s="161">
        <v>8.141969237841078</v>
      </c>
      <c r="L75" s="224">
        <v>117.43016599459735</v>
      </c>
      <c r="M75" s="161">
        <v>9.1087943933596947</v>
      </c>
      <c r="N75" s="161">
        <v>101.17410702685419</v>
      </c>
      <c r="O75" s="159">
        <v>-0.8861111159521291</v>
      </c>
      <c r="P75" s="223">
        <v>54.680983466549876</v>
      </c>
      <c r="Q75" s="161">
        <v>25.843777222444835</v>
      </c>
      <c r="R75" s="224">
        <v>65.480952464116143</v>
      </c>
      <c r="S75" s="161">
        <v>35.460711544494437</v>
      </c>
      <c r="T75" s="161">
        <v>83.506701428218804</v>
      </c>
      <c r="U75" s="159">
        <v>-7.0994269942693577</v>
      </c>
    </row>
    <row r="76" spans="2:21" ht="10" customHeight="1" x14ac:dyDescent="0.25"/>
    <row r="77" spans="2:21" ht="24" customHeight="1" x14ac:dyDescent="0.25">
      <c r="B77" s="558" t="s">
        <v>107</v>
      </c>
      <c r="C77" s="558"/>
      <c r="D77" s="558"/>
      <c r="E77" s="558"/>
      <c r="F77" s="558"/>
      <c r="G77" s="558"/>
      <c r="H77" s="558"/>
      <c r="I77" s="558"/>
      <c r="J77" s="558"/>
      <c r="K77" s="558"/>
      <c r="L77" s="558"/>
      <c r="M77" s="558"/>
      <c r="N77" s="558"/>
      <c r="O77" s="558"/>
      <c r="P77" s="558"/>
      <c r="Q77" s="558"/>
      <c r="R77" s="558"/>
      <c r="S77" s="558"/>
      <c r="T77" s="558"/>
      <c r="U77" s="558"/>
    </row>
    <row r="78" spans="2:21" ht="10" customHeight="1" x14ac:dyDescent="0.35">
      <c r="S78" s="40"/>
    </row>
    <row r="79" spans="2:21" s="151" customFormat="1" x14ac:dyDescent="0.25"/>
    <row r="80" spans="2:21"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row r="95" s="151" customFormat="1" x14ac:dyDescent="0.25"/>
    <row r="96" s="151" customFormat="1" x14ac:dyDescent="0.25"/>
    <row r="97" s="151" customFormat="1" x14ac:dyDescent="0.25"/>
    <row r="98" s="151" customFormat="1" x14ac:dyDescent="0.25"/>
    <row r="99" s="151" customFormat="1" x14ac:dyDescent="0.25"/>
    <row r="100" s="151" customFormat="1" x14ac:dyDescent="0.25"/>
    <row r="101" s="151" customFormat="1" x14ac:dyDescent="0.25"/>
    <row r="102" s="151" customFormat="1" x14ac:dyDescent="0.25"/>
    <row r="103" s="151" customFormat="1" x14ac:dyDescent="0.25"/>
    <row r="104" s="151" customFormat="1" x14ac:dyDescent="0.25"/>
    <row r="105" s="151" customFormat="1" x14ac:dyDescent="0.25"/>
    <row r="106" s="151" customFormat="1" x14ac:dyDescent="0.25"/>
    <row r="107" s="151" customFormat="1" x14ac:dyDescent="0.25"/>
    <row r="108" s="151" customFormat="1" x14ac:dyDescent="0.25"/>
    <row r="109" s="151" customFormat="1" x14ac:dyDescent="0.25"/>
  </sheetData>
  <mergeCells count="15">
    <mergeCell ref="B77:U77"/>
    <mergeCell ref="J16:K16"/>
    <mergeCell ref="T16:U16"/>
    <mergeCell ref="L16:M16"/>
    <mergeCell ref="N16:O16"/>
    <mergeCell ref="O3:U3"/>
    <mergeCell ref="B59:C59"/>
    <mergeCell ref="P16:Q16"/>
    <mergeCell ref="R16:S16"/>
    <mergeCell ref="D15:I15"/>
    <mergeCell ref="J15:O15"/>
    <mergeCell ref="P15:U15"/>
    <mergeCell ref="D16:E16"/>
    <mergeCell ref="F16:G16"/>
    <mergeCell ref="H16:I16"/>
  </mergeCells>
  <phoneticPr fontId="3" type="noConversion"/>
  <printOptions horizontalCentered="1" verticalCentered="1"/>
  <pageMargins left="0.25" right="0.25" top="0.25" bottom="0.25" header="0" footer="0"/>
  <pageSetup scale="53" orientation="landscape" r:id="rId1"/>
  <headerFooter alignWithMargins="0"/>
  <rowBreaks count="1" manualBreakCount="1">
    <brk id="79" max="16383" man="1"/>
  </rowBreaks>
  <colBreaks count="1" manualBreakCount="1">
    <brk id="23"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pageSetUpPr fitToPage="1"/>
  </sheetPr>
  <dimension ref="A1:AW94"/>
  <sheetViews>
    <sheetView showGridLines="0" zoomScale="55" zoomScaleNormal="75" workbookViewId="0"/>
  </sheetViews>
  <sheetFormatPr defaultRowHeight="12.5" x14ac:dyDescent="0.25"/>
  <cols>
    <col min="1" max="1" width="2.1796875" customWidth="1"/>
    <col min="2" max="2" width="23" customWidth="1"/>
    <col min="3" max="33" width="10.26953125" customWidth="1"/>
    <col min="34" max="34" width="2.7265625" customWidth="1"/>
    <col min="35" max="38" width="9.26953125" style="151" customWidth="1"/>
    <col min="39" max="49" width="9.1796875" style="151" customWidth="1"/>
  </cols>
  <sheetData>
    <row r="1" spans="1:33" ht="40" customHeight="1" x14ac:dyDescent="0.35">
      <c r="A1" s="5"/>
      <c r="B1" s="365" t="s">
        <v>132</v>
      </c>
      <c r="AA1" s="493"/>
      <c r="AB1" s="493"/>
      <c r="AC1" s="493"/>
      <c r="AD1" s="493"/>
      <c r="AE1" s="493"/>
      <c r="AF1" s="493"/>
      <c r="AG1" s="493"/>
    </row>
    <row r="2" spans="1:33" ht="22" customHeight="1" x14ac:dyDescent="0.45">
      <c r="A2" s="4"/>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row>
    <row r="3" spans="1:33" ht="22" customHeight="1" x14ac:dyDescent="0.45">
      <c r="A3" s="4"/>
      <c r="B3" s="497" t="s">
        <v>151</v>
      </c>
      <c r="C3" s="497"/>
      <c r="D3" s="497"/>
      <c r="E3" s="497"/>
      <c r="F3" s="497"/>
      <c r="G3" s="497"/>
      <c r="H3" s="497"/>
      <c r="I3" s="497"/>
      <c r="J3" s="497"/>
      <c r="K3" s="497"/>
      <c r="L3" s="497"/>
      <c r="M3" s="497"/>
      <c r="N3" s="497"/>
      <c r="O3" s="497"/>
      <c r="P3" s="497"/>
      <c r="Q3" s="497"/>
      <c r="R3" s="497"/>
      <c r="S3" s="497"/>
      <c r="T3" s="497"/>
      <c r="U3" s="498"/>
      <c r="V3" s="498"/>
      <c r="W3" s="498"/>
      <c r="X3" s="498"/>
      <c r="Y3" s="498"/>
      <c r="Z3" s="498"/>
      <c r="AA3" s="498"/>
      <c r="AB3" s="498"/>
      <c r="AC3" s="498"/>
      <c r="AD3" s="498"/>
      <c r="AE3" s="498"/>
      <c r="AF3" s="498"/>
      <c r="AG3" s="498"/>
    </row>
    <row r="4" spans="1:33" ht="22" customHeight="1" x14ac:dyDescent="0.45">
      <c r="A4" s="4"/>
      <c r="B4" s="497" t="s">
        <v>227</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row>
    <row r="5" spans="1:33" ht="22" customHeight="1" x14ac:dyDescent="0.45">
      <c r="A5" s="4"/>
    </row>
    <row r="6" spans="1:33" ht="22" customHeight="1" x14ac:dyDescent="0.45">
      <c r="A6" s="4"/>
    </row>
    <row r="7" spans="1:33" ht="22" customHeight="1" x14ac:dyDescent="0.45">
      <c r="A7" s="4"/>
    </row>
    <row r="8" spans="1:33" ht="22" customHeight="1" x14ac:dyDescent="0.45">
      <c r="A8" s="4"/>
    </row>
    <row r="9" spans="1:33" ht="22" customHeight="1" x14ac:dyDescent="0.45">
      <c r="A9" s="4"/>
    </row>
    <row r="10" spans="1:33" ht="22" customHeight="1" x14ac:dyDescent="0.45">
      <c r="A10" s="4"/>
    </row>
    <row r="11" spans="1:33" ht="22" customHeight="1" x14ac:dyDescent="0.45">
      <c r="A11" s="4"/>
    </row>
    <row r="12" spans="1:33" ht="22" customHeight="1" x14ac:dyDescent="0.45">
      <c r="A12" s="4"/>
    </row>
    <row r="13" spans="1:33" ht="22" customHeight="1" x14ac:dyDescent="0.45">
      <c r="A13" s="4"/>
    </row>
    <row r="14" spans="1:33" ht="22" customHeight="1" x14ac:dyDescent="0.45">
      <c r="A14" s="4"/>
    </row>
    <row r="15" spans="1:33" ht="22" customHeight="1" x14ac:dyDescent="0.45">
      <c r="A15" s="4"/>
    </row>
    <row r="16" spans="1:33" ht="22" customHeight="1" x14ac:dyDescent="0.45">
      <c r="A16" s="4"/>
    </row>
    <row r="17" spans="1:49" ht="22" customHeight="1" x14ac:dyDescent="0.45">
      <c r="A17" s="4"/>
    </row>
    <row r="18" spans="1:49" ht="22" customHeight="1" x14ac:dyDescent="0.25"/>
    <row r="19" spans="1:49" ht="22" customHeight="1" x14ac:dyDescent="0.25"/>
    <row r="20" spans="1:49" ht="30" customHeight="1" x14ac:dyDescent="0.25"/>
    <row r="21" spans="1:49" ht="31.5" customHeight="1" x14ac:dyDescent="0.25"/>
    <row r="22" spans="1:49" ht="30" customHeight="1" x14ac:dyDescent="0.4">
      <c r="A22" s="6"/>
      <c r="B22" s="22"/>
      <c r="X22" s="499"/>
      <c r="Y22" s="499"/>
      <c r="Z22" s="499"/>
      <c r="AA22" s="499"/>
      <c r="AB22" s="499"/>
      <c r="AC22" s="499"/>
      <c r="AD22" s="499"/>
    </row>
    <row r="23" spans="1:49" s="59" customFormat="1" ht="22" customHeight="1" x14ac:dyDescent="0.4">
      <c r="B23" s="22"/>
      <c r="C23" s="30" t="s">
        <v>228</v>
      </c>
      <c r="D23" s="30" t="s">
        <v>230</v>
      </c>
      <c r="E23" s="30" t="s">
        <v>231</v>
      </c>
      <c r="F23" s="30" t="s">
        <v>232</v>
      </c>
      <c r="G23" s="30" t="s">
        <v>233</v>
      </c>
      <c r="H23" s="30" t="s">
        <v>234</v>
      </c>
      <c r="I23" s="30" t="s">
        <v>235</v>
      </c>
      <c r="J23" s="30" t="s">
        <v>228</v>
      </c>
      <c r="K23" s="30" t="s">
        <v>230</v>
      </c>
      <c r="L23" s="30" t="s">
        <v>231</v>
      </c>
      <c r="M23" s="30" t="s">
        <v>232</v>
      </c>
      <c r="N23" s="30" t="s">
        <v>233</v>
      </c>
      <c r="O23" s="30" t="s">
        <v>234</v>
      </c>
      <c r="P23" s="30" t="s">
        <v>235</v>
      </c>
      <c r="Q23" s="30" t="s">
        <v>228</v>
      </c>
      <c r="R23" s="30" t="s">
        <v>230</v>
      </c>
      <c r="S23" s="30" t="s">
        <v>231</v>
      </c>
      <c r="T23" s="30" t="s">
        <v>232</v>
      </c>
      <c r="U23" s="30" t="s">
        <v>233</v>
      </c>
      <c r="V23" s="30" t="s">
        <v>234</v>
      </c>
      <c r="W23" s="30" t="s">
        <v>235</v>
      </c>
      <c r="X23" s="30" t="s">
        <v>228</v>
      </c>
      <c r="Y23" s="30" t="s">
        <v>230</v>
      </c>
      <c r="Z23" s="30" t="s">
        <v>231</v>
      </c>
      <c r="AA23" s="30" t="s">
        <v>232</v>
      </c>
      <c r="AB23" s="30" t="s">
        <v>233</v>
      </c>
      <c r="AC23" s="30" t="s">
        <v>234</v>
      </c>
      <c r="AD23" s="30" t="s">
        <v>235</v>
      </c>
      <c r="AE23" s="30" t="s">
        <v>228</v>
      </c>
      <c r="AF23" s="30" t="s">
        <v>230</v>
      </c>
      <c r="AG23" s="30" t="s">
        <v>231</v>
      </c>
      <c r="AH23" s="3"/>
      <c r="AI23" s="151"/>
      <c r="AJ23" s="151"/>
      <c r="AK23" s="151"/>
      <c r="AL23" s="151"/>
      <c r="AM23" s="151"/>
      <c r="AN23" s="151"/>
      <c r="AO23" s="151"/>
      <c r="AP23" s="151"/>
      <c r="AQ23" s="151"/>
      <c r="AR23" s="151"/>
      <c r="AS23" s="151"/>
      <c r="AT23" s="151"/>
      <c r="AU23" s="151"/>
      <c r="AV23" s="151"/>
      <c r="AW23" s="151"/>
    </row>
    <row r="24" spans="1:49" s="24" customFormat="1" ht="20.149999999999999" customHeight="1" x14ac:dyDescent="0.4">
      <c r="B24" s="495" t="s">
        <v>22</v>
      </c>
      <c r="C24" s="239" t="s">
        <v>229</v>
      </c>
      <c r="D24" s="240"/>
      <c r="E24" s="240"/>
      <c r="F24" s="240"/>
      <c r="G24" s="240"/>
      <c r="H24" s="240"/>
      <c r="I24" s="240"/>
      <c r="J24" s="240"/>
      <c r="K24" s="240"/>
      <c r="L24" s="240"/>
      <c r="M24" s="240"/>
      <c r="N24" s="240"/>
      <c r="O24" s="240"/>
      <c r="P24" s="240"/>
      <c r="Q24" s="240"/>
      <c r="R24" s="240"/>
      <c r="S24" s="241"/>
      <c r="T24" s="241"/>
      <c r="U24" s="241"/>
      <c r="V24" s="241"/>
      <c r="W24" s="241"/>
      <c r="X24" s="241"/>
      <c r="Y24" s="241"/>
      <c r="Z24" s="241"/>
      <c r="AA24" s="241"/>
      <c r="AB24" s="241"/>
      <c r="AC24" s="241"/>
      <c r="AD24" s="241"/>
      <c r="AE24" s="241"/>
      <c r="AF24" s="241"/>
      <c r="AG24" s="242"/>
      <c r="AH24" s="308"/>
      <c r="AI24" s="151"/>
      <c r="AJ24" s="151"/>
      <c r="AK24" s="151"/>
      <c r="AL24" s="151"/>
      <c r="AM24" s="151"/>
      <c r="AN24" s="151"/>
      <c r="AO24" s="151"/>
      <c r="AP24" s="151"/>
      <c r="AQ24" s="151"/>
      <c r="AR24" s="151"/>
      <c r="AS24" s="151"/>
      <c r="AT24" s="151"/>
      <c r="AU24" s="151"/>
      <c r="AV24" s="151"/>
      <c r="AW24" s="151"/>
    </row>
    <row r="25" spans="1:49" s="25" customFormat="1" ht="20.149999999999999" customHeight="1" x14ac:dyDescent="0.25">
      <c r="B25" s="495"/>
      <c r="C25" s="243">
        <v>1</v>
      </c>
      <c r="D25" s="244">
        <v>2</v>
      </c>
      <c r="E25" s="244">
        <v>3</v>
      </c>
      <c r="F25" s="244">
        <v>4</v>
      </c>
      <c r="G25" s="244">
        <v>5</v>
      </c>
      <c r="H25" s="244">
        <v>6</v>
      </c>
      <c r="I25" s="244">
        <v>7</v>
      </c>
      <c r="J25" s="244">
        <v>8</v>
      </c>
      <c r="K25" s="244">
        <v>9</v>
      </c>
      <c r="L25" s="244">
        <v>10</v>
      </c>
      <c r="M25" s="244">
        <v>11</v>
      </c>
      <c r="N25" s="244">
        <v>12</v>
      </c>
      <c r="O25" s="244">
        <v>13</v>
      </c>
      <c r="P25" s="244">
        <v>14</v>
      </c>
      <c r="Q25" s="244">
        <v>15</v>
      </c>
      <c r="R25" s="244">
        <v>16</v>
      </c>
      <c r="S25" s="244">
        <v>17</v>
      </c>
      <c r="T25" s="244">
        <v>18</v>
      </c>
      <c r="U25" s="244">
        <v>19</v>
      </c>
      <c r="V25" s="244">
        <v>20</v>
      </c>
      <c r="W25" s="244">
        <v>21</v>
      </c>
      <c r="X25" s="244">
        <v>22</v>
      </c>
      <c r="Y25" s="244">
        <v>23</v>
      </c>
      <c r="Z25" s="244">
        <v>24</v>
      </c>
      <c r="AA25" s="244">
        <v>25</v>
      </c>
      <c r="AB25" s="244">
        <v>26</v>
      </c>
      <c r="AC25" s="244">
        <v>27</v>
      </c>
      <c r="AD25" s="244">
        <v>28</v>
      </c>
      <c r="AE25" s="244">
        <v>29</v>
      </c>
      <c r="AF25" s="244">
        <v>30</v>
      </c>
      <c r="AG25" s="245">
        <v>31</v>
      </c>
      <c r="AH25" s="308"/>
      <c r="AI25" s="151"/>
      <c r="AJ25" s="151"/>
      <c r="AK25" s="151"/>
      <c r="AL25" s="151"/>
      <c r="AM25" s="151"/>
      <c r="AN25" s="151"/>
      <c r="AO25" s="151"/>
      <c r="AP25" s="151"/>
      <c r="AQ25" s="151"/>
      <c r="AR25" s="151"/>
      <c r="AS25" s="151"/>
      <c r="AT25" s="151"/>
      <c r="AU25" s="151"/>
      <c r="AV25" s="151"/>
      <c r="AW25" s="151"/>
    </row>
    <row r="26" spans="1:49" ht="25" customHeight="1" x14ac:dyDescent="0.3">
      <c r="B26" s="170" t="s">
        <v>19</v>
      </c>
      <c r="C26" s="315">
        <v>36</v>
      </c>
      <c r="D26" s="316">
        <v>69.2</v>
      </c>
      <c r="E26" s="316">
        <v>81.599999999999994</v>
      </c>
      <c r="F26" s="316">
        <v>34.799999999999997</v>
      </c>
      <c r="G26" s="316">
        <v>37.200000000000003</v>
      </c>
      <c r="H26" s="316">
        <v>44.4</v>
      </c>
      <c r="I26" s="316">
        <v>43.2</v>
      </c>
      <c r="J26" s="316">
        <v>38.799999999999997</v>
      </c>
      <c r="K26" s="316">
        <v>47.2</v>
      </c>
      <c r="L26" s="316">
        <v>58.8</v>
      </c>
      <c r="M26" s="316">
        <v>24</v>
      </c>
      <c r="N26" s="316">
        <v>38.4</v>
      </c>
      <c r="O26" s="316">
        <v>40</v>
      </c>
      <c r="P26" s="316">
        <v>34.4</v>
      </c>
      <c r="Q26" s="316">
        <v>39.200000000000003</v>
      </c>
      <c r="R26" s="316">
        <v>44.8</v>
      </c>
      <c r="S26" s="316">
        <v>61.6</v>
      </c>
      <c r="T26" s="316">
        <v>23.6</v>
      </c>
      <c r="U26" s="316">
        <v>31.6</v>
      </c>
      <c r="V26" s="316">
        <v>23.2</v>
      </c>
      <c r="W26" s="316">
        <v>22</v>
      </c>
      <c r="X26" s="316">
        <v>19.2</v>
      </c>
      <c r="Y26" s="316">
        <v>24.4</v>
      </c>
      <c r="Z26" s="316">
        <v>23.6</v>
      </c>
      <c r="AA26" s="316">
        <v>9.6</v>
      </c>
      <c r="AB26" s="316">
        <v>16.399999999999999</v>
      </c>
      <c r="AC26" s="316">
        <v>28</v>
      </c>
      <c r="AD26" s="316">
        <v>26.4</v>
      </c>
      <c r="AE26" s="316">
        <v>30</v>
      </c>
      <c r="AF26" s="316">
        <v>72.8</v>
      </c>
      <c r="AG26" s="317">
        <v>72</v>
      </c>
      <c r="AH26" s="231"/>
    </row>
    <row r="27" spans="1:49" ht="25" customHeight="1" x14ac:dyDescent="0.3">
      <c r="B27" s="27" t="s">
        <v>35</v>
      </c>
      <c r="C27" s="174">
        <v>49.402390438247011</v>
      </c>
      <c r="D27" s="64">
        <v>62.34718826405868</v>
      </c>
      <c r="E27" s="64">
        <v>75.099601593625493</v>
      </c>
      <c r="F27" s="64">
        <v>56.17529880478088</v>
      </c>
      <c r="G27" s="64">
        <v>67.529880478087648</v>
      </c>
      <c r="H27" s="64">
        <v>76.593625498007967</v>
      </c>
      <c r="I27" s="64">
        <v>70.816733067729089</v>
      </c>
      <c r="J27" s="64">
        <v>53.486055776892428</v>
      </c>
      <c r="K27" s="64">
        <v>45.816733067729082</v>
      </c>
      <c r="L27" s="64">
        <v>51.892430278884461</v>
      </c>
      <c r="M27" s="64">
        <v>41.832669322709165</v>
      </c>
      <c r="N27" s="64">
        <v>47.310756972111555</v>
      </c>
      <c r="O27" s="64">
        <v>53.187250996015933</v>
      </c>
      <c r="P27" s="64">
        <v>45.219123505976093</v>
      </c>
      <c r="Q27" s="64">
        <v>41.43426294820717</v>
      </c>
      <c r="R27" s="64">
        <v>62.450199203187253</v>
      </c>
      <c r="S27" s="64">
        <v>69.123505976095615</v>
      </c>
      <c r="T27" s="64">
        <v>37.549800796812747</v>
      </c>
      <c r="U27" s="64">
        <v>30.577689243027887</v>
      </c>
      <c r="V27" s="64">
        <v>31.374501992031874</v>
      </c>
      <c r="W27" s="64">
        <v>28.685258964143426</v>
      </c>
      <c r="X27" s="64">
        <v>34.262948207171313</v>
      </c>
      <c r="Y27" s="64">
        <v>32.768924302788847</v>
      </c>
      <c r="Z27" s="64">
        <v>33.56573705179283</v>
      </c>
      <c r="AA27" s="64">
        <v>34.163346613545819</v>
      </c>
      <c r="AB27" s="64">
        <v>35.95617529880478</v>
      </c>
      <c r="AC27" s="64">
        <v>39.541832669322709</v>
      </c>
      <c r="AD27" s="64">
        <v>46.015936254980083</v>
      </c>
      <c r="AE27" s="64">
        <v>55.976095617529879</v>
      </c>
      <c r="AF27" s="64">
        <v>73.207171314741032</v>
      </c>
      <c r="AG27" s="175">
        <v>87.549800796812747</v>
      </c>
      <c r="AH27" s="231"/>
    </row>
    <row r="28" spans="1:49" ht="25" customHeight="1" x14ac:dyDescent="0.3">
      <c r="A28" s="20"/>
      <c r="B28" s="29" t="s">
        <v>82</v>
      </c>
      <c r="C28" s="323">
        <v>72.870967742004822</v>
      </c>
      <c r="D28" s="324">
        <v>110.99137254894605</v>
      </c>
      <c r="E28" s="324">
        <v>108.65570291780877</v>
      </c>
      <c r="F28" s="324">
        <v>61.948936170191679</v>
      </c>
      <c r="G28" s="324">
        <v>55.086725663706737</v>
      </c>
      <c r="H28" s="324">
        <v>57.968270481150377</v>
      </c>
      <c r="I28" s="324">
        <v>61.002531645594672</v>
      </c>
      <c r="J28" s="324">
        <v>72.542271880809096</v>
      </c>
      <c r="K28" s="324">
        <v>103.01913043484801</v>
      </c>
      <c r="L28" s="324">
        <v>113.31132437616569</v>
      </c>
      <c r="M28" s="324">
        <v>57.371428571441136</v>
      </c>
      <c r="N28" s="324">
        <v>81.165473684230349</v>
      </c>
      <c r="O28" s="324">
        <v>75.205992509385823</v>
      </c>
      <c r="P28" s="324">
        <v>76.074008810532476</v>
      </c>
      <c r="Q28" s="324">
        <v>94.607692307708689</v>
      </c>
      <c r="R28" s="324">
        <v>71.737161084514867</v>
      </c>
      <c r="S28" s="324">
        <v>89.115850144086565</v>
      </c>
      <c r="T28" s="324">
        <v>62.849867374026644</v>
      </c>
      <c r="U28" s="324">
        <v>103.34332247566428</v>
      </c>
      <c r="V28" s="324">
        <v>73.945396825471946</v>
      </c>
      <c r="W28" s="324">
        <v>76.694444444560546</v>
      </c>
      <c r="X28" s="324">
        <v>56.037209302278669</v>
      </c>
      <c r="Y28" s="324">
        <v>74.46079027353089</v>
      </c>
      <c r="Z28" s="324">
        <v>70.309792284851454</v>
      </c>
      <c r="AA28" s="324">
        <v>28.10029154522719</v>
      </c>
      <c r="AB28" s="324">
        <v>45.611080332416037</v>
      </c>
      <c r="AC28" s="324">
        <v>70.811083123466361</v>
      </c>
      <c r="AD28" s="324">
        <v>57.371428571403733</v>
      </c>
      <c r="AE28" s="324">
        <v>53.594306049850672</v>
      </c>
      <c r="AF28" s="324">
        <v>99.443809523865269</v>
      </c>
      <c r="AG28" s="325">
        <v>82.238907849841326</v>
      </c>
      <c r="AH28" s="231"/>
    </row>
    <row r="29" spans="1:49" ht="25" customHeight="1" x14ac:dyDescent="0.4">
      <c r="B29" s="22" t="s">
        <v>68</v>
      </c>
    </row>
    <row r="30" spans="1:49" ht="25" customHeight="1" x14ac:dyDescent="0.3">
      <c r="B30" s="26" t="s">
        <v>19</v>
      </c>
      <c r="C30" s="315">
        <v>0</v>
      </c>
      <c r="D30" s="316">
        <v>-3.3519553072625698</v>
      </c>
      <c r="E30" s="316">
        <v>-3.3175355450236967</v>
      </c>
      <c r="F30" s="316">
        <v>38.095238095238095</v>
      </c>
      <c r="G30" s="316">
        <v>0</v>
      </c>
      <c r="H30" s="316">
        <v>20.652173913043477</v>
      </c>
      <c r="I30" s="316">
        <v>14.893617021276595</v>
      </c>
      <c r="J30" s="316">
        <v>7.7777777777777777</v>
      </c>
      <c r="K30" s="316">
        <v>-27.607361963190183</v>
      </c>
      <c r="L30" s="316">
        <v>-34.666666666666664</v>
      </c>
      <c r="M30" s="316">
        <v>-44.444444444444443</v>
      </c>
      <c r="N30" s="316">
        <v>1.0526315789473684</v>
      </c>
      <c r="O30" s="316">
        <v>-0.99009900990099009</v>
      </c>
      <c r="P30" s="316">
        <v>-12.244897959183673</v>
      </c>
      <c r="Q30" s="316">
        <v>-5.7692307692307692</v>
      </c>
      <c r="R30" s="316">
        <v>-34.502923976608187</v>
      </c>
      <c r="S30" s="316">
        <v>-30</v>
      </c>
      <c r="T30" s="316">
        <v>-28.048780487804876</v>
      </c>
      <c r="U30" s="316">
        <v>23.4375</v>
      </c>
      <c r="V30" s="316">
        <v>5.4545454545454541</v>
      </c>
      <c r="W30" s="316">
        <v>7.8431372549019605</v>
      </c>
      <c r="X30" s="316">
        <v>-18.64406779661017</v>
      </c>
      <c r="Y30" s="316">
        <v>-35.106382978723403</v>
      </c>
      <c r="Z30" s="316">
        <v>-41.584158415841586</v>
      </c>
      <c r="AA30" s="316">
        <v>-74.468085106382972</v>
      </c>
      <c r="AB30" s="316">
        <v>-49.382716049382715</v>
      </c>
      <c r="AC30" s="316">
        <v>-14.634146341463415</v>
      </c>
      <c r="AD30" s="316">
        <v>-28.260869565217391</v>
      </c>
      <c r="AE30" s="316">
        <v>-14.772727272727273</v>
      </c>
      <c r="AF30" s="316">
        <v>41.085271317829459</v>
      </c>
      <c r="AG30" s="317">
        <v>127.84810126582279</v>
      </c>
      <c r="AH30" s="231"/>
    </row>
    <row r="31" spans="1:49" ht="25" customHeight="1" x14ac:dyDescent="0.3">
      <c r="B31" s="27" t="s">
        <v>35</v>
      </c>
      <c r="C31" s="174">
        <v>48.948948948907798</v>
      </c>
      <c r="D31" s="64">
        <v>16.134651237783949</v>
      </c>
      <c r="E31" s="64">
        <v>11.20943952800326</v>
      </c>
      <c r="F31" s="64">
        <v>67.359050445068107</v>
      </c>
      <c r="G31" s="64">
        <v>88.857938718418865</v>
      </c>
      <c r="H31" s="64">
        <v>87.104622870953364</v>
      </c>
      <c r="I31" s="64">
        <v>56.95364238393411</v>
      </c>
      <c r="J31" s="64">
        <v>16.233766233715915</v>
      </c>
      <c r="K31" s="64">
        <v>-22.297297297304123</v>
      </c>
      <c r="L31" s="64">
        <v>-19.969278033795145</v>
      </c>
      <c r="M31" s="64">
        <v>0.2386634844476393</v>
      </c>
      <c r="N31" s="64">
        <v>11.241217798562543</v>
      </c>
      <c r="O31" s="64">
        <v>23.897911832916741</v>
      </c>
      <c r="P31" s="64">
        <v>15.228426396074786</v>
      </c>
      <c r="Q31" s="64">
        <v>8.9005235603245971</v>
      </c>
      <c r="R31" s="64">
        <v>-9.9137931033877003</v>
      </c>
      <c r="S31" s="64">
        <v>-11.025641025654258</v>
      </c>
      <c r="T31" s="64">
        <v>14.242424242474094</v>
      </c>
      <c r="U31" s="64">
        <v>16.730038022840318</v>
      </c>
      <c r="V31" s="64">
        <v>30.705394191116511</v>
      </c>
      <c r="W31" s="64">
        <v>8.6792452828417002</v>
      </c>
      <c r="X31" s="64">
        <v>14.66666666685625</v>
      </c>
      <c r="Y31" s="64">
        <v>6.4724919093120645</v>
      </c>
      <c r="Z31" s="64">
        <v>-1.7492711368944742</v>
      </c>
      <c r="AA31" s="64">
        <v>6.1919504645146413</v>
      </c>
      <c r="AB31" s="64">
        <v>6.1764705881391109</v>
      </c>
      <c r="AC31" s="64">
        <v>-5.9241706162029155</v>
      </c>
      <c r="AD31" s="64">
        <v>-1.4925373135202114</v>
      </c>
      <c r="AE31" s="64">
        <v>27.727272727328462</v>
      </c>
      <c r="AF31" s="64">
        <v>38.418079096148425</v>
      </c>
      <c r="AG31" s="175">
        <v>64.606741573083028</v>
      </c>
      <c r="AH31" s="231"/>
    </row>
    <row r="32" spans="1:49" ht="25" customHeight="1" x14ac:dyDescent="0.3">
      <c r="A32" s="20"/>
      <c r="B32" s="29" t="s">
        <v>82</v>
      </c>
      <c r="C32" s="323">
        <v>-32.862903225717488</v>
      </c>
      <c r="D32" s="324">
        <v>-16.779321535332254</v>
      </c>
      <c r="E32" s="324">
        <v>-13.062717638561463</v>
      </c>
      <c r="F32" s="324">
        <v>-17.485646740992348</v>
      </c>
      <c r="G32" s="324">
        <v>-47.050147492584017</v>
      </c>
      <c r="H32" s="324">
        <v>-35.516198337713426</v>
      </c>
      <c r="I32" s="324">
        <v>-26.797737678273368</v>
      </c>
      <c r="J32" s="324">
        <v>-7.2749844816230134</v>
      </c>
      <c r="K32" s="324">
        <v>-6.8338223525887214</v>
      </c>
      <c r="L32" s="324">
        <v>-18.364683301384275</v>
      </c>
      <c r="M32" s="324">
        <v>-44.576719576695297</v>
      </c>
      <c r="N32" s="324">
        <v>-9.1590027700290122</v>
      </c>
      <c r="O32" s="324">
        <v>-20.087514369333785</v>
      </c>
      <c r="P32" s="324">
        <v>-23.842488537420326</v>
      </c>
      <c r="Q32" s="324">
        <v>-13.470784023772167</v>
      </c>
      <c r="R32" s="324">
        <v>-27.295111782704446</v>
      </c>
      <c r="S32" s="324">
        <v>-21.325648414994141</v>
      </c>
      <c r="T32" s="324">
        <v>-37.018826421718131</v>
      </c>
      <c r="U32" s="324">
        <v>5.7461319219123217</v>
      </c>
      <c r="V32" s="324">
        <v>-19.318903318946646</v>
      </c>
      <c r="W32" s="324">
        <v>-0.76933551160948266</v>
      </c>
      <c r="X32" s="324">
        <v>-29.050059125159848</v>
      </c>
      <c r="Y32" s="324">
        <v>-39.051283709458041</v>
      </c>
      <c r="Z32" s="324">
        <v>-40.544113758667194</v>
      </c>
      <c r="AA32" s="324">
        <v>-75.956826499590733</v>
      </c>
      <c r="AB32" s="324">
        <v>-52.327211791632607</v>
      </c>
      <c r="AC32" s="324">
        <v>-9.2584628616011333</v>
      </c>
      <c r="AD32" s="324">
        <v>-27.173913043436265</v>
      </c>
      <c r="AE32" s="324">
        <v>-33.274021352277551</v>
      </c>
      <c r="AF32" s="324">
        <v>1.9269102989660187</v>
      </c>
      <c r="AG32" s="325">
        <v>38.419665615427704</v>
      </c>
      <c r="AH32" s="231"/>
    </row>
    <row r="33" spans="1:49" ht="30" customHeight="1" x14ac:dyDescent="0.4">
      <c r="A33" s="6"/>
      <c r="B33" s="22"/>
      <c r="X33" s="499"/>
      <c r="Y33" s="499"/>
      <c r="Z33" s="499"/>
      <c r="AA33" s="499"/>
      <c r="AB33" s="499"/>
      <c r="AC33" s="499"/>
      <c r="AD33" s="499"/>
    </row>
    <row r="34" spans="1:49" s="24" customFormat="1" ht="20.149999999999999" customHeight="1" x14ac:dyDescent="0.4">
      <c r="B34" s="495" t="s">
        <v>9</v>
      </c>
      <c r="C34" s="239" t="s">
        <v>229</v>
      </c>
      <c r="D34" s="240"/>
      <c r="E34" s="240"/>
      <c r="F34" s="240"/>
      <c r="G34" s="240"/>
      <c r="H34" s="240"/>
      <c r="I34" s="240"/>
      <c r="J34" s="240"/>
      <c r="K34" s="240"/>
      <c r="L34" s="240"/>
      <c r="M34" s="240"/>
      <c r="N34" s="240"/>
      <c r="O34" s="240"/>
      <c r="P34" s="240"/>
      <c r="Q34" s="240"/>
      <c r="R34" s="240"/>
      <c r="S34" s="241"/>
      <c r="T34" s="241"/>
      <c r="U34" s="241"/>
      <c r="V34" s="241"/>
      <c r="W34" s="241"/>
      <c r="X34" s="241"/>
      <c r="Y34" s="241"/>
      <c r="Z34" s="241"/>
      <c r="AA34" s="241"/>
      <c r="AB34" s="241"/>
      <c r="AC34" s="241"/>
      <c r="AD34" s="241"/>
      <c r="AE34" s="241"/>
      <c r="AF34" s="241"/>
      <c r="AG34" s="242"/>
      <c r="AH34" s="308"/>
      <c r="AI34" s="151"/>
      <c r="AJ34" s="151"/>
      <c r="AK34" s="151"/>
      <c r="AL34" s="151"/>
      <c r="AM34" s="151"/>
      <c r="AN34" s="151"/>
      <c r="AO34" s="151"/>
      <c r="AP34" s="151"/>
      <c r="AQ34" s="151"/>
      <c r="AR34" s="151"/>
      <c r="AS34" s="151"/>
      <c r="AT34" s="151"/>
      <c r="AU34" s="151"/>
      <c r="AV34" s="151"/>
      <c r="AW34" s="151"/>
    </row>
    <row r="35" spans="1:49" s="25" customFormat="1" ht="20.149999999999999" customHeight="1" x14ac:dyDescent="0.25">
      <c r="B35" s="495"/>
      <c r="C35" s="243">
        <v>1</v>
      </c>
      <c r="D35" s="244">
        <v>2</v>
      </c>
      <c r="E35" s="244">
        <v>3</v>
      </c>
      <c r="F35" s="244">
        <v>4</v>
      </c>
      <c r="G35" s="244">
        <v>5</v>
      </c>
      <c r="H35" s="244">
        <v>6</v>
      </c>
      <c r="I35" s="244">
        <v>7</v>
      </c>
      <c r="J35" s="244">
        <v>8</v>
      </c>
      <c r="K35" s="244">
        <v>9</v>
      </c>
      <c r="L35" s="244">
        <v>10</v>
      </c>
      <c r="M35" s="244">
        <v>11</v>
      </c>
      <c r="N35" s="244">
        <v>12</v>
      </c>
      <c r="O35" s="244">
        <v>13</v>
      </c>
      <c r="P35" s="244">
        <v>14</v>
      </c>
      <c r="Q35" s="244">
        <v>15</v>
      </c>
      <c r="R35" s="244">
        <v>16</v>
      </c>
      <c r="S35" s="244">
        <v>17</v>
      </c>
      <c r="T35" s="244">
        <v>18</v>
      </c>
      <c r="U35" s="244">
        <v>19</v>
      </c>
      <c r="V35" s="244">
        <v>20</v>
      </c>
      <c r="W35" s="244">
        <v>21</v>
      </c>
      <c r="X35" s="244">
        <v>22</v>
      </c>
      <c r="Y35" s="244">
        <v>23</v>
      </c>
      <c r="Z35" s="244">
        <v>24</v>
      </c>
      <c r="AA35" s="244">
        <v>25</v>
      </c>
      <c r="AB35" s="244">
        <v>26</v>
      </c>
      <c r="AC35" s="244">
        <v>27</v>
      </c>
      <c r="AD35" s="244">
        <v>28</v>
      </c>
      <c r="AE35" s="244">
        <v>29</v>
      </c>
      <c r="AF35" s="244">
        <v>30</v>
      </c>
      <c r="AG35" s="245">
        <v>31</v>
      </c>
      <c r="AH35" s="308"/>
      <c r="AI35" s="151"/>
      <c r="AJ35" s="151"/>
      <c r="AK35" s="151"/>
      <c r="AL35" s="151"/>
      <c r="AM35" s="151"/>
      <c r="AN35" s="151"/>
      <c r="AO35" s="151"/>
      <c r="AP35" s="151"/>
      <c r="AQ35" s="151"/>
      <c r="AR35" s="151"/>
      <c r="AS35" s="151"/>
      <c r="AT35" s="151"/>
      <c r="AU35" s="151"/>
      <c r="AV35" s="151"/>
      <c r="AW35" s="151"/>
    </row>
    <row r="36" spans="1:49" ht="25" customHeight="1" x14ac:dyDescent="0.3">
      <c r="B36" s="170" t="s">
        <v>19</v>
      </c>
      <c r="C36" s="320">
        <v>112.11444444444444</v>
      </c>
      <c r="D36" s="321">
        <v>111.29537572254335</v>
      </c>
      <c r="E36" s="321">
        <v>122.8003431372549</v>
      </c>
      <c r="F36" s="321">
        <v>109.19804597701149</v>
      </c>
      <c r="G36" s="321">
        <v>120.09408602150538</v>
      </c>
      <c r="H36" s="321">
        <v>122.94</v>
      </c>
      <c r="I36" s="321">
        <v>119.16425925925925</v>
      </c>
      <c r="J36" s="321">
        <v>108.22134020618557</v>
      </c>
      <c r="K36" s="321">
        <v>112.08110169491525</v>
      </c>
      <c r="L36" s="321">
        <v>108.22054421768708</v>
      </c>
      <c r="M36" s="321">
        <v>113.08766666666666</v>
      </c>
      <c r="N36" s="321">
        <v>115.23604166666667</v>
      </c>
      <c r="O36" s="321">
        <v>114.7055</v>
      </c>
      <c r="P36" s="321">
        <v>111.25639534883722</v>
      </c>
      <c r="Q36" s="321">
        <v>112.68163265306123</v>
      </c>
      <c r="R36" s="321">
        <v>109.84651785714286</v>
      </c>
      <c r="S36" s="321">
        <v>109.90909090909091</v>
      </c>
      <c r="T36" s="321">
        <v>105.41847457627118</v>
      </c>
      <c r="U36" s="321">
        <v>103.38924050632912</v>
      </c>
      <c r="V36" s="321">
        <v>105.21775862068965</v>
      </c>
      <c r="W36" s="321">
        <v>105.32181818181819</v>
      </c>
      <c r="X36" s="321">
        <v>89.299791666666664</v>
      </c>
      <c r="Y36" s="321">
        <v>90.922950819672124</v>
      </c>
      <c r="Z36" s="321">
        <v>92.509661016949153</v>
      </c>
      <c r="AA36" s="321">
        <v>98.325416666666669</v>
      </c>
      <c r="AB36" s="321">
        <v>97.637317073170735</v>
      </c>
      <c r="AC36" s="321">
        <v>99.284000000000006</v>
      </c>
      <c r="AD36" s="321">
        <v>101.65712121212121</v>
      </c>
      <c r="AE36" s="321">
        <v>103.31399999999999</v>
      </c>
      <c r="AF36" s="321">
        <v>120.02620879120879</v>
      </c>
      <c r="AG36" s="322">
        <v>161.12655555555557</v>
      </c>
      <c r="AH36" s="231"/>
    </row>
    <row r="37" spans="1:49" ht="25" customHeight="1" x14ac:dyDescent="0.3">
      <c r="B37" s="27" t="s">
        <v>35</v>
      </c>
      <c r="C37" s="179">
        <v>111.04014112903226</v>
      </c>
      <c r="D37" s="65">
        <v>109.18388235294118</v>
      </c>
      <c r="E37" s="65">
        <v>118.18887267904509</v>
      </c>
      <c r="F37" s="65">
        <v>110.34129432624114</v>
      </c>
      <c r="G37" s="65">
        <v>123.44519174041298</v>
      </c>
      <c r="H37" s="65">
        <v>119.59914174252276</v>
      </c>
      <c r="I37" s="65">
        <v>115.60978902953586</v>
      </c>
      <c r="J37" s="65">
        <v>110.25540037243948</v>
      </c>
      <c r="K37" s="65">
        <v>105.91560869565217</v>
      </c>
      <c r="L37" s="65">
        <v>110.8770057581574</v>
      </c>
      <c r="M37" s="65">
        <v>109.30838095238096</v>
      </c>
      <c r="N37" s="65">
        <v>116.28747368421052</v>
      </c>
      <c r="O37" s="65">
        <v>113.25462546816479</v>
      </c>
      <c r="P37" s="65">
        <v>111.33757709251101</v>
      </c>
      <c r="Q37" s="65">
        <v>111.73879807692308</v>
      </c>
      <c r="R37" s="65">
        <v>110.22213716108453</v>
      </c>
      <c r="S37" s="65">
        <v>107.98858789625361</v>
      </c>
      <c r="T37" s="65">
        <v>105.91681697612732</v>
      </c>
      <c r="U37" s="65">
        <v>102.21032573289902</v>
      </c>
      <c r="V37" s="65">
        <v>100.11060317460317</v>
      </c>
      <c r="W37" s="65">
        <v>99.842465277777777</v>
      </c>
      <c r="X37" s="65">
        <v>97.672645348837207</v>
      </c>
      <c r="Y37" s="65">
        <v>99.186626139817633</v>
      </c>
      <c r="Z37" s="65">
        <v>104.16590504451038</v>
      </c>
      <c r="AA37" s="65">
        <v>103.55924198250729</v>
      </c>
      <c r="AB37" s="65">
        <v>110.01160664819945</v>
      </c>
      <c r="AC37" s="65">
        <v>100.48095717884131</v>
      </c>
      <c r="AD37" s="65">
        <v>106.53867965367965</v>
      </c>
      <c r="AE37" s="65">
        <v>107.44980427046264</v>
      </c>
      <c r="AF37" s="65">
        <v>138.755537414966</v>
      </c>
      <c r="AG37" s="180">
        <v>132.8434470989761</v>
      </c>
      <c r="AH37" s="231"/>
    </row>
    <row r="38" spans="1:49" ht="25" customHeight="1" x14ac:dyDescent="0.3">
      <c r="A38" s="20"/>
      <c r="B38" s="29" t="s">
        <v>83</v>
      </c>
      <c r="C38" s="323">
        <v>100.96749094923824</v>
      </c>
      <c r="D38" s="324">
        <v>101.9338874238037</v>
      </c>
      <c r="E38" s="324">
        <v>103.90178055998521</v>
      </c>
      <c r="F38" s="324">
        <v>98.963898007387201</v>
      </c>
      <c r="G38" s="324">
        <v>97.285349334673271</v>
      </c>
      <c r="H38" s="324">
        <v>102.79337979255148</v>
      </c>
      <c r="I38" s="324">
        <v>103.07454088412207</v>
      </c>
      <c r="J38" s="324">
        <v>98.155137835113592</v>
      </c>
      <c r="K38" s="324">
        <v>105.82113729519223</v>
      </c>
      <c r="L38" s="324">
        <v>97.604136653630306</v>
      </c>
      <c r="M38" s="324">
        <v>103.4574528332941</v>
      </c>
      <c r="N38" s="324">
        <v>99.095833812342775</v>
      </c>
      <c r="O38" s="324">
        <v>101.2810730915422</v>
      </c>
      <c r="P38" s="324">
        <v>99.927085045514019</v>
      </c>
      <c r="Q38" s="324">
        <v>100.84378442616892</v>
      </c>
      <c r="R38" s="324">
        <v>99.659216094305862</v>
      </c>
      <c r="S38" s="324">
        <v>101.7784314529931</v>
      </c>
      <c r="T38" s="324">
        <v>99.529496434979478</v>
      </c>
      <c r="U38" s="324">
        <v>101.15342042496754</v>
      </c>
      <c r="V38" s="324">
        <v>105.10151301074714</v>
      </c>
      <c r="W38" s="324">
        <v>105.48799840706309</v>
      </c>
      <c r="X38" s="324">
        <v>91.427637029556294</v>
      </c>
      <c r="Y38" s="324">
        <v>91.668558915916236</v>
      </c>
      <c r="Z38" s="324">
        <v>88.809923916495265</v>
      </c>
      <c r="AA38" s="324">
        <v>94.946056753951737</v>
      </c>
      <c r="AB38" s="324">
        <v>88.751832691072025</v>
      </c>
      <c r="AC38" s="324">
        <v>98.808772117218112</v>
      </c>
      <c r="AD38" s="324">
        <v>95.418041168291069</v>
      </c>
      <c r="AE38" s="324">
        <v>96.150942946263257</v>
      </c>
      <c r="AF38" s="324">
        <v>86.501923474394971</v>
      </c>
      <c r="AG38" s="325">
        <v>121.29055596959773</v>
      </c>
      <c r="AH38" s="231"/>
    </row>
    <row r="39" spans="1:49" ht="25" customHeight="1" x14ac:dyDescent="0.4">
      <c r="B39" s="22" t="s">
        <v>68</v>
      </c>
    </row>
    <row r="40" spans="1:49" ht="25" customHeight="1" x14ac:dyDescent="0.3">
      <c r="B40" s="26" t="s">
        <v>19</v>
      </c>
      <c r="C40" s="315">
        <v>7.4467201506354916</v>
      </c>
      <c r="D40" s="316">
        <v>1.0395252315946935</v>
      </c>
      <c r="E40" s="316">
        <v>11.848711050521471</v>
      </c>
      <c r="F40" s="316">
        <v>5.3357356691090505</v>
      </c>
      <c r="G40" s="316">
        <v>15.426868843055795</v>
      </c>
      <c r="H40" s="316">
        <v>5.7402061239035156</v>
      </c>
      <c r="I40" s="316">
        <v>5.3082678958194922</v>
      </c>
      <c r="J40" s="316">
        <v>-1.4332709083423043</v>
      </c>
      <c r="K40" s="316">
        <v>8.8925540195801709</v>
      </c>
      <c r="L40" s="316">
        <v>-1.4048809633776738</v>
      </c>
      <c r="M40" s="316">
        <v>7.9178996533265531</v>
      </c>
      <c r="N40" s="316">
        <v>6.301047028439549</v>
      </c>
      <c r="O40" s="316">
        <v>4.4903760036936093</v>
      </c>
      <c r="P40" s="316">
        <v>9.8903905148949249</v>
      </c>
      <c r="Q40" s="316">
        <v>17.446811156473895</v>
      </c>
      <c r="R40" s="316">
        <v>2.4786616581784502</v>
      </c>
      <c r="S40" s="316">
        <v>0.29911369267078936</v>
      </c>
      <c r="T40" s="316">
        <v>13.083908699679279</v>
      </c>
      <c r="U40" s="316">
        <v>6.2522403257310382</v>
      </c>
      <c r="V40" s="316">
        <v>6.7956152932342375</v>
      </c>
      <c r="W40" s="316">
        <v>3.8976060951559686</v>
      </c>
      <c r="X40" s="316">
        <v>1.8936775051851416</v>
      </c>
      <c r="Y40" s="316">
        <v>-1.9443339947210447</v>
      </c>
      <c r="Z40" s="316">
        <v>-0.63715572028017631</v>
      </c>
      <c r="AA40" s="316">
        <v>-4.657288768614392</v>
      </c>
      <c r="AB40" s="316">
        <v>3.2659487227389161</v>
      </c>
      <c r="AC40" s="316">
        <v>4.7728179429114634</v>
      </c>
      <c r="AD40" s="316">
        <v>3.4045456370933782</v>
      </c>
      <c r="AE40" s="316">
        <v>-15.852348769634482</v>
      </c>
      <c r="AF40" s="316">
        <v>-11.028142215496915</v>
      </c>
      <c r="AG40" s="317">
        <v>21.066207303782157</v>
      </c>
      <c r="AH40" s="231"/>
    </row>
    <row r="41" spans="1:49" ht="25" customHeight="1" x14ac:dyDescent="0.3">
      <c r="B41" s="27" t="s">
        <v>35</v>
      </c>
      <c r="C41" s="174">
        <v>2.6242442818124383</v>
      </c>
      <c r="D41" s="64">
        <v>1.7753717012115175</v>
      </c>
      <c r="E41" s="64">
        <v>6.0551330617135557</v>
      </c>
      <c r="F41" s="64">
        <v>6.7969047089300965</v>
      </c>
      <c r="G41" s="64">
        <v>7.0544928420219764</v>
      </c>
      <c r="H41" s="64">
        <v>9.327710261906482</v>
      </c>
      <c r="I41" s="64">
        <v>0.50312638603907411</v>
      </c>
      <c r="J41" s="64">
        <v>0.26128199753924491</v>
      </c>
      <c r="K41" s="64">
        <v>-0.1927469264233474</v>
      </c>
      <c r="L41" s="64">
        <v>0.76803679724344753</v>
      </c>
      <c r="M41" s="64">
        <v>2.0338996464746892</v>
      </c>
      <c r="N41" s="64">
        <v>6.2447565005902703</v>
      </c>
      <c r="O41" s="64">
        <v>1.6859494765015151</v>
      </c>
      <c r="P41" s="64">
        <v>5.4858689891257812</v>
      </c>
      <c r="Q41" s="64">
        <v>9.0257688784504353</v>
      </c>
      <c r="R41" s="64">
        <v>7.9968739860859159</v>
      </c>
      <c r="S41" s="64">
        <v>0.90811151314250338</v>
      </c>
      <c r="T41" s="64">
        <v>2.4996344655713325</v>
      </c>
      <c r="U41" s="64">
        <v>-5.8964615309169188</v>
      </c>
      <c r="V41" s="64">
        <v>-3.8315069612241857</v>
      </c>
      <c r="W41" s="64">
        <v>0.58734302097734947</v>
      </c>
      <c r="X41" s="64">
        <v>-1.1624553499169115</v>
      </c>
      <c r="Y41" s="64">
        <v>-3.6937716000664942</v>
      </c>
      <c r="Z41" s="64">
        <v>1.0443133195208827</v>
      </c>
      <c r="AA41" s="64">
        <v>-5.8354369456382686</v>
      </c>
      <c r="AB41" s="64">
        <v>6.8981966701804405</v>
      </c>
      <c r="AC41" s="64">
        <v>-4.0774983136657736</v>
      </c>
      <c r="AD41" s="64">
        <v>3.5309831806689953</v>
      </c>
      <c r="AE41" s="64">
        <v>-0.98403783253643184</v>
      </c>
      <c r="AF41" s="64">
        <v>13.145735346849627</v>
      </c>
      <c r="AG41" s="175">
        <v>9.1950000536362495</v>
      </c>
      <c r="AH41" s="231"/>
    </row>
    <row r="42" spans="1:49" ht="25" customHeight="1" x14ac:dyDescent="0.3">
      <c r="A42" s="20"/>
      <c r="B42" s="29" t="s">
        <v>83</v>
      </c>
      <c r="C42" s="323">
        <v>4.6991584713230576</v>
      </c>
      <c r="D42" s="324">
        <v>-0.72301034844231826</v>
      </c>
      <c r="E42" s="324">
        <v>5.4627982838257099</v>
      </c>
      <c r="F42" s="324">
        <v>-1.3681754576272303</v>
      </c>
      <c r="G42" s="324">
        <v>7.8206675672781998</v>
      </c>
      <c r="H42" s="324">
        <v>-3.2814225500841117</v>
      </c>
      <c r="I42" s="324">
        <v>4.7810866015999514</v>
      </c>
      <c r="J42" s="324">
        <v>-1.6901368824515159</v>
      </c>
      <c r="K42" s="324">
        <v>9.1028464026394822</v>
      </c>
      <c r="L42" s="324">
        <v>-2.1563561518802552</v>
      </c>
      <c r="M42" s="324">
        <v>5.7667108943615899</v>
      </c>
      <c r="N42" s="324">
        <v>5.2981935102628386E-2</v>
      </c>
      <c r="O42" s="324">
        <v>2.7579292337509207</v>
      </c>
      <c r="P42" s="324">
        <v>4.1754611949965916</v>
      </c>
      <c r="Q42" s="324">
        <v>7.7239008398940703</v>
      </c>
      <c r="R42" s="324">
        <v>-5.1096037545073187</v>
      </c>
      <c r="S42" s="324">
        <v>-0.60351721123754276</v>
      </c>
      <c r="T42" s="324">
        <v>10.326158029026303</v>
      </c>
      <c r="U42" s="324">
        <v>12.909930970010421</v>
      </c>
      <c r="V42" s="324">
        <v>11.050523844745467</v>
      </c>
      <c r="W42" s="324">
        <v>3.2909340029271266</v>
      </c>
      <c r="X42" s="324">
        <v>3.0920768680528337</v>
      </c>
      <c r="Y42" s="324">
        <v>1.8165363076052523</v>
      </c>
      <c r="Z42" s="324">
        <v>-1.6640907187892215</v>
      </c>
      <c r="AA42" s="324">
        <v>1.2511587574120913</v>
      </c>
      <c r="AB42" s="324">
        <v>-3.3978570833257598</v>
      </c>
      <c r="AC42" s="324">
        <v>9.2265277708617308</v>
      </c>
      <c r="AD42" s="324">
        <v>-0.12212531911175492</v>
      </c>
      <c r="AE42" s="324">
        <v>-15.016074794089718</v>
      </c>
      <c r="AF42" s="324">
        <v>-21.365257372013314</v>
      </c>
      <c r="AG42" s="325">
        <v>10.871566687403552</v>
      </c>
      <c r="AH42" s="231"/>
    </row>
    <row r="43" spans="1:49" ht="30" customHeight="1" x14ac:dyDescent="0.4">
      <c r="A43" s="6"/>
      <c r="B43" s="22"/>
      <c r="X43" s="499"/>
      <c r="Y43" s="499"/>
      <c r="Z43" s="499"/>
      <c r="AA43" s="499"/>
      <c r="AB43" s="499"/>
      <c r="AC43" s="499"/>
      <c r="AD43" s="499"/>
    </row>
    <row r="44" spans="1:49" s="24" customFormat="1" ht="20.149999999999999" customHeight="1" x14ac:dyDescent="0.4">
      <c r="B44" s="495" t="s">
        <v>10</v>
      </c>
      <c r="C44" s="239" t="s">
        <v>229</v>
      </c>
      <c r="D44" s="240"/>
      <c r="E44" s="240"/>
      <c r="F44" s="240"/>
      <c r="G44" s="240"/>
      <c r="H44" s="240"/>
      <c r="I44" s="240"/>
      <c r="J44" s="240"/>
      <c r="K44" s="240"/>
      <c r="L44" s="240"/>
      <c r="M44" s="240"/>
      <c r="N44" s="240"/>
      <c r="O44" s="240"/>
      <c r="P44" s="240"/>
      <c r="Q44" s="240"/>
      <c r="R44" s="240"/>
      <c r="S44" s="241"/>
      <c r="T44" s="241"/>
      <c r="U44" s="241"/>
      <c r="V44" s="241"/>
      <c r="W44" s="241"/>
      <c r="X44" s="241"/>
      <c r="Y44" s="241"/>
      <c r="Z44" s="241"/>
      <c r="AA44" s="241"/>
      <c r="AB44" s="241"/>
      <c r="AC44" s="241"/>
      <c r="AD44" s="241"/>
      <c r="AE44" s="241"/>
      <c r="AF44" s="241"/>
      <c r="AG44" s="242"/>
      <c r="AH44" s="308"/>
      <c r="AI44" s="151"/>
      <c r="AJ44" s="151"/>
      <c r="AK44" s="151"/>
      <c r="AL44" s="151"/>
      <c r="AM44" s="151"/>
      <c r="AN44" s="151"/>
      <c r="AO44" s="151"/>
      <c r="AP44" s="151"/>
      <c r="AQ44" s="151"/>
      <c r="AR44" s="151"/>
      <c r="AS44" s="151"/>
      <c r="AT44" s="151"/>
      <c r="AU44" s="151"/>
      <c r="AV44" s="151"/>
      <c r="AW44" s="151"/>
    </row>
    <row r="45" spans="1:49" s="25" customFormat="1" ht="20.149999999999999" customHeight="1" x14ac:dyDescent="0.25">
      <c r="B45" s="495"/>
      <c r="C45" s="243">
        <v>1</v>
      </c>
      <c r="D45" s="244">
        <v>2</v>
      </c>
      <c r="E45" s="244">
        <v>3</v>
      </c>
      <c r="F45" s="244">
        <v>4</v>
      </c>
      <c r="G45" s="244">
        <v>5</v>
      </c>
      <c r="H45" s="244">
        <v>6</v>
      </c>
      <c r="I45" s="244">
        <v>7</v>
      </c>
      <c r="J45" s="244">
        <v>8</v>
      </c>
      <c r="K45" s="244">
        <v>9</v>
      </c>
      <c r="L45" s="244">
        <v>10</v>
      </c>
      <c r="M45" s="244">
        <v>11</v>
      </c>
      <c r="N45" s="244">
        <v>12</v>
      </c>
      <c r="O45" s="244">
        <v>13</v>
      </c>
      <c r="P45" s="244">
        <v>14</v>
      </c>
      <c r="Q45" s="244">
        <v>15</v>
      </c>
      <c r="R45" s="244">
        <v>16</v>
      </c>
      <c r="S45" s="244">
        <v>17</v>
      </c>
      <c r="T45" s="244">
        <v>18</v>
      </c>
      <c r="U45" s="244">
        <v>19</v>
      </c>
      <c r="V45" s="244">
        <v>20</v>
      </c>
      <c r="W45" s="244">
        <v>21</v>
      </c>
      <c r="X45" s="244">
        <v>22</v>
      </c>
      <c r="Y45" s="244">
        <v>23</v>
      </c>
      <c r="Z45" s="244">
        <v>24</v>
      </c>
      <c r="AA45" s="244">
        <v>25</v>
      </c>
      <c r="AB45" s="244">
        <v>26</v>
      </c>
      <c r="AC45" s="244">
        <v>27</v>
      </c>
      <c r="AD45" s="244">
        <v>28</v>
      </c>
      <c r="AE45" s="244">
        <v>29</v>
      </c>
      <c r="AF45" s="244">
        <v>30</v>
      </c>
      <c r="AG45" s="245">
        <v>31</v>
      </c>
      <c r="AH45" s="308"/>
      <c r="AI45" s="151"/>
      <c r="AJ45" s="151"/>
      <c r="AK45" s="151"/>
      <c r="AL45" s="151"/>
      <c r="AM45" s="151"/>
      <c r="AN45" s="151"/>
      <c r="AO45" s="151"/>
      <c r="AP45" s="151"/>
      <c r="AQ45" s="151"/>
      <c r="AR45" s="151"/>
      <c r="AS45" s="151"/>
      <c r="AT45" s="151"/>
      <c r="AU45" s="151"/>
      <c r="AV45" s="151"/>
      <c r="AW45" s="151"/>
    </row>
    <row r="46" spans="1:49" ht="25" customHeight="1" x14ac:dyDescent="0.3">
      <c r="B46" s="170" t="s">
        <v>19</v>
      </c>
      <c r="C46" s="320">
        <v>40.361199999999997</v>
      </c>
      <c r="D46" s="321">
        <v>77.016400000000004</v>
      </c>
      <c r="E46" s="321">
        <v>100.20508</v>
      </c>
      <c r="F46" s="321">
        <v>38.000920000000001</v>
      </c>
      <c r="G46" s="321">
        <v>44.674999999999997</v>
      </c>
      <c r="H46" s="321">
        <v>54.585360000000001</v>
      </c>
      <c r="I46" s="321">
        <v>51.478960000000001</v>
      </c>
      <c r="J46" s="321">
        <v>41.989879999999999</v>
      </c>
      <c r="K46" s="321">
        <v>52.902279999999998</v>
      </c>
      <c r="L46" s="321">
        <v>63.633679999999998</v>
      </c>
      <c r="M46" s="321">
        <v>27.14104</v>
      </c>
      <c r="N46" s="321">
        <v>44.250639999999997</v>
      </c>
      <c r="O46" s="321">
        <v>45.882199999999997</v>
      </c>
      <c r="P46" s="321">
        <v>38.272199999999998</v>
      </c>
      <c r="Q46" s="321">
        <v>44.171199999999999</v>
      </c>
      <c r="R46" s="321">
        <v>49.211239999999997</v>
      </c>
      <c r="S46" s="321">
        <v>67.703999999999994</v>
      </c>
      <c r="T46" s="321">
        <v>24.87876</v>
      </c>
      <c r="U46" s="321">
        <v>32.670999999999999</v>
      </c>
      <c r="V46" s="321">
        <v>24.410520000000002</v>
      </c>
      <c r="W46" s="321">
        <v>23.1708</v>
      </c>
      <c r="X46" s="321">
        <v>17.14556</v>
      </c>
      <c r="Y46" s="321">
        <v>22.185199999999998</v>
      </c>
      <c r="Z46" s="321">
        <v>21.832280000000001</v>
      </c>
      <c r="AA46" s="321">
        <v>9.4392399999999999</v>
      </c>
      <c r="AB46" s="321">
        <v>16.012519999999999</v>
      </c>
      <c r="AC46" s="321">
        <v>27.799520000000001</v>
      </c>
      <c r="AD46" s="321">
        <v>26.837479999999999</v>
      </c>
      <c r="AE46" s="321">
        <v>30.994199999999999</v>
      </c>
      <c r="AF46" s="321">
        <v>87.379080000000002</v>
      </c>
      <c r="AG46" s="322">
        <v>116.01112000000001</v>
      </c>
      <c r="AH46" s="231"/>
    </row>
    <row r="47" spans="1:49" ht="25" customHeight="1" x14ac:dyDescent="0.3">
      <c r="B47" s="27" t="s">
        <v>35</v>
      </c>
      <c r="C47" s="179">
        <v>54.856484063745022</v>
      </c>
      <c r="D47" s="65">
        <v>68.073080684596576</v>
      </c>
      <c r="E47" s="65">
        <v>88.759372509960158</v>
      </c>
      <c r="F47" s="65">
        <v>61.984551792828682</v>
      </c>
      <c r="G47" s="65">
        <v>83.362390438247019</v>
      </c>
      <c r="H47" s="65">
        <v>91.605318725099607</v>
      </c>
      <c r="I47" s="65">
        <v>81.871075697211154</v>
      </c>
      <c r="J47" s="65">
        <v>58.971264940239045</v>
      </c>
      <c r="K47" s="65">
        <v>48.527071713147407</v>
      </c>
      <c r="L47" s="65">
        <v>57.536772908366537</v>
      </c>
      <c r="M47" s="65">
        <v>45.726613545816733</v>
      </c>
      <c r="N47" s="65">
        <v>55.016484063745018</v>
      </c>
      <c r="O47" s="65">
        <v>60.237021912350599</v>
      </c>
      <c r="P47" s="65">
        <v>50.345876494023905</v>
      </c>
      <c r="Q47" s="65">
        <v>46.298147410358567</v>
      </c>
      <c r="R47" s="65">
        <v>68.833944223107565</v>
      </c>
      <c r="S47" s="65">
        <v>74.645498007968129</v>
      </c>
      <c r="T47" s="65">
        <v>39.771553784860558</v>
      </c>
      <c r="U47" s="65">
        <v>31.25355577689243</v>
      </c>
      <c r="V47" s="65">
        <v>31.409203187250995</v>
      </c>
      <c r="W47" s="65">
        <v>28.640069721115538</v>
      </c>
      <c r="X47" s="65">
        <v>33.465527888446218</v>
      </c>
      <c r="Y47" s="65">
        <v>32.502390438247012</v>
      </c>
      <c r="Z47" s="65">
        <v>34.96405378486056</v>
      </c>
      <c r="AA47" s="65">
        <v>35.379302788844619</v>
      </c>
      <c r="AB47" s="65">
        <v>39.555966135458171</v>
      </c>
      <c r="AC47" s="65">
        <v>39.732011952191236</v>
      </c>
      <c r="AD47" s="65">
        <v>49.02477091633466</v>
      </c>
      <c r="AE47" s="65">
        <v>60.146205179282866</v>
      </c>
      <c r="AF47" s="65">
        <v>101.57900398406375</v>
      </c>
      <c r="AG47" s="180">
        <v>116.30417330677291</v>
      </c>
      <c r="AH47" s="231"/>
    </row>
    <row r="48" spans="1:49" ht="25" customHeight="1" x14ac:dyDescent="0.3">
      <c r="A48" s="20"/>
      <c r="B48" s="29" t="s">
        <v>84</v>
      </c>
      <c r="C48" s="323">
        <v>73.575987759500038</v>
      </c>
      <c r="D48" s="324">
        <v>113.13782074420385</v>
      </c>
      <c r="E48" s="324">
        <v>112.89521001143905</v>
      </c>
      <c r="F48" s="324">
        <v>61.307082008156279</v>
      </c>
      <c r="G48" s="324">
        <v>53.591313499004606</v>
      </c>
      <c r="H48" s="324">
        <v>59.587544434844617</v>
      </c>
      <c r="I48" s="324">
        <v>62.878079421351231</v>
      </c>
      <c r="J48" s="324">
        <v>71.203966953362752</v>
      </c>
      <c r="K48" s="324">
        <v>109.01601545786019</v>
      </c>
      <c r="L48" s="324">
        <v>110.59653988816235</v>
      </c>
      <c r="M48" s="324">
        <v>59.355018654104796</v>
      </c>
      <c r="N48" s="324">
        <v>80.431602915164603</v>
      </c>
      <c r="O48" s="324">
        <v>76.1694362425892</v>
      </c>
      <c r="P48" s="324">
        <v>76.018539481701367</v>
      </c>
      <c r="Q48" s="324">
        <v>95.405977281237341</v>
      </c>
      <c r="R48" s="324">
        <v>71.492692385169448</v>
      </c>
      <c r="S48" s="324">
        <v>90.700714452657209</v>
      </c>
      <c r="T48" s="324">
        <v>62.554156507321764</v>
      </c>
      <c r="U48" s="324">
        <v>104.535305464819</v>
      </c>
      <c r="V48" s="324">
        <v>77.717730865169329</v>
      </c>
      <c r="W48" s="324">
        <v>80.903434333923343</v>
      </c>
      <c r="X48" s="324">
        <v>51.233496322474224</v>
      </c>
      <c r="Y48" s="324">
        <v>68.257133401258315</v>
      </c>
      <c r="Z48" s="324">
        <v>62.442073033959105</v>
      </c>
      <c r="AA48" s="324">
        <v>26.680118758553302</v>
      </c>
      <c r="AB48" s="324">
        <v>40.480669705168353</v>
      </c>
      <c r="AC48" s="324">
        <v>69.967561757115377</v>
      </c>
      <c r="AD48" s="324">
        <v>54.74269333317158</v>
      </c>
      <c r="AE48" s="324">
        <v>51.531430632413375</v>
      </c>
      <c r="AF48" s="324">
        <v>86.020808014299206</v>
      </c>
      <c r="AG48" s="325">
        <v>99.748028554377882</v>
      </c>
      <c r="AH48" s="231"/>
    </row>
    <row r="49" spans="1:34" ht="25" customHeight="1" x14ac:dyDescent="0.4">
      <c r="B49" s="22" t="s">
        <v>68</v>
      </c>
    </row>
    <row r="50" spans="1:34" ht="25" customHeight="1" x14ac:dyDescent="0.3">
      <c r="B50" s="26" t="s">
        <v>19</v>
      </c>
      <c r="C50" s="315">
        <v>7.4467201506126095</v>
      </c>
      <c r="D50" s="316">
        <v>-2.3472744968658881</v>
      </c>
      <c r="E50" s="316">
        <v>8.1380903047569717</v>
      </c>
      <c r="F50" s="316">
        <v>45.463634971673557</v>
      </c>
      <c r="G50" s="316">
        <v>15.426868843039095</v>
      </c>
      <c r="H50" s="316">
        <v>27.577857388598865</v>
      </c>
      <c r="I50" s="316">
        <v>20.992478007974196</v>
      </c>
      <c r="J50" s="316">
        <v>6.233030243231072</v>
      </c>
      <c r="K50" s="316">
        <v>-21.169807519569609</v>
      </c>
      <c r="L50" s="316">
        <v>-35.584522229393706</v>
      </c>
      <c r="M50" s="316">
        <v>-40.045611303686279</v>
      </c>
      <c r="N50" s="316">
        <v>7.4200054182595343</v>
      </c>
      <c r="O50" s="316">
        <v>3.455817825475608</v>
      </c>
      <c r="P50" s="316">
        <v>-3.5655756705926938</v>
      </c>
      <c r="Q50" s="316">
        <v>10.67103358976312</v>
      </c>
      <c r="R50" s="316">
        <v>-32.879473065992777</v>
      </c>
      <c r="S50" s="316">
        <v>-29.790620415142097</v>
      </c>
      <c r="T50" s="316">
        <v>-18.63474861855325</v>
      </c>
      <c r="U50" s="316">
        <v>31.15510915207425</v>
      </c>
      <c r="V50" s="316">
        <v>12.620830672813238</v>
      </c>
      <c r="W50" s="316">
        <v>12.046437945728263</v>
      </c>
      <c r="X50" s="316">
        <v>-17.103448809364949</v>
      </c>
      <c r="Y50" s="316">
        <v>-36.368131634892606</v>
      </c>
      <c r="Z50" s="316">
        <v>-41.95635829206276</v>
      </c>
      <c r="AA50" s="316">
        <v>-75.657180111140107</v>
      </c>
      <c r="AB50" s="316">
        <v>-47.729581510739699</v>
      </c>
      <c r="AC50" s="316">
        <v>-10.559789560924635</v>
      </c>
      <c r="AD50" s="316">
        <v>-25.818478129875185</v>
      </c>
      <c r="AE50" s="316">
        <v>-28.283251792328667</v>
      </c>
      <c r="AF50" s="316">
        <v>25.526186951804792</v>
      </c>
      <c r="AG50" s="317">
        <v>175.84705461628596</v>
      </c>
      <c r="AH50" s="231"/>
    </row>
    <row r="51" spans="1:34" ht="25" customHeight="1" x14ac:dyDescent="0.3">
      <c r="B51" s="27" t="s">
        <v>35</v>
      </c>
      <c r="C51" s="174">
        <v>52.857733224549165</v>
      </c>
      <c r="D51" s="64">
        <v>18.196472971048703</v>
      </c>
      <c r="E51" s="64">
        <v>17.943319068600392</v>
      </c>
      <c r="F51" s="64">
        <v>78.734285625857794</v>
      </c>
      <c r="G51" s="64">
        <v>102.18090848740255</v>
      </c>
      <c r="H51" s="64">
        <v>104.55719997925493</v>
      </c>
      <c r="I51" s="64">
        <v>57.743317572697777</v>
      </c>
      <c r="J51" s="64">
        <v>16.537464140067105</v>
      </c>
      <c r="K51" s="64">
        <v>-22.447066868501665</v>
      </c>
      <c r="L51" s="64">
        <v>-19.354612640014036</v>
      </c>
      <c r="M51" s="64">
        <v>2.2774173066078149</v>
      </c>
      <c r="N51" s="64">
        <v>18.187960978522685</v>
      </c>
      <c r="O51" s="64">
        <v>25.986768028868987</v>
      </c>
      <c r="P51" s="64">
        <v>21.549706906368449</v>
      </c>
      <c r="Q51" s="64">
        <v>18.729633124286778</v>
      </c>
      <c r="R51" s="64">
        <v>-2.7097126590902296</v>
      </c>
      <c r="S51" s="64">
        <v>-10.217654627983876</v>
      </c>
      <c r="T51" s="64">
        <v>17.098067253050889</v>
      </c>
      <c r="U51" s="64">
        <v>9.8470962356088183</v>
      </c>
      <c r="V51" s="64">
        <v>25.697407913630869</v>
      </c>
      <c r="W51" s="64">
        <v>9.3175652455347056</v>
      </c>
      <c r="X51" s="64">
        <v>13.33371786546072</v>
      </c>
      <c r="Y51" s="64">
        <v>2.5396412414974989</v>
      </c>
      <c r="Z51" s="64">
        <v>-0.72322568883926275</v>
      </c>
      <c r="AA51" s="64">
        <v>-4.8138463234453973E-3</v>
      </c>
      <c r="AB51" s="64">
        <v>13.500732347017269</v>
      </c>
      <c r="AC51" s="64">
        <v>-9.7601109728422752</v>
      </c>
      <c r="AD51" s="64">
        <v>1.9857446257573046</v>
      </c>
      <c r="AE51" s="64">
        <v>26.470388041258374</v>
      </c>
      <c r="AF51" s="64">
        <v>56.614153446314674</v>
      </c>
      <c r="AG51" s="175">
        <v>79.742331548963591</v>
      </c>
      <c r="AH51" s="231"/>
    </row>
    <row r="52" spans="1:34" ht="25" customHeight="1" x14ac:dyDescent="0.3">
      <c r="A52" s="20"/>
      <c r="B52" s="29" t="s">
        <v>84</v>
      </c>
      <c r="C52" s="323">
        <v>-29.708024655244923</v>
      </c>
      <c r="D52" s="324">
        <v>-17.381015652581517</v>
      </c>
      <c r="E52" s="324">
        <v>-8.3135092698385176</v>
      </c>
      <c r="F52" s="324">
        <v>-18.614587871359596</v>
      </c>
      <c r="G52" s="324">
        <v>-42.909115550689378</v>
      </c>
      <c r="H52" s="324">
        <v>-37.632184346676993</v>
      </c>
      <c r="I52" s="324">
        <v>-23.297874122467579</v>
      </c>
      <c r="J52" s="324">
        <v>-8.8421641682325056</v>
      </c>
      <c r="K52" s="324">
        <v>1.6469516979262075</v>
      </c>
      <c r="L52" s="324">
        <v>-20.125031475090722</v>
      </c>
      <c r="M52" s="324">
        <v>-41.380619226413671</v>
      </c>
      <c r="N52" s="324">
        <v>-9.1108734519278567</v>
      </c>
      <c r="O52" s="324">
        <v>-17.883584566860961</v>
      </c>
      <c r="P52" s="324">
        <v>-20.662561199174441</v>
      </c>
      <c r="Q52" s="324">
        <v>-6.7873531843502786</v>
      </c>
      <c r="R52" s="324">
        <v>-31.010043480676536</v>
      </c>
      <c r="S52" s="324">
        <v>-21.800461667705687</v>
      </c>
      <c r="T52" s="324">
        <v>-30.515290909486133</v>
      </c>
      <c r="U52" s="324">
        <v>19.397884556487291</v>
      </c>
      <c r="V52" s="324">
        <v>-10.40321949202397</v>
      </c>
      <c r="W52" s="324">
        <v>2.4962801670308923</v>
      </c>
      <c r="X52" s="324">
        <v>-26.856232415195286</v>
      </c>
      <c r="Y52" s="324">
        <v>-37.944128149122882</v>
      </c>
      <c r="Z52" s="324">
        <v>-41.533513643422317</v>
      </c>
      <c r="AA52" s="324">
        <v>-75.656008228766936</v>
      </c>
      <c r="AB52" s="324">
        <v>-53.947065002705344</v>
      </c>
      <c r="AC52" s="324">
        <v>-0.8861697378646205</v>
      </c>
      <c r="AD52" s="324">
        <v>-27.262852134536146</v>
      </c>
      <c r="AE52" s="324">
        <v>-43.293644213181416</v>
      </c>
      <c r="AF52" s="324">
        <v>-19.850036417802553</v>
      </c>
      <c r="AG52" s="325">
        <v>53.468051871234074</v>
      </c>
      <c r="AH52" s="231"/>
    </row>
    <row r="53" spans="1:34" ht="16.5" customHeight="1" x14ac:dyDescent="0.25">
      <c r="B53" s="6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4" ht="0" hidden="1" customHeight="1" x14ac:dyDescent="0.3">
      <c r="B54" s="147" t="s">
        <v>77</v>
      </c>
      <c r="C54" s="246"/>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309"/>
    </row>
    <row r="55" spans="1:34" ht="0" hidden="1" customHeight="1" x14ac:dyDescent="0.25">
      <c r="B55" s="6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4" ht="24" customHeight="1" x14ac:dyDescent="0.25">
      <c r="B56" s="558" t="s">
        <v>107</v>
      </c>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row>
    <row r="57" spans="1:34" ht="15" customHeight="1" x14ac:dyDescent="0.25"/>
    <row r="58" spans="1:34" s="182" customFormat="1" x14ac:dyDescent="0.25"/>
    <row r="59" spans="1:34" s="182" customFormat="1" x14ac:dyDescent="0.25"/>
    <row r="60" spans="1:34" s="182" customFormat="1" x14ac:dyDescent="0.25">
      <c r="C60" s="182">
        <v>100</v>
      </c>
      <c r="D60" s="182">
        <v>100</v>
      </c>
      <c r="E60" s="182">
        <v>100</v>
      </c>
      <c r="F60" s="182">
        <v>100</v>
      </c>
      <c r="G60" s="182">
        <v>100</v>
      </c>
      <c r="H60" s="182">
        <v>100</v>
      </c>
      <c r="I60" s="182">
        <v>100</v>
      </c>
      <c r="J60" s="182">
        <v>100</v>
      </c>
      <c r="K60" s="182">
        <v>100</v>
      </c>
      <c r="L60" s="182">
        <v>100</v>
      </c>
      <c r="M60" s="182">
        <v>100</v>
      </c>
      <c r="N60" s="182">
        <v>100</v>
      </c>
      <c r="O60" s="182">
        <v>100</v>
      </c>
      <c r="P60" s="182">
        <v>100</v>
      </c>
      <c r="Q60" s="182">
        <v>100</v>
      </c>
      <c r="R60" s="182">
        <v>100</v>
      </c>
      <c r="S60" s="182">
        <v>100</v>
      </c>
      <c r="T60" s="182">
        <v>100</v>
      </c>
      <c r="U60" s="182">
        <v>100</v>
      </c>
      <c r="V60" s="182">
        <v>100</v>
      </c>
      <c r="W60" s="182">
        <v>100</v>
      </c>
      <c r="X60" s="182">
        <v>100</v>
      </c>
      <c r="Y60" s="182">
        <v>100</v>
      </c>
      <c r="Z60" s="182">
        <v>100</v>
      </c>
      <c r="AA60" s="182">
        <v>100</v>
      </c>
      <c r="AB60" s="182">
        <v>100</v>
      </c>
      <c r="AC60" s="182">
        <v>100</v>
      </c>
      <c r="AD60" s="182">
        <v>100</v>
      </c>
      <c r="AE60" s="182">
        <v>100</v>
      </c>
      <c r="AF60" s="182">
        <v>100</v>
      </c>
      <c r="AG60" s="182">
        <v>100</v>
      </c>
    </row>
    <row r="61" spans="1:34" s="182" customFormat="1" x14ac:dyDescent="0.25"/>
    <row r="62" spans="1:34" s="182" customFormat="1" x14ac:dyDescent="0.25"/>
    <row r="63" spans="1:34" s="182" customFormat="1" x14ac:dyDescent="0.25"/>
    <row r="64" spans="1:34" s="182" customFormat="1" x14ac:dyDescent="0.25"/>
    <row r="65" spans="2:35" s="182" customFormat="1" ht="10.5" customHeight="1" x14ac:dyDescent="0.25">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row>
    <row r="66" spans="2:35" s="182" customFormat="1" x14ac:dyDescent="0.25">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row>
    <row r="67" spans="2:35" s="182" customFormat="1" x14ac:dyDescent="0.25">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row>
    <row r="68" spans="2:35" s="182" customFormat="1" x14ac:dyDescent="0.25">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row>
    <row r="69" spans="2:35" s="182" customFormat="1" x14ac:dyDescent="0.25">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row>
    <row r="70" spans="2:35" s="182" customFormat="1" x14ac:dyDescent="0.25">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row>
    <row r="71" spans="2:35" s="182" customFormat="1" x14ac:dyDescent="0.25"/>
    <row r="72" spans="2:35" s="182" customFormat="1" x14ac:dyDescent="0.25"/>
    <row r="73" spans="2:35" s="182" customFormat="1" x14ac:dyDescent="0.25"/>
    <row r="74" spans="2:35" s="182" customFormat="1" x14ac:dyDescent="0.25"/>
    <row r="75" spans="2:35" s="182" customFormat="1" x14ac:dyDescent="0.25"/>
    <row r="76" spans="2:35" s="182" customFormat="1" x14ac:dyDescent="0.25"/>
    <row r="77" spans="2:35" s="182" customFormat="1" x14ac:dyDescent="0.25"/>
    <row r="78" spans="2:35" s="182" customFormat="1" x14ac:dyDescent="0.25"/>
    <row r="79" spans="2:35" s="182" customFormat="1" x14ac:dyDescent="0.25"/>
    <row r="80" spans="2:35" s="182" customFormat="1" x14ac:dyDescent="0.25"/>
    <row r="81" s="182" customFormat="1" x14ac:dyDescent="0.25"/>
    <row r="82" s="182" customFormat="1" x14ac:dyDescent="0.25"/>
    <row r="83" s="182" customFormat="1" x14ac:dyDescent="0.25"/>
    <row r="84" s="182" customFormat="1" x14ac:dyDescent="0.25"/>
    <row r="85" s="182" customFormat="1" x14ac:dyDescent="0.25"/>
    <row r="86" s="182" customFormat="1" x14ac:dyDescent="0.25"/>
    <row r="87" s="182" customFormat="1" x14ac:dyDescent="0.25"/>
    <row r="88" s="182" customFormat="1" x14ac:dyDescent="0.25"/>
    <row r="89" s="182" customFormat="1" x14ac:dyDescent="0.25"/>
    <row r="90" s="182" customFormat="1" x14ac:dyDescent="0.25"/>
    <row r="91" s="182" customFormat="1" x14ac:dyDescent="0.25"/>
    <row r="92" s="182" customFormat="1" x14ac:dyDescent="0.25"/>
    <row r="93" s="182" customFormat="1" x14ac:dyDescent="0.25"/>
    <row r="94" s="182" customFormat="1" x14ac:dyDescent="0.25"/>
  </sheetData>
  <mergeCells count="12">
    <mergeCell ref="B56:AG56"/>
    <mergeCell ref="B34:B35"/>
    <mergeCell ref="B3:T3"/>
    <mergeCell ref="AA1:AG1"/>
    <mergeCell ref="U3:AG3"/>
    <mergeCell ref="B44:B45"/>
    <mergeCell ref="B4:AG4"/>
    <mergeCell ref="B2:AG2"/>
    <mergeCell ref="X22:AD22"/>
    <mergeCell ref="X33:AD33"/>
    <mergeCell ref="X43:AD43"/>
    <mergeCell ref="B24:B25"/>
  </mergeCells>
  <phoneticPr fontId="0" type="noConversion"/>
  <printOptions horizontalCentered="1" verticalCentered="1"/>
  <pageMargins left="0.25" right="0.25" top="0.25" bottom="0.25" header="0" footer="0"/>
  <pageSetup scale="41" orientation="landscape" r:id="rId1"/>
  <headerFooter alignWithMargins="0"/>
  <rowBreaks count="1" manualBreakCount="1">
    <brk id="57" max="16383" man="1"/>
  </rowBreaks>
  <colBreaks count="1" manualBreakCount="1">
    <brk id="3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
    <pageSetUpPr fitToPage="1"/>
  </sheetPr>
  <dimension ref="A1:AO79"/>
  <sheetViews>
    <sheetView showGridLines="0" workbookViewId="0"/>
  </sheetViews>
  <sheetFormatPr defaultRowHeight="12.5" x14ac:dyDescent="0.25"/>
  <cols>
    <col min="1" max="1" width="2.7265625" customWidth="1"/>
    <col min="2" max="2" width="19.54296875" customWidth="1"/>
    <col min="3" max="3" width="4.453125" customWidth="1"/>
    <col min="4" max="4" width="12.26953125" customWidth="1"/>
    <col min="5" max="5" width="9.453125" customWidth="1"/>
    <col min="6" max="6" width="7.7265625" customWidth="1"/>
    <col min="7" max="7" width="2.7265625" customWidth="1"/>
    <col min="8" max="8" width="12.26953125" customWidth="1"/>
    <col min="9" max="9" width="9.453125" customWidth="1"/>
    <col min="10" max="10" width="7.7265625" customWidth="1"/>
    <col min="11" max="11" width="2.7265625" customWidth="1"/>
    <col min="12" max="12" width="12.26953125" customWidth="1"/>
    <col min="13" max="13" width="8.7265625" customWidth="1"/>
    <col min="14" max="14" width="7.7265625" customWidth="1"/>
    <col min="15" max="15" width="2.7265625" customWidth="1"/>
    <col min="16" max="16" width="12.26953125" customWidth="1"/>
    <col min="17" max="17" width="9.453125" customWidth="1"/>
    <col min="18" max="18" width="7.7265625" customWidth="1"/>
    <col min="19" max="20" width="2.7265625" customWidth="1"/>
    <col min="21" max="41" width="9.1796875" style="151" customWidth="1"/>
  </cols>
  <sheetData>
    <row r="1" spans="1:20" ht="26.25" customHeight="1" x14ac:dyDescent="0.45">
      <c r="B1" s="17" t="s">
        <v>133</v>
      </c>
      <c r="C1" s="9"/>
      <c r="D1" s="9"/>
      <c r="E1" s="9"/>
      <c r="F1" s="9"/>
      <c r="G1" s="9"/>
      <c r="H1" s="1"/>
      <c r="I1" s="1"/>
      <c r="J1" s="1"/>
      <c r="K1" s="1"/>
      <c r="L1" s="1"/>
      <c r="M1" s="1"/>
      <c r="N1" s="1"/>
      <c r="O1" s="1"/>
      <c r="P1" s="79"/>
      <c r="Q1" s="1"/>
      <c r="R1" s="1"/>
      <c r="S1" s="146"/>
      <c r="T1" s="1"/>
    </row>
    <row r="2" spans="1:20" ht="14.25" customHeight="1" x14ac:dyDescent="0.25">
      <c r="B2" s="497" t="s">
        <v>150</v>
      </c>
      <c r="C2" s="497"/>
      <c r="D2" s="497"/>
      <c r="E2" s="497"/>
      <c r="F2" s="497"/>
      <c r="G2" s="497"/>
      <c r="H2" s="497"/>
      <c r="I2" s="497"/>
      <c r="J2" s="497"/>
      <c r="K2" s="497"/>
      <c r="L2" s="497"/>
      <c r="M2" s="497"/>
      <c r="N2" s="497"/>
      <c r="O2" s="497"/>
      <c r="P2" s="497"/>
      <c r="Q2" s="497"/>
      <c r="R2" s="497"/>
      <c r="S2" s="497"/>
      <c r="T2" s="1"/>
    </row>
    <row r="3" spans="1:20" ht="14.25" customHeight="1" x14ac:dyDescent="0.25">
      <c r="B3" s="539" t="s">
        <v>151</v>
      </c>
      <c r="C3" s="539"/>
      <c r="D3" s="539"/>
      <c r="E3" s="539"/>
      <c r="F3" s="539"/>
      <c r="G3" s="539"/>
      <c r="H3" s="539"/>
      <c r="I3" s="539"/>
      <c r="J3" s="539"/>
      <c r="K3" s="539"/>
      <c r="L3" s="539"/>
      <c r="M3" s="539"/>
      <c r="N3" s="539"/>
      <c r="O3" s="539"/>
      <c r="P3" s="539"/>
      <c r="Q3" s="539"/>
      <c r="R3" s="539"/>
      <c r="S3" s="539"/>
      <c r="T3" s="1"/>
    </row>
    <row r="4" spans="1:20" ht="14.25" customHeight="1" x14ac:dyDescent="0.25">
      <c r="B4" s="539" t="s">
        <v>152</v>
      </c>
      <c r="C4" s="539"/>
      <c r="D4" s="539"/>
      <c r="E4" s="539"/>
      <c r="F4" s="539"/>
      <c r="G4" s="539"/>
      <c r="H4" s="539"/>
      <c r="I4" s="539"/>
      <c r="J4" s="539"/>
      <c r="K4" s="539"/>
      <c r="L4" s="539"/>
      <c r="M4" s="539"/>
      <c r="N4" s="539"/>
      <c r="O4" s="539"/>
      <c r="P4" s="539"/>
      <c r="Q4" s="539"/>
      <c r="R4" s="539"/>
      <c r="S4" s="539"/>
      <c r="T4" s="1"/>
    </row>
    <row r="5" spans="1:20" ht="15" customHeight="1" x14ac:dyDescent="0.25">
      <c r="A5" s="11"/>
      <c r="B5" s="10"/>
      <c r="C5" s="1"/>
      <c r="D5" s="1"/>
      <c r="E5" s="1"/>
      <c r="F5" s="1"/>
      <c r="G5" s="1"/>
      <c r="H5" s="1"/>
      <c r="I5" s="1"/>
      <c r="J5" s="1"/>
      <c r="K5" s="1"/>
      <c r="L5" s="1"/>
      <c r="M5" s="1"/>
      <c r="N5" s="1"/>
      <c r="O5" s="1"/>
      <c r="P5" s="1"/>
      <c r="Q5" s="1"/>
      <c r="R5" s="1"/>
      <c r="S5" s="1"/>
      <c r="T5" s="1"/>
    </row>
    <row r="6" spans="1:20" ht="18" customHeight="1" x14ac:dyDescent="0.25">
      <c r="A6" s="11"/>
      <c r="B6" s="536" t="s">
        <v>153</v>
      </c>
      <c r="C6" s="536"/>
      <c r="D6" s="536"/>
      <c r="E6" s="536"/>
      <c r="F6" s="536"/>
      <c r="G6" s="536"/>
      <c r="H6" s="536"/>
      <c r="I6" s="536"/>
      <c r="J6" s="536"/>
      <c r="K6" s="536"/>
      <c r="L6" s="536"/>
      <c r="M6" s="536"/>
      <c r="N6" s="536"/>
      <c r="O6" s="536"/>
      <c r="P6" s="536"/>
      <c r="Q6" s="536"/>
      <c r="R6" s="536"/>
      <c r="S6" s="536"/>
      <c r="T6" s="1"/>
    </row>
    <row r="7" spans="1:20" ht="15" customHeight="1" x14ac:dyDescent="0.25">
      <c r="A7" s="11"/>
      <c r="B7" s="10"/>
      <c r="C7" s="1"/>
      <c r="D7" s="1"/>
      <c r="E7" s="1"/>
      <c r="F7" s="1"/>
      <c r="G7" s="1"/>
      <c r="H7" s="1"/>
      <c r="I7" s="1"/>
      <c r="J7" s="1"/>
      <c r="K7" s="1"/>
      <c r="L7" s="1"/>
      <c r="M7" s="1"/>
      <c r="N7" s="1"/>
      <c r="O7" s="1"/>
      <c r="P7" s="1"/>
      <c r="Q7" s="1"/>
      <c r="R7" s="1"/>
      <c r="S7" s="1"/>
      <c r="T7" s="1"/>
    </row>
    <row r="8" spans="1:20" ht="15" customHeight="1" x14ac:dyDescent="0.35">
      <c r="A8" s="1"/>
      <c r="B8" s="1"/>
      <c r="C8" s="12"/>
      <c r="D8" s="538" t="s">
        <v>11</v>
      </c>
      <c r="E8" s="538"/>
      <c r="F8" s="538"/>
      <c r="G8" s="1"/>
      <c r="H8" s="538" t="s">
        <v>13</v>
      </c>
      <c r="I8" s="538"/>
      <c r="J8" s="538"/>
      <c r="K8" s="1"/>
      <c r="L8" s="538" t="s">
        <v>14</v>
      </c>
      <c r="M8" s="538"/>
      <c r="N8" s="538"/>
      <c r="O8" s="1"/>
      <c r="P8" s="538" t="s">
        <v>12</v>
      </c>
      <c r="Q8" s="538"/>
      <c r="R8" s="538"/>
      <c r="S8" s="2"/>
      <c r="T8" s="1"/>
    </row>
    <row r="9" spans="1:20" ht="15" customHeight="1" x14ac:dyDescent="0.35">
      <c r="A9" s="1"/>
      <c r="B9" s="1"/>
      <c r="C9" s="1"/>
      <c r="D9" s="2"/>
      <c r="E9" s="2"/>
      <c r="F9" s="117" t="s">
        <v>24</v>
      </c>
      <c r="G9" s="36"/>
      <c r="H9" s="1"/>
      <c r="I9" s="1"/>
      <c r="J9" s="117" t="s">
        <v>24</v>
      </c>
      <c r="K9" s="1"/>
      <c r="L9" s="1"/>
      <c r="M9" s="1"/>
      <c r="N9" s="117" t="s">
        <v>24</v>
      </c>
      <c r="O9" s="1"/>
      <c r="P9" s="1"/>
      <c r="Q9" s="1"/>
      <c r="R9" s="117" t="s">
        <v>24</v>
      </c>
      <c r="S9" s="1"/>
      <c r="T9" s="1"/>
    </row>
    <row r="10" spans="1:20" ht="15" customHeight="1" x14ac:dyDescent="0.3">
      <c r="A10" s="1"/>
      <c r="B10" s="119" t="s">
        <v>22</v>
      </c>
      <c r="C10" s="33"/>
      <c r="D10" s="15" t="s">
        <v>19</v>
      </c>
      <c r="E10" s="77">
        <v>35.612903225806448</v>
      </c>
      <c r="F10" s="77">
        <v>-16.251331036667811</v>
      </c>
      <c r="G10" s="367"/>
      <c r="H10" s="15" t="s">
        <v>19</v>
      </c>
      <c r="I10" s="118">
        <v>2.9806451612903224</v>
      </c>
      <c r="J10" s="77">
        <v>102.6577249621932</v>
      </c>
      <c r="K10" s="1"/>
      <c r="L10" s="15" t="s">
        <v>19</v>
      </c>
      <c r="M10" s="118">
        <v>0</v>
      </c>
      <c r="N10" s="77">
        <v>0</v>
      </c>
      <c r="O10" s="1"/>
      <c r="P10" s="15" t="s">
        <v>19</v>
      </c>
      <c r="Q10" s="118">
        <v>38.593548387096774</v>
      </c>
      <c r="R10" s="77">
        <v>-12.276072273158615</v>
      </c>
      <c r="S10" s="378"/>
      <c r="T10" s="1"/>
    </row>
    <row r="11" spans="1:20" ht="15" customHeight="1" x14ac:dyDescent="0.3">
      <c r="A11" s="1"/>
      <c r="B11" s="32"/>
      <c r="C11" s="33"/>
      <c r="D11" s="90" t="s">
        <v>16</v>
      </c>
      <c r="E11" s="64">
        <v>40.627715661365258</v>
      </c>
      <c r="F11" s="64">
        <v>1.639933116346838</v>
      </c>
      <c r="G11" s="368"/>
      <c r="H11" s="90" t="s">
        <v>16</v>
      </c>
      <c r="I11" s="373">
        <v>7.1390897491051195</v>
      </c>
      <c r="J11" s="64">
        <v>416.27705312159082</v>
      </c>
      <c r="K11" s="75"/>
      <c r="L11" s="90" t="s">
        <v>16</v>
      </c>
      <c r="M11" s="373">
        <v>2.5609159621038406</v>
      </c>
      <c r="N11" s="64">
        <v>119.77560939812093</v>
      </c>
      <c r="O11" s="75"/>
      <c r="P11" s="90" t="s">
        <v>16</v>
      </c>
      <c r="Q11" s="373">
        <v>50.327721372574217</v>
      </c>
      <c r="R11" s="64">
        <v>18.361795375515563</v>
      </c>
      <c r="S11" s="378"/>
      <c r="T11" s="1"/>
    </row>
    <row r="12" spans="1:20" ht="15" customHeight="1" x14ac:dyDescent="0.3">
      <c r="A12" s="1"/>
      <c r="B12" s="32"/>
      <c r="C12" s="33"/>
      <c r="D12" s="16" t="s">
        <v>82</v>
      </c>
      <c r="E12" s="77">
        <v>87.656671427485463</v>
      </c>
      <c r="F12" s="77">
        <v>-17.602593394668389</v>
      </c>
      <c r="G12" s="77"/>
      <c r="H12" s="16" t="s">
        <v>82</v>
      </c>
      <c r="I12" s="118">
        <v>41.75105323008556</v>
      </c>
      <c r="J12" s="77">
        <v>-60.746323367979592</v>
      </c>
      <c r="K12" s="1"/>
      <c r="L12" s="16" t="s">
        <v>82</v>
      </c>
      <c r="M12" s="118">
        <v>0</v>
      </c>
      <c r="N12" s="77">
        <v>0</v>
      </c>
      <c r="O12" s="1"/>
      <c r="P12" s="16" t="s">
        <v>82</v>
      </c>
      <c r="Q12" s="118">
        <v>76.684473952974002</v>
      </c>
      <c r="R12" s="77">
        <v>-25.884929804873078</v>
      </c>
      <c r="S12" s="118"/>
      <c r="T12" s="1"/>
    </row>
    <row r="13" spans="1:20" ht="15" customHeight="1" x14ac:dyDescent="0.4">
      <c r="A13" s="1"/>
      <c r="B13" s="14"/>
      <c r="C13" s="1"/>
      <c r="D13" s="1"/>
      <c r="E13" s="19"/>
      <c r="F13" s="367"/>
      <c r="G13" s="19"/>
      <c r="H13" s="1"/>
      <c r="I13" s="1"/>
      <c r="J13" s="367"/>
      <c r="K13" s="1"/>
      <c r="L13" s="1"/>
      <c r="M13" s="1"/>
      <c r="N13" s="367"/>
      <c r="O13" s="1"/>
      <c r="P13" s="1"/>
      <c r="Q13" s="378"/>
      <c r="R13" s="367"/>
      <c r="S13" s="378"/>
      <c r="T13" s="1"/>
    </row>
    <row r="14" spans="1:20" ht="15" customHeight="1" x14ac:dyDescent="0.3">
      <c r="A14" s="1"/>
      <c r="B14" s="119" t="s">
        <v>9</v>
      </c>
      <c r="C14" s="33"/>
      <c r="D14" s="15" t="s">
        <v>19</v>
      </c>
      <c r="E14" s="369">
        <v>112.97826086956522</v>
      </c>
      <c r="F14" s="77">
        <v>6.2896857136717008</v>
      </c>
      <c r="G14" s="370"/>
      <c r="H14" s="39" t="s">
        <v>19</v>
      </c>
      <c r="I14" s="374">
        <v>124.42424242424242</v>
      </c>
      <c r="J14" s="77">
        <v>13.456756009913015</v>
      </c>
      <c r="K14" s="375"/>
      <c r="L14" s="39" t="s">
        <v>19</v>
      </c>
      <c r="M14" s="374">
        <v>0</v>
      </c>
      <c r="N14" s="77">
        <v>0</v>
      </c>
      <c r="O14" s="375"/>
      <c r="P14" s="39" t="s">
        <v>19</v>
      </c>
      <c r="Q14" s="374">
        <v>113.86230023403544</v>
      </c>
      <c r="R14" s="77">
        <v>7.0078570356149266</v>
      </c>
      <c r="S14" s="379"/>
      <c r="T14" s="1"/>
    </row>
    <row r="15" spans="1:20" ht="15" customHeight="1" x14ac:dyDescent="0.3">
      <c r="A15" s="1"/>
      <c r="B15" s="32"/>
      <c r="C15" s="33"/>
      <c r="D15" s="90" t="s">
        <v>16</v>
      </c>
      <c r="E15" s="371">
        <v>115.62807920556347</v>
      </c>
      <c r="F15" s="64">
        <v>6.5249953994733332</v>
      </c>
      <c r="G15" s="372"/>
      <c r="H15" s="100" t="s">
        <v>16</v>
      </c>
      <c r="I15" s="376">
        <v>110.68339419381944</v>
      </c>
      <c r="J15" s="64">
        <v>-3.3407812025492718</v>
      </c>
      <c r="K15" s="377"/>
      <c r="L15" s="100" t="s">
        <v>16</v>
      </c>
      <c r="M15" s="376">
        <v>71.938454822266166</v>
      </c>
      <c r="N15" s="64">
        <v>1.8349907815020712</v>
      </c>
      <c r="O15" s="377"/>
      <c r="P15" s="100" t="s">
        <v>16</v>
      </c>
      <c r="Q15" s="376">
        <v>112.70352783452502</v>
      </c>
      <c r="R15" s="64">
        <v>4.6451117361049379</v>
      </c>
      <c r="S15" s="379"/>
      <c r="T15" s="1"/>
    </row>
    <row r="16" spans="1:20" ht="15" customHeight="1" x14ac:dyDescent="0.3">
      <c r="A16" s="1"/>
      <c r="B16" s="32"/>
      <c r="C16" s="33"/>
      <c r="D16" s="16" t="s">
        <v>83</v>
      </c>
      <c r="E16" s="77">
        <v>97.708326252377589</v>
      </c>
      <c r="F16" s="77">
        <v>-0.22089621782263363</v>
      </c>
      <c r="G16" s="77"/>
      <c r="H16" s="16" t="s">
        <v>83</v>
      </c>
      <c r="I16" s="118">
        <v>112.4145526350439</v>
      </c>
      <c r="J16" s="77">
        <v>17.378101562916406</v>
      </c>
      <c r="K16" s="1"/>
      <c r="L16" s="16" t="s">
        <v>83</v>
      </c>
      <c r="M16" s="118">
        <v>0</v>
      </c>
      <c r="N16" s="77">
        <v>0</v>
      </c>
      <c r="O16" s="1"/>
      <c r="P16" s="16" t="s">
        <v>83</v>
      </c>
      <c r="Q16" s="118">
        <v>101.02815982942171</v>
      </c>
      <c r="R16" s="77">
        <v>2.2578649497673422</v>
      </c>
      <c r="S16" s="118"/>
      <c r="T16" s="1"/>
    </row>
    <row r="17" spans="1:20" ht="15" customHeight="1" x14ac:dyDescent="0.4">
      <c r="A17" s="1"/>
      <c r="B17" s="14"/>
      <c r="C17" s="1"/>
      <c r="D17" s="1"/>
      <c r="E17" s="19"/>
      <c r="F17" s="77"/>
      <c r="G17" s="19"/>
      <c r="H17" s="1"/>
      <c r="I17" s="1"/>
      <c r="J17" s="77"/>
      <c r="K17" s="1"/>
      <c r="L17" s="1"/>
      <c r="M17" s="1"/>
      <c r="N17" s="77"/>
      <c r="O17" s="1"/>
      <c r="P17" s="1"/>
      <c r="Q17" s="379"/>
      <c r="R17" s="77"/>
      <c r="S17" s="379"/>
      <c r="T17" s="1"/>
    </row>
    <row r="18" spans="1:20" ht="15" customHeight="1" x14ac:dyDescent="0.3">
      <c r="A18" s="1"/>
      <c r="B18" s="119" t="s">
        <v>10</v>
      </c>
      <c r="C18" s="33"/>
      <c r="D18" s="15" t="s">
        <v>19</v>
      </c>
      <c r="E18" s="369">
        <v>40.234838709677419</v>
      </c>
      <c r="F18" s="77">
        <v>-10.98380296940806</v>
      </c>
      <c r="G18" s="370"/>
      <c r="H18" s="39" t="s">
        <v>19</v>
      </c>
      <c r="I18" s="374">
        <v>3.7086451612903226</v>
      </c>
      <c r="J18" s="77">
        <v>129.9288805451433</v>
      </c>
      <c r="K18" s="375"/>
      <c r="L18" s="39" t="s">
        <v>19</v>
      </c>
      <c r="M18" s="374">
        <v>0</v>
      </c>
      <c r="N18" s="77">
        <v>0</v>
      </c>
      <c r="O18" s="375"/>
      <c r="P18" s="39" t="s">
        <v>19</v>
      </c>
      <c r="Q18" s="374">
        <v>43.943501935483873</v>
      </c>
      <c r="R18" s="77">
        <v>-6.1285048321730349</v>
      </c>
      <c r="S18" s="379"/>
      <c r="T18" s="1"/>
    </row>
    <row r="19" spans="1:20" ht="15" customHeight="1" x14ac:dyDescent="0.3">
      <c r="A19" s="1"/>
      <c r="B19" s="32"/>
      <c r="C19" s="33"/>
      <c r="D19" s="90" t="s">
        <v>16</v>
      </c>
      <c r="E19" s="371">
        <v>46.977047244334535</v>
      </c>
      <c r="F19" s="64">
        <v>8.2719340762673959</v>
      </c>
      <c r="G19" s="372"/>
      <c r="H19" s="100" t="s">
        <v>16</v>
      </c>
      <c r="I19" s="376">
        <v>7.9017868488525753</v>
      </c>
      <c r="J19" s="64">
        <v>399.02936639570532</v>
      </c>
      <c r="K19" s="377"/>
      <c r="L19" s="100" t="s">
        <v>16</v>
      </c>
      <c r="M19" s="376">
        <v>1.8422833724342742</v>
      </c>
      <c r="N19" s="64">
        <v>123.80847155791574</v>
      </c>
      <c r="O19" s="377"/>
      <c r="P19" s="100" t="s">
        <v>16</v>
      </c>
      <c r="Q19" s="376">
        <v>56.721117465621383</v>
      </c>
      <c r="R19" s="64">
        <v>23.859833023608555</v>
      </c>
      <c r="S19" s="379"/>
      <c r="T19" s="1"/>
    </row>
    <row r="20" spans="1:20" ht="15" customHeight="1" x14ac:dyDescent="0.3">
      <c r="A20" s="1"/>
      <c r="B20" s="32"/>
      <c r="C20" s="33"/>
      <c r="D20" s="16" t="s">
        <v>84</v>
      </c>
      <c r="E20" s="77">
        <v>85.647866500505415</v>
      </c>
      <c r="F20" s="77">
        <v>-17.784606149305777</v>
      </c>
      <c r="G20" s="77"/>
      <c r="H20" s="16" t="s">
        <v>84</v>
      </c>
      <c r="I20" s="118">
        <v>46.934259708696132</v>
      </c>
      <c r="J20" s="77">
        <v>-53.924779577638454</v>
      </c>
      <c r="K20" s="1"/>
      <c r="L20" s="16" t="s">
        <v>84</v>
      </c>
      <c r="M20" s="118">
        <v>0</v>
      </c>
      <c r="N20" s="77">
        <v>0</v>
      </c>
      <c r="O20" s="1"/>
      <c r="P20" s="16" t="s">
        <v>84</v>
      </c>
      <c r="Q20" s="118">
        <v>77.472912909613513</v>
      </c>
      <c r="R20" s="77">
        <v>-24.211511612494263</v>
      </c>
      <c r="S20" s="118"/>
      <c r="T20" s="1"/>
    </row>
    <row r="21" spans="1:20" ht="15" customHeight="1" x14ac:dyDescent="0.4">
      <c r="A21" s="1"/>
      <c r="B21" s="14"/>
      <c r="C21" s="1"/>
      <c r="D21" s="1"/>
      <c r="E21" s="1"/>
      <c r="F21" s="1"/>
      <c r="G21" s="1"/>
      <c r="H21" s="1"/>
      <c r="I21" s="1"/>
      <c r="J21" s="1"/>
      <c r="K21" s="1"/>
      <c r="L21" s="1"/>
      <c r="M21" s="1"/>
      <c r="N21" s="1"/>
      <c r="O21" s="1"/>
      <c r="P21" s="1"/>
      <c r="Q21" s="1"/>
      <c r="R21" s="1"/>
      <c r="S21" s="1"/>
      <c r="T21" s="1"/>
    </row>
    <row r="22" spans="1:20" ht="15" customHeight="1" x14ac:dyDescent="0.25">
      <c r="A22" s="1"/>
      <c r="T22" s="1"/>
    </row>
    <row r="23" spans="1:20" ht="18" customHeight="1" x14ac:dyDescent="0.25">
      <c r="A23" s="1"/>
      <c r="B23" s="537" t="s">
        <v>58</v>
      </c>
      <c r="C23" s="537"/>
      <c r="D23" s="537"/>
      <c r="E23" s="537"/>
      <c r="F23" s="537"/>
      <c r="G23" s="537"/>
      <c r="H23" s="537"/>
      <c r="I23" s="537"/>
      <c r="J23" s="537"/>
      <c r="K23" s="537"/>
      <c r="L23" s="537"/>
      <c r="M23" s="537"/>
      <c r="N23" s="537"/>
      <c r="O23" s="537"/>
      <c r="P23" s="537"/>
      <c r="Q23" s="537"/>
      <c r="R23" s="537"/>
      <c r="S23" s="537"/>
      <c r="T23" s="1"/>
    </row>
    <row r="24" spans="1:20" ht="15" customHeight="1" x14ac:dyDescent="0.4">
      <c r="A24" s="1"/>
      <c r="B24" s="14"/>
      <c r="C24" s="1"/>
      <c r="D24" s="1"/>
      <c r="E24" s="1"/>
      <c r="F24" s="1"/>
      <c r="G24" s="1"/>
      <c r="H24" s="1"/>
      <c r="I24" s="1"/>
      <c r="J24" s="1"/>
      <c r="K24" s="1"/>
      <c r="L24" s="1"/>
      <c r="M24" s="1"/>
      <c r="N24" s="1"/>
      <c r="O24" s="1"/>
      <c r="P24" s="1"/>
      <c r="Q24" s="1"/>
      <c r="R24" s="1"/>
      <c r="S24" s="1"/>
      <c r="T24" s="1"/>
    </row>
    <row r="25" spans="1:20" ht="15" customHeight="1" x14ac:dyDescent="0.35">
      <c r="A25" s="1"/>
      <c r="B25" s="1"/>
      <c r="C25" s="12"/>
      <c r="D25" s="538" t="s">
        <v>11</v>
      </c>
      <c r="E25" s="538"/>
      <c r="F25" s="538"/>
      <c r="G25" s="1"/>
      <c r="H25" s="538" t="s">
        <v>13</v>
      </c>
      <c r="I25" s="538"/>
      <c r="J25" s="538"/>
      <c r="K25" s="1"/>
      <c r="L25" s="538" t="s">
        <v>14</v>
      </c>
      <c r="M25" s="538"/>
      <c r="N25" s="538"/>
      <c r="O25" s="1"/>
      <c r="P25" s="538" t="s">
        <v>12</v>
      </c>
      <c r="Q25" s="538"/>
      <c r="R25" s="538"/>
      <c r="S25" s="2"/>
      <c r="T25" s="1"/>
    </row>
    <row r="26" spans="1:20" ht="15" customHeight="1" x14ac:dyDescent="0.4">
      <c r="A26" s="1"/>
      <c r="B26" s="14"/>
      <c r="C26" s="1"/>
      <c r="D26" s="1"/>
      <c r="E26" s="1"/>
      <c r="F26" s="117" t="s">
        <v>24</v>
      </c>
      <c r="G26" s="1"/>
      <c r="H26" s="1"/>
      <c r="I26" s="1"/>
      <c r="J26" s="117" t="s">
        <v>24</v>
      </c>
      <c r="K26" s="1"/>
      <c r="L26" s="1"/>
      <c r="M26" s="1"/>
      <c r="N26" s="117" t="s">
        <v>24</v>
      </c>
      <c r="O26" s="1"/>
      <c r="P26" s="1"/>
      <c r="Q26" s="1"/>
      <c r="R26" s="117" t="s">
        <v>24</v>
      </c>
      <c r="S26" s="1"/>
      <c r="T26" s="1"/>
    </row>
    <row r="27" spans="1:20" ht="15" customHeight="1" x14ac:dyDescent="0.3">
      <c r="A27" s="1"/>
      <c r="B27" s="119" t="s">
        <v>22</v>
      </c>
      <c r="C27" s="33"/>
      <c r="D27" s="15" t="s">
        <v>19</v>
      </c>
      <c r="E27" s="118">
        <v>42.573086609000327</v>
      </c>
      <c r="F27" s="77">
        <v>11.55891856960074</v>
      </c>
      <c r="G27" s="1"/>
      <c r="H27" s="15" t="s">
        <v>19</v>
      </c>
      <c r="I27" s="118">
        <v>3.4512208474761854</v>
      </c>
      <c r="J27" s="77">
        <v>209.39279544266725</v>
      </c>
      <c r="K27" s="1"/>
      <c r="L27" s="15" t="s">
        <v>19</v>
      </c>
      <c r="M27" s="118">
        <v>0</v>
      </c>
      <c r="N27" s="77">
        <v>-100</v>
      </c>
      <c r="O27" s="1"/>
      <c r="P27" s="15" t="s">
        <v>19</v>
      </c>
      <c r="Q27" s="118">
        <v>46.024307456476514</v>
      </c>
      <c r="R27" s="77">
        <v>16.369045347734215</v>
      </c>
      <c r="S27" s="378"/>
      <c r="T27" s="1"/>
    </row>
    <row r="28" spans="1:20" ht="15" customHeight="1" x14ac:dyDescent="0.3">
      <c r="A28" s="1"/>
      <c r="B28" s="32"/>
      <c r="C28" s="33"/>
      <c r="D28" s="90" t="s">
        <v>16</v>
      </c>
      <c r="E28" s="373">
        <v>44.217933612409809</v>
      </c>
      <c r="F28" s="64">
        <v>13.166103573573</v>
      </c>
      <c r="G28" s="75"/>
      <c r="H28" s="90" t="s">
        <v>16</v>
      </c>
      <c r="I28" s="373">
        <v>9.4010337387987786</v>
      </c>
      <c r="J28" s="64">
        <v>109.5065083993692</v>
      </c>
      <c r="K28" s="75"/>
      <c r="L28" s="90" t="s">
        <v>16</v>
      </c>
      <c r="M28" s="373">
        <v>2.1426437386784434</v>
      </c>
      <c r="N28" s="64">
        <v>58.328289258796239</v>
      </c>
      <c r="O28" s="75"/>
      <c r="P28" s="90" t="s">
        <v>16</v>
      </c>
      <c r="Q28" s="373">
        <v>55.761611089887026</v>
      </c>
      <c r="R28" s="64">
        <v>24.151964374267745</v>
      </c>
      <c r="S28" s="378"/>
      <c r="T28" s="1"/>
    </row>
    <row r="29" spans="1:20" ht="15" customHeight="1" x14ac:dyDescent="0.3">
      <c r="A29" s="1"/>
      <c r="B29" s="32"/>
      <c r="C29" s="33"/>
      <c r="D29" s="16" t="s">
        <v>82</v>
      </c>
      <c r="E29" s="118">
        <v>96.280135978723322</v>
      </c>
      <c r="F29" s="77">
        <v>-1.4202000008832067</v>
      </c>
      <c r="G29" s="37"/>
      <c r="H29" s="16" t="s">
        <v>82</v>
      </c>
      <c r="I29" s="118">
        <v>36.711078200180125</v>
      </c>
      <c r="J29" s="77">
        <v>47.676937488607301</v>
      </c>
      <c r="K29" s="37"/>
      <c r="L29" s="16" t="s">
        <v>82</v>
      </c>
      <c r="M29" s="118">
        <v>0</v>
      </c>
      <c r="N29" s="77">
        <v>-100</v>
      </c>
      <c r="O29" s="37"/>
      <c r="P29" s="16" t="s">
        <v>82</v>
      </c>
      <c r="Q29" s="118">
        <v>82.537621415341093</v>
      </c>
      <c r="R29" s="77">
        <v>-6.2688649879242737</v>
      </c>
      <c r="S29" s="118"/>
      <c r="T29" s="1"/>
    </row>
    <row r="30" spans="1:20" ht="15" customHeight="1" x14ac:dyDescent="0.4">
      <c r="A30" s="1"/>
      <c r="B30" s="14"/>
      <c r="C30" s="1"/>
      <c r="D30" s="1"/>
      <c r="E30" s="1"/>
      <c r="F30" s="367"/>
      <c r="G30" s="1"/>
      <c r="H30" s="1"/>
      <c r="I30" s="1"/>
      <c r="J30" s="367"/>
      <c r="K30" s="1"/>
      <c r="L30" s="1"/>
      <c r="M30" s="1"/>
      <c r="N30" s="367"/>
      <c r="O30" s="1"/>
      <c r="P30" s="1"/>
      <c r="Q30" s="378"/>
      <c r="R30" s="367"/>
      <c r="S30" s="378"/>
      <c r="T30" s="1"/>
    </row>
    <row r="31" spans="1:20" ht="15" customHeight="1" x14ac:dyDescent="0.3">
      <c r="A31" s="1"/>
      <c r="B31" s="119" t="s">
        <v>9</v>
      </c>
      <c r="C31" s="33"/>
      <c r="D31" s="15" t="s">
        <v>19</v>
      </c>
      <c r="E31" s="374">
        <v>117.80412530219638</v>
      </c>
      <c r="F31" s="77">
        <v>7.7146914661501498</v>
      </c>
      <c r="G31" s="375"/>
      <c r="H31" s="39" t="s">
        <v>19</v>
      </c>
      <c r="I31" s="374">
        <v>131.20368020304568</v>
      </c>
      <c r="J31" s="77">
        <v>1.9061597859595609</v>
      </c>
      <c r="K31" s="375"/>
      <c r="L31" s="39" t="s">
        <v>19</v>
      </c>
      <c r="M31" s="374">
        <v>0</v>
      </c>
      <c r="N31" s="77">
        <v>-100</v>
      </c>
      <c r="O31" s="375"/>
      <c r="P31" s="39" t="s">
        <v>19</v>
      </c>
      <c r="Q31" s="374">
        <v>118.80892182518913</v>
      </c>
      <c r="R31" s="77">
        <v>8.141969237841078</v>
      </c>
      <c r="S31" s="379"/>
      <c r="T31" s="1"/>
    </row>
    <row r="32" spans="1:20" ht="15" customHeight="1" x14ac:dyDescent="0.3">
      <c r="A32" s="1"/>
      <c r="B32" s="32"/>
      <c r="C32" s="33"/>
      <c r="D32" s="90" t="s">
        <v>16</v>
      </c>
      <c r="E32" s="376">
        <v>120.22727808836167</v>
      </c>
      <c r="F32" s="64">
        <v>11.091362376242666</v>
      </c>
      <c r="G32" s="377"/>
      <c r="H32" s="100" t="s">
        <v>16</v>
      </c>
      <c r="I32" s="376">
        <v>113.64300889230759</v>
      </c>
      <c r="J32" s="64">
        <v>0.28631939514552013</v>
      </c>
      <c r="K32" s="377"/>
      <c r="L32" s="100" t="s">
        <v>16</v>
      </c>
      <c r="M32" s="376">
        <v>76.32238704572336</v>
      </c>
      <c r="N32" s="64">
        <v>6.7248459559430591</v>
      </c>
      <c r="O32" s="377"/>
      <c r="P32" s="100" t="s">
        <v>16</v>
      </c>
      <c r="Q32" s="376">
        <v>117.43016599459735</v>
      </c>
      <c r="R32" s="64">
        <v>9.1087943933596947</v>
      </c>
      <c r="S32" s="379"/>
      <c r="T32" s="1"/>
    </row>
    <row r="33" spans="1:41" ht="15" customHeight="1" x14ac:dyDescent="0.3">
      <c r="A33" s="1"/>
      <c r="B33" s="32"/>
      <c r="C33" s="33"/>
      <c r="D33" s="16" t="s">
        <v>83</v>
      </c>
      <c r="E33" s="118">
        <v>97.984523292274872</v>
      </c>
      <c r="F33" s="77">
        <v>-3.0395440633985937</v>
      </c>
      <c r="G33" s="37"/>
      <c r="H33" s="16" t="s">
        <v>83</v>
      </c>
      <c r="I33" s="118">
        <v>115.45248711901672</v>
      </c>
      <c r="J33" s="77">
        <v>1.6152157149767394</v>
      </c>
      <c r="K33" s="37"/>
      <c r="L33" s="16" t="s">
        <v>83</v>
      </c>
      <c r="M33" s="118">
        <v>0</v>
      </c>
      <c r="N33" s="77">
        <v>-100</v>
      </c>
      <c r="O33" s="37"/>
      <c r="P33" s="16" t="s">
        <v>83</v>
      </c>
      <c r="Q33" s="118">
        <v>101.17410702685419</v>
      </c>
      <c r="R33" s="77">
        <v>-0.8861111159521291</v>
      </c>
      <c r="S33" s="118"/>
      <c r="T33" s="1"/>
    </row>
    <row r="34" spans="1:41" ht="15" customHeight="1" x14ac:dyDescent="0.4">
      <c r="A34" s="1"/>
      <c r="B34" s="14"/>
      <c r="C34" s="1"/>
      <c r="D34" s="1"/>
      <c r="E34" s="1"/>
      <c r="F34" s="77"/>
      <c r="G34" s="1"/>
      <c r="H34" s="1"/>
      <c r="I34" s="1"/>
      <c r="J34" s="77"/>
      <c r="K34" s="1"/>
      <c r="L34" s="1"/>
      <c r="M34" s="1"/>
      <c r="N34" s="77"/>
      <c r="O34" s="1"/>
      <c r="P34" s="1"/>
      <c r="Q34" s="379"/>
      <c r="R34" s="77"/>
      <c r="S34" s="379"/>
      <c r="T34" s="1"/>
    </row>
    <row r="35" spans="1:41" ht="15" customHeight="1" x14ac:dyDescent="0.3">
      <c r="A35" s="1"/>
      <c r="B35" s="119" t="s">
        <v>10</v>
      </c>
      <c r="C35" s="33"/>
      <c r="D35" s="15" t="s">
        <v>19</v>
      </c>
      <c r="E35" s="374">
        <v>50.152852293879342</v>
      </c>
      <c r="F35" s="77">
        <v>20.165344940401734</v>
      </c>
      <c r="G35" s="375"/>
      <c r="H35" s="39" t="s">
        <v>19</v>
      </c>
      <c r="I35" s="374">
        <v>4.5281287638234975</v>
      </c>
      <c r="J35" s="77">
        <v>215.29031648622038</v>
      </c>
      <c r="K35" s="375"/>
      <c r="L35" s="39" t="s">
        <v>19</v>
      </c>
      <c r="M35" s="374">
        <v>0</v>
      </c>
      <c r="N35" s="77">
        <v>-100</v>
      </c>
      <c r="O35" s="375"/>
      <c r="P35" s="39" t="s">
        <v>19</v>
      </c>
      <c r="Q35" s="374">
        <v>54.680983466549876</v>
      </c>
      <c r="R35" s="77">
        <v>25.843777222444835</v>
      </c>
      <c r="S35" s="379"/>
      <c r="T35" s="1"/>
    </row>
    <row r="36" spans="1:41" ht="15" customHeight="1" x14ac:dyDescent="0.3">
      <c r="A36" s="1"/>
      <c r="B36" s="32"/>
      <c r="C36" s="33"/>
      <c r="D36" s="90" t="s">
        <v>16</v>
      </c>
      <c r="E36" s="376">
        <v>53.162018009119087</v>
      </c>
      <c r="F36" s="64">
        <v>25.71776620788431</v>
      </c>
      <c r="G36" s="377"/>
      <c r="H36" s="100" t="s">
        <v>16</v>
      </c>
      <c r="I36" s="376">
        <v>10.683617607751932</v>
      </c>
      <c r="J36" s="64">
        <v>110.10636616670683</v>
      </c>
      <c r="K36" s="377"/>
      <c r="L36" s="100" t="s">
        <v>16</v>
      </c>
      <c r="M36" s="376">
        <v>1.6353168472451189</v>
      </c>
      <c r="N36" s="64">
        <v>68.975622821058934</v>
      </c>
      <c r="O36" s="377"/>
      <c r="P36" s="100" t="s">
        <v>16</v>
      </c>
      <c r="Q36" s="376">
        <v>65.480952464116143</v>
      </c>
      <c r="R36" s="64">
        <v>35.460711544494437</v>
      </c>
      <c r="S36" s="379"/>
      <c r="T36" s="1"/>
    </row>
    <row r="37" spans="1:41" ht="15" customHeight="1" x14ac:dyDescent="0.3">
      <c r="A37" s="1"/>
      <c r="B37" s="32"/>
      <c r="C37" s="33"/>
      <c r="D37" s="16" t="s">
        <v>84</v>
      </c>
      <c r="E37" s="118">
        <v>94.339632263949113</v>
      </c>
      <c r="F37" s="77">
        <v>-4.4165764593830605</v>
      </c>
      <c r="G37" s="37"/>
      <c r="H37" s="16" t="s">
        <v>84</v>
      </c>
      <c r="I37" s="118">
        <v>42.383852830127097</v>
      </c>
      <c r="J37" s="77">
        <v>50.062238589851177</v>
      </c>
      <c r="K37" s="37"/>
      <c r="L37" s="16" t="s">
        <v>84</v>
      </c>
      <c r="M37" s="118">
        <v>0</v>
      </c>
      <c r="N37" s="77">
        <v>-100</v>
      </c>
      <c r="O37" s="37"/>
      <c r="P37" s="16" t="s">
        <v>84</v>
      </c>
      <c r="Q37" s="118">
        <v>83.506701428218804</v>
      </c>
      <c r="R37" s="77">
        <v>-7.0994269942693577</v>
      </c>
      <c r="S37" s="118"/>
      <c r="T37" s="1"/>
    </row>
    <row r="38" spans="1:41" ht="10" customHeight="1" x14ac:dyDescent="0.3">
      <c r="A38" s="1"/>
      <c r="B38" s="32"/>
      <c r="C38" s="33"/>
      <c r="D38" s="16"/>
      <c r="E38" s="118"/>
      <c r="F38" s="77"/>
      <c r="G38" s="37"/>
      <c r="H38" s="38"/>
      <c r="I38" s="118"/>
      <c r="J38" s="77"/>
      <c r="K38" s="37"/>
      <c r="L38" s="38"/>
      <c r="M38" s="118"/>
      <c r="N38" s="77"/>
      <c r="O38" s="37"/>
      <c r="P38" s="38"/>
      <c r="Q38" s="118"/>
      <c r="R38" s="77"/>
      <c r="S38" s="118"/>
      <c r="T38" s="1"/>
    </row>
    <row r="39" spans="1:41" s="382" customFormat="1" ht="9.75" customHeight="1" x14ac:dyDescent="0.25">
      <c r="A39" s="380"/>
      <c r="B39" s="380"/>
      <c r="C39" s="380"/>
      <c r="D39" s="380"/>
      <c r="E39" s="380"/>
      <c r="F39" s="380"/>
      <c r="G39" s="380"/>
      <c r="H39" s="380"/>
      <c r="I39" s="380"/>
      <c r="J39" s="380"/>
      <c r="K39" s="380"/>
      <c r="L39" s="380"/>
      <c r="M39" s="380"/>
      <c r="N39" s="380"/>
      <c r="O39" s="380"/>
      <c r="P39" s="380"/>
      <c r="Q39" s="380"/>
      <c r="R39" s="380"/>
      <c r="S39" s="380"/>
      <c r="T39" s="380"/>
      <c r="U39" s="381"/>
      <c r="V39" s="381"/>
      <c r="W39" s="381"/>
      <c r="X39" s="381"/>
      <c r="Y39" s="381"/>
      <c r="Z39" s="381"/>
      <c r="AA39" s="381"/>
      <c r="AB39" s="381"/>
      <c r="AC39" s="381"/>
      <c r="AD39" s="381"/>
      <c r="AE39" s="381"/>
      <c r="AF39" s="381"/>
      <c r="AG39" s="381"/>
      <c r="AH39" s="381"/>
      <c r="AI39" s="381"/>
      <c r="AJ39" s="381"/>
      <c r="AK39" s="381"/>
      <c r="AL39" s="381"/>
      <c r="AM39" s="381"/>
      <c r="AN39" s="381"/>
      <c r="AO39" s="381"/>
    </row>
    <row r="40" spans="1:41" ht="35.15" customHeight="1" x14ac:dyDescent="0.25">
      <c r="A40" s="1"/>
      <c r="B40" s="540" t="s">
        <v>107</v>
      </c>
      <c r="C40" s="540"/>
      <c r="D40" s="540"/>
      <c r="E40" s="540"/>
      <c r="F40" s="540"/>
      <c r="G40" s="540"/>
      <c r="H40" s="540"/>
      <c r="I40" s="540"/>
      <c r="J40" s="540"/>
      <c r="K40" s="540"/>
      <c r="L40" s="540"/>
      <c r="M40" s="540"/>
      <c r="N40" s="540"/>
      <c r="O40" s="540"/>
      <c r="P40" s="540"/>
      <c r="Q40" s="540"/>
      <c r="R40" s="540"/>
      <c r="S40" s="540"/>
      <c r="T40" s="1"/>
    </row>
    <row r="41" spans="1:41" s="385" customFormat="1" ht="15" customHeight="1" x14ac:dyDescent="0.25">
      <c r="A41" s="383"/>
      <c r="B41" s="383"/>
      <c r="C41" s="383"/>
      <c r="D41" s="383"/>
      <c r="E41" s="383"/>
      <c r="F41" s="383"/>
      <c r="G41" s="383"/>
      <c r="H41" s="383"/>
      <c r="I41" s="383"/>
      <c r="J41" s="383"/>
      <c r="K41" s="383"/>
      <c r="L41" s="383"/>
      <c r="M41" s="383"/>
      <c r="N41" s="383"/>
      <c r="O41" s="383"/>
      <c r="P41" s="383"/>
      <c r="Q41" s="383"/>
      <c r="R41" s="383"/>
      <c r="S41" s="383"/>
      <c r="T41" s="383"/>
      <c r="U41" s="384"/>
      <c r="V41" s="384"/>
      <c r="W41" s="384"/>
      <c r="X41" s="384"/>
      <c r="Y41" s="384"/>
      <c r="Z41" s="384"/>
      <c r="AA41" s="384"/>
      <c r="AB41" s="384"/>
      <c r="AC41" s="384"/>
      <c r="AD41" s="384"/>
      <c r="AE41" s="384"/>
      <c r="AF41" s="384"/>
      <c r="AG41" s="384"/>
      <c r="AH41" s="384"/>
      <c r="AI41" s="384"/>
      <c r="AJ41" s="384"/>
      <c r="AK41" s="384"/>
      <c r="AL41" s="384"/>
      <c r="AM41" s="384"/>
      <c r="AN41" s="384"/>
      <c r="AO41" s="384"/>
    </row>
    <row r="42" spans="1:41" ht="18" customHeight="1" x14ac:dyDescent="0.25">
      <c r="A42" s="151"/>
      <c r="B42" s="151"/>
      <c r="C42" s="151"/>
      <c r="D42" s="151"/>
      <c r="E42" s="151"/>
      <c r="F42" s="151"/>
      <c r="G42" s="151"/>
      <c r="H42" s="151"/>
      <c r="I42" s="151"/>
      <c r="J42" s="151"/>
      <c r="K42" s="151"/>
      <c r="L42" s="151"/>
      <c r="M42" s="151"/>
      <c r="N42" s="151"/>
      <c r="O42" s="151"/>
      <c r="P42" s="151"/>
      <c r="Q42" s="151"/>
      <c r="R42" s="151"/>
      <c r="S42" s="151"/>
      <c r="T42" s="151"/>
    </row>
    <row r="43" spans="1:41" x14ac:dyDescent="0.25">
      <c r="A43" s="151"/>
      <c r="B43" s="151"/>
      <c r="C43" s="151"/>
      <c r="D43" s="151"/>
      <c r="E43" s="151"/>
      <c r="F43" s="151"/>
      <c r="G43" s="151"/>
      <c r="H43" s="151"/>
      <c r="I43" s="151"/>
      <c r="J43" s="151"/>
      <c r="K43" s="151"/>
      <c r="L43" s="151"/>
      <c r="M43" s="151"/>
      <c r="N43" s="151"/>
      <c r="O43" s="151"/>
      <c r="P43" s="151"/>
      <c r="Q43" s="151"/>
      <c r="R43" s="151"/>
      <c r="S43" s="151"/>
      <c r="T43" s="151"/>
    </row>
    <row r="44" spans="1:41" x14ac:dyDescent="0.25">
      <c r="A44" s="151"/>
      <c r="B44" s="151"/>
      <c r="C44" s="151"/>
      <c r="D44" s="151"/>
      <c r="E44" s="151"/>
      <c r="F44" s="151"/>
      <c r="G44" s="151"/>
      <c r="H44" s="151"/>
      <c r="I44" s="151"/>
      <c r="J44" s="151"/>
      <c r="K44" s="151"/>
      <c r="L44" s="151"/>
      <c r="M44" s="151"/>
      <c r="N44" s="151"/>
      <c r="O44" s="151"/>
      <c r="P44" s="151"/>
      <c r="Q44" s="151"/>
      <c r="R44" s="151"/>
      <c r="S44" s="151"/>
      <c r="T44" s="151"/>
    </row>
    <row r="45" spans="1:41" x14ac:dyDescent="0.25">
      <c r="A45" s="151"/>
      <c r="B45" s="151"/>
      <c r="C45" s="151"/>
      <c r="D45" s="151"/>
      <c r="E45" s="151"/>
      <c r="F45" s="151"/>
      <c r="G45" s="151"/>
      <c r="H45" s="151"/>
      <c r="I45" s="151"/>
      <c r="J45" s="151"/>
      <c r="K45" s="151"/>
      <c r="L45" s="151"/>
      <c r="M45" s="151"/>
      <c r="N45" s="151"/>
      <c r="O45" s="151"/>
      <c r="P45" s="151"/>
      <c r="Q45" s="151"/>
      <c r="R45" s="151"/>
      <c r="S45" s="151"/>
      <c r="T45" s="151"/>
    </row>
    <row r="46" spans="1:41" x14ac:dyDescent="0.25">
      <c r="A46" s="151"/>
      <c r="B46" s="151"/>
      <c r="C46" s="151"/>
      <c r="D46" s="151"/>
      <c r="E46" s="151"/>
      <c r="F46" s="151"/>
      <c r="G46" s="151"/>
      <c r="H46" s="151"/>
      <c r="I46" s="151"/>
      <c r="J46" s="151"/>
      <c r="K46" s="151"/>
      <c r="L46" s="151"/>
      <c r="M46" s="151"/>
      <c r="N46" s="151"/>
      <c r="O46" s="151"/>
      <c r="P46" s="151"/>
      <c r="Q46" s="151"/>
      <c r="R46" s="151"/>
      <c r="S46" s="151"/>
      <c r="T46" s="151"/>
    </row>
    <row r="47" spans="1:41" x14ac:dyDescent="0.25">
      <c r="A47" s="151"/>
      <c r="B47" s="151"/>
      <c r="C47" s="151"/>
      <c r="D47" s="151"/>
      <c r="E47" s="151"/>
      <c r="F47" s="151"/>
      <c r="G47" s="151"/>
      <c r="H47" s="151"/>
      <c r="I47" s="151"/>
      <c r="J47" s="151"/>
      <c r="K47" s="151"/>
      <c r="L47" s="151"/>
      <c r="M47" s="151"/>
      <c r="N47" s="151"/>
      <c r="O47" s="151"/>
      <c r="P47" s="151"/>
      <c r="Q47" s="151"/>
      <c r="R47" s="151"/>
      <c r="S47" s="151"/>
      <c r="T47" s="151"/>
    </row>
    <row r="48" spans="1:41" x14ac:dyDescent="0.25">
      <c r="A48" s="151"/>
      <c r="B48" s="151"/>
      <c r="C48" s="151"/>
      <c r="D48" s="151"/>
      <c r="E48" s="151"/>
      <c r="F48" s="151"/>
      <c r="G48" s="151"/>
      <c r="H48" s="151"/>
      <c r="I48" s="151"/>
      <c r="J48" s="151"/>
      <c r="K48" s="151"/>
      <c r="L48" s="151"/>
      <c r="M48" s="151"/>
      <c r="N48" s="151"/>
      <c r="O48" s="151"/>
      <c r="P48" s="151"/>
      <c r="Q48" s="151"/>
      <c r="R48" s="151"/>
      <c r="S48" s="151"/>
      <c r="T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sheetData>
  <mergeCells count="14">
    <mergeCell ref="B40:S40"/>
    <mergeCell ref="D25:F25"/>
    <mergeCell ref="H25:J25"/>
    <mergeCell ref="L25:N25"/>
    <mergeCell ref="P25:R25"/>
    <mergeCell ref="B2:S2"/>
    <mergeCell ref="B6:S6"/>
    <mergeCell ref="B23:S23"/>
    <mergeCell ref="D8:F8"/>
    <mergeCell ref="H8:J8"/>
    <mergeCell ref="L8:N8"/>
    <mergeCell ref="P8:R8"/>
    <mergeCell ref="B4:S4"/>
    <mergeCell ref="B3:S3"/>
  </mergeCells>
  <phoneticPr fontId="0" type="noConversion"/>
  <printOptions horizontalCentered="1" verticalCentered="1"/>
  <pageMargins left="0.25" right="0.25" top="0.25" bottom="0.25" header="0" footer="0"/>
  <pageSetup scale="88" orientation="landscape" r:id="rId1"/>
  <headerFooter alignWithMargins="0"/>
  <rowBreaks count="1" manualBreakCount="1">
    <brk id="42" max="16383" man="1"/>
  </rowBreaks>
  <colBreaks count="1" manualBreakCount="1">
    <brk id="2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pageSetUpPr fitToPage="1"/>
  </sheetPr>
  <dimension ref="A1:AP86"/>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5" t="s">
        <v>134</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542" t="s">
        <v>236</v>
      </c>
      <c r="S3" s="542"/>
      <c r="T3" s="542"/>
      <c r="U3" s="542"/>
      <c r="V3" s="542"/>
      <c r="W3" s="542"/>
      <c r="X3" s="542"/>
      <c r="Y3" s="542"/>
      <c r="Z3" s="542"/>
      <c r="AA3" s="542"/>
      <c r="AB3" s="542"/>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2.75" customHeight="1" x14ac:dyDescent="0.25"/>
    <row r="6" spans="1:28" ht="15.5" x14ac:dyDescent="0.35">
      <c r="D6" s="541" t="s">
        <v>22</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8" ht="18" customHeight="1" x14ac:dyDescent="0.4">
      <c r="A9" s="42"/>
      <c r="B9" s="183">
        <v>2021</v>
      </c>
      <c r="C9" s="184" t="s">
        <v>160</v>
      </c>
      <c r="D9" s="253">
        <v>41.909677419354836</v>
      </c>
      <c r="E9" s="254">
        <v>46.169120677381891</v>
      </c>
      <c r="F9" s="255">
        <v>56.995440112159862</v>
      </c>
      <c r="G9" s="253">
        <v>6.0903225806451609</v>
      </c>
      <c r="H9" s="254">
        <v>13.438986924431456</v>
      </c>
      <c r="I9" s="255">
        <v>9.0828669918627067</v>
      </c>
      <c r="J9" s="253">
        <v>0.49032258064516127</v>
      </c>
      <c r="K9" s="254">
        <v>1.4986324978457157</v>
      </c>
      <c r="L9" s="255">
        <v>2.6343128023222753</v>
      </c>
      <c r="M9" s="253">
        <v>48.490322580645163</v>
      </c>
      <c r="N9" s="254">
        <v>61.106740099659064</v>
      </c>
      <c r="O9" s="255">
        <v>68.712619906344841</v>
      </c>
      <c r="P9" s="3"/>
      <c r="Q9" s="253">
        <v>70.05235602109822</v>
      </c>
      <c r="R9" s="254">
        <v>43.784618272606174</v>
      </c>
      <c r="S9" s="255">
        <v>51.370825440294595</v>
      </c>
      <c r="T9" s="253">
        <v>0</v>
      </c>
      <c r="U9" s="254">
        <v>333.96728610821316</v>
      </c>
      <c r="V9" s="255">
        <v>85.926125930596243</v>
      </c>
      <c r="W9" s="253">
        <v>374.99999977734376</v>
      </c>
      <c r="X9" s="254">
        <v>-11.415579046756559</v>
      </c>
      <c r="Y9" s="255">
        <v>181.83096495423896</v>
      </c>
      <c r="Z9" s="253">
        <v>95.933263816271179</v>
      </c>
      <c r="AA9" s="254">
        <v>65.607892317890148</v>
      </c>
      <c r="AB9" s="255">
        <v>58.058977491145875</v>
      </c>
    </row>
    <row r="10" spans="1:28" ht="18" customHeight="1" x14ac:dyDescent="0.35">
      <c r="A10" s="43"/>
      <c r="B10" s="185"/>
      <c r="C10" s="186" t="s">
        <v>164</v>
      </c>
      <c r="D10" s="174">
        <v>31.526648599819332</v>
      </c>
      <c r="E10" s="64">
        <v>36.191974822974039</v>
      </c>
      <c r="F10" s="175">
        <v>47.531782965935662</v>
      </c>
      <c r="G10" s="174">
        <v>0</v>
      </c>
      <c r="H10" s="64">
        <v>4.4584316810910041</v>
      </c>
      <c r="I10" s="175">
        <v>6.1253903708074127</v>
      </c>
      <c r="J10" s="174">
        <v>0</v>
      </c>
      <c r="K10" s="64">
        <v>0.93664531115357241</v>
      </c>
      <c r="L10" s="175">
        <v>2.5895584009215962</v>
      </c>
      <c r="M10" s="174">
        <v>31.526648599819332</v>
      </c>
      <c r="N10" s="64">
        <v>41.587051815218615</v>
      </c>
      <c r="O10" s="175">
        <v>56.246731737664675</v>
      </c>
      <c r="P10" s="3"/>
      <c r="Q10" s="174">
        <v>-0.75892500061910317</v>
      </c>
      <c r="R10" s="64">
        <v>8.1109312162512186</v>
      </c>
      <c r="S10" s="175">
        <v>34.058543900463896</v>
      </c>
      <c r="T10" s="174">
        <v>0</v>
      </c>
      <c r="U10" s="64">
        <v>552.39638409400652</v>
      </c>
      <c r="V10" s="175">
        <v>37.966521292352532</v>
      </c>
      <c r="W10" s="174">
        <v>-100</v>
      </c>
      <c r="X10" s="64">
        <v>-45.25334319632006</v>
      </c>
      <c r="Y10" s="175">
        <v>124.14077251511723</v>
      </c>
      <c r="Z10" s="174">
        <v>-1.7170045660117987</v>
      </c>
      <c r="AA10" s="64">
        <v>15.935126463403982</v>
      </c>
      <c r="AB10" s="175">
        <v>37.016441990427317</v>
      </c>
    </row>
    <row r="11" spans="1:28" ht="18" customHeight="1" x14ac:dyDescent="0.35">
      <c r="A11" s="43"/>
      <c r="B11" s="187"/>
      <c r="C11" s="188" t="s">
        <v>165</v>
      </c>
      <c r="D11" s="256">
        <v>37.6</v>
      </c>
      <c r="E11" s="63">
        <v>38.575300038714673</v>
      </c>
      <c r="F11" s="257">
        <v>46.260136470135222</v>
      </c>
      <c r="G11" s="256">
        <v>1.6</v>
      </c>
      <c r="H11" s="63">
        <v>6.391792489353465</v>
      </c>
      <c r="I11" s="257">
        <v>9.2164871038410485</v>
      </c>
      <c r="J11" s="256">
        <v>0</v>
      </c>
      <c r="K11" s="63">
        <v>1.8041037553232675</v>
      </c>
      <c r="L11" s="257">
        <v>3.42163299641145</v>
      </c>
      <c r="M11" s="256">
        <v>39.200000000000003</v>
      </c>
      <c r="N11" s="63">
        <v>46.771196283391404</v>
      </c>
      <c r="O11" s="257">
        <v>58.898256570387716</v>
      </c>
      <c r="P11" s="3"/>
      <c r="Q11" s="256">
        <v>-2.1173203747848985</v>
      </c>
      <c r="R11" s="63">
        <v>56.794425087123749</v>
      </c>
      <c r="S11" s="257">
        <v>23.578563040274013</v>
      </c>
      <c r="T11" s="256">
        <v>605.88235283737026</v>
      </c>
      <c r="U11" s="63">
        <v>714.04904344003467</v>
      </c>
      <c r="V11" s="257">
        <v>71.924983929511825</v>
      </c>
      <c r="W11" s="256">
        <v>-100</v>
      </c>
      <c r="X11" s="63">
        <v>109.96035082508043</v>
      </c>
      <c r="Y11" s="257">
        <v>184.70925034268475</v>
      </c>
      <c r="Z11" s="256">
        <v>-6.7980965414626116E-2</v>
      </c>
      <c r="AA11" s="63">
        <v>78.196937862722265</v>
      </c>
      <c r="AB11" s="257">
        <v>33.870787948737039</v>
      </c>
    </row>
    <row r="12" spans="1:28" ht="18" customHeight="1" x14ac:dyDescent="0.35">
      <c r="A12" s="43"/>
      <c r="B12" s="185"/>
      <c r="C12" s="186" t="s">
        <v>167</v>
      </c>
      <c r="D12" s="174">
        <v>43.109677419354838</v>
      </c>
      <c r="E12" s="64">
        <v>34.212456999753869</v>
      </c>
      <c r="F12" s="175">
        <v>48.997343504033516</v>
      </c>
      <c r="G12" s="174">
        <v>2.3225806451612905</v>
      </c>
      <c r="H12" s="64">
        <v>7.5495089001208182</v>
      </c>
      <c r="I12" s="175">
        <v>9.0831519936760685</v>
      </c>
      <c r="J12" s="174">
        <v>0</v>
      </c>
      <c r="K12" s="64">
        <v>1.2016634536788429</v>
      </c>
      <c r="L12" s="175">
        <v>3.3077477852090751</v>
      </c>
      <c r="M12" s="174">
        <v>45.432258064516127</v>
      </c>
      <c r="N12" s="64">
        <v>42.963629353553529</v>
      </c>
      <c r="O12" s="175">
        <v>61.388243282918658</v>
      </c>
      <c r="P12" s="3"/>
      <c r="Q12" s="174">
        <v>15.68559556796718</v>
      </c>
      <c r="R12" s="64">
        <v>12.757231488566637</v>
      </c>
      <c r="S12" s="175">
        <v>15.540489601807637</v>
      </c>
      <c r="T12" s="174">
        <v>-31.558935361281787</v>
      </c>
      <c r="U12" s="64">
        <v>178.12231291129692</v>
      </c>
      <c r="V12" s="175">
        <v>84.623856038817394</v>
      </c>
      <c r="W12" s="174">
        <v>-100</v>
      </c>
      <c r="X12" s="64">
        <v>-38.219145532301361</v>
      </c>
      <c r="Y12" s="175">
        <v>171.63053397115578</v>
      </c>
      <c r="Z12" s="174">
        <v>9.6543132980806821</v>
      </c>
      <c r="AA12" s="64">
        <v>22.749036622594751</v>
      </c>
      <c r="AB12" s="175">
        <v>26.457333341190534</v>
      </c>
    </row>
    <row r="13" spans="1:28" ht="18" customHeight="1" x14ac:dyDescent="0.35">
      <c r="A13" s="43"/>
      <c r="B13" s="187"/>
      <c r="C13" s="188" t="s">
        <v>168</v>
      </c>
      <c r="D13" s="256">
        <v>41.866666666666667</v>
      </c>
      <c r="E13" s="63">
        <v>39.235125084516568</v>
      </c>
      <c r="F13" s="257">
        <v>46.617340609020765</v>
      </c>
      <c r="G13" s="256">
        <v>0.38666666666666666</v>
      </c>
      <c r="H13" s="63">
        <v>3.5378634212305613</v>
      </c>
      <c r="I13" s="257">
        <v>6.1375257755018726</v>
      </c>
      <c r="J13" s="256">
        <v>0</v>
      </c>
      <c r="K13" s="63">
        <v>0.56034482758620685</v>
      </c>
      <c r="L13" s="257">
        <v>3.5018072311787951</v>
      </c>
      <c r="M13" s="256">
        <v>42.25333333333333</v>
      </c>
      <c r="N13" s="63">
        <v>43.333333333333336</v>
      </c>
      <c r="O13" s="257">
        <v>56.25667361570143</v>
      </c>
      <c r="P13" s="3"/>
      <c r="Q13" s="256">
        <v>58.906882590892074</v>
      </c>
      <c r="R13" s="63">
        <v>74.656250375949483</v>
      </c>
      <c r="S13" s="257">
        <v>25.172602266535947</v>
      </c>
      <c r="T13" s="256">
        <v>0</v>
      </c>
      <c r="U13" s="63">
        <v>696.01926985647822</v>
      </c>
      <c r="V13" s="257">
        <v>68.699666620716158</v>
      </c>
      <c r="W13" s="256">
        <v>-100</v>
      </c>
      <c r="X13" s="63">
        <v>-69.821854366072785</v>
      </c>
      <c r="Y13" s="257">
        <v>193.23649995813574</v>
      </c>
      <c r="Z13" s="256">
        <v>58.054862843089843</v>
      </c>
      <c r="AA13" s="63">
        <v>74.975074775428752</v>
      </c>
      <c r="AB13" s="257">
        <v>33.706409318660306</v>
      </c>
    </row>
    <row r="14" spans="1:28" ht="18" customHeight="1" x14ac:dyDescent="0.35">
      <c r="A14" s="43"/>
      <c r="B14" s="185"/>
      <c r="C14" s="186" t="s">
        <v>169</v>
      </c>
      <c r="D14" s="174">
        <v>42.523545348987227</v>
      </c>
      <c r="E14" s="64">
        <v>39.972198343404941</v>
      </c>
      <c r="F14" s="175">
        <v>45.262594315466501</v>
      </c>
      <c r="G14" s="174">
        <v>1.4707779641336602</v>
      </c>
      <c r="H14" s="64">
        <v>1.3828020644628092</v>
      </c>
      <c r="I14" s="175">
        <v>4.8903074456601683</v>
      </c>
      <c r="J14" s="174">
        <v>0</v>
      </c>
      <c r="K14" s="64">
        <v>1.1652412063206605</v>
      </c>
      <c r="L14" s="175">
        <v>3.2666958290727335</v>
      </c>
      <c r="M14" s="174">
        <v>43.994323313120887</v>
      </c>
      <c r="N14" s="64">
        <v>42.520241614188407</v>
      </c>
      <c r="O14" s="175">
        <v>53.419597590199402</v>
      </c>
      <c r="P14" s="3"/>
      <c r="Q14" s="174">
        <v>48.918877747126253</v>
      </c>
      <c r="R14" s="64">
        <v>66.550826430853903</v>
      </c>
      <c r="S14" s="175">
        <v>29.629658512065099</v>
      </c>
      <c r="T14" s="174">
        <v>936.22992906403169</v>
      </c>
      <c r="U14" s="64">
        <v>64.404165898804976</v>
      </c>
      <c r="V14" s="175">
        <v>-16.33613444810852</v>
      </c>
      <c r="W14" s="174">
        <v>-100</v>
      </c>
      <c r="X14" s="64">
        <v>-34.455182145282151</v>
      </c>
      <c r="Y14" s="175">
        <v>151.51644790147913</v>
      </c>
      <c r="Z14" s="174">
        <v>52.895069810104928</v>
      </c>
      <c r="AA14" s="64">
        <v>59.737173388774643</v>
      </c>
      <c r="AB14" s="175">
        <v>27.005555225272253</v>
      </c>
    </row>
    <row r="15" spans="1:28" ht="18" customHeight="1" x14ac:dyDescent="0.35">
      <c r="A15" s="43"/>
      <c r="B15" s="187">
        <v>2022</v>
      </c>
      <c r="C15" s="188" t="s">
        <v>171</v>
      </c>
      <c r="D15" s="256">
        <v>25.083870967741934</v>
      </c>
      <c r="E15" s="63">
        <v>29.692289581864348</v>
      </c>
      <c r="F15" s="257">
        <v>38.099459788130062</v>
      </c>
      <c r="G15" s="256">
        <v>3.9483870967741934</v>
      </c>
      <c r="H15" s="63">
        <v>3.9570032858973869</v>
      </c>
      <c r="I15" s="257">
        <v>5.954170631339057</v>
      </c>
      <c r="J15" s="256">
        <v>0</v>
      </c>
      <c r="K15" s="63">
        <v>1.3140794494211472</v>
      </c>
      <c r="L15" s="257">
        <v>3.4574312539952259</v>
      </c>
      <c r="M15" s="256">
        <v>29.032258064516128</v>
      </c>
      <c r="N15" s="63">
        <v>34.963372317182881</v>
      </c>
      <c r="O15" s="257">
        <v>47.51106167346434</v>
      </c>
      <c r="P15" s="3"/>
      <c r="Q15" s="256">
        <v>1.7268445841072138</v>
      </c>
      <c r="R15" s="63">
        <v>10.12250256995002</v>
      </c>
      <c r="S15" s="257">
        <v>3.5225580764432665</v>
      </c>
      <c r="T15" s="256">
        <v>0</v>
      </c>
      <c r="U15" s="63">
        <v>33.764610272342409</v>
      </c>
      <c r="V15" s="257">
        <v>0.51989919714199706</v>
      </c>
      <c r="W15" s="256">
        <v>-100</v>
      </c>
      <c r="X15" s="63">
        <v>-22.977275970420635</v>
      </c>
      <c r="Y15" s="257">
        <v>127.67016127849379</v>
      </c>
      <c r="Z15" s="256">
        <v>16.883116883207961</v>
      </c>
      <c r="AA15" s="63">
        <v>10.548287358165421</v>
      </c>
      <c r="AB15" s="257">
        <v>7.3816670305294805</v>
      </c>
    </row>
    <row r="16" spans="1:28" ht="18" customHeight="1" x14ac:dyDescent="0.35">
      <c r="A16" s="43"/>
      <c r="B16" s="185"/>
      <c r="C16" s="186" t="s">
        <v>172</v>
      </c>
      <c r="D16" s="174">
        <v>29.585714285714285</v>
      </c>
      <c r="E16" s="64">
        <v>37.771796239109641</v>
      </c>
      <c r="F16" s="175">
        <v>45.861693261631565</v>
      </c>
      <c r="G16" s="174">
        <v>5.2285714285714286</v>
      </c>
      <c r="H16" s="64">
        <v>4.2814067818938515</v>
      </c>
      <c r="I16" s="175">
        <v>7.7603494875027792</v>
      </c>
      <c r="J16" s="174">
        <v>0</v>
      </c>
      <c r="K16" s="64">
        <v>1.7643837746709534</v>
      </c>
      <c r="L16" s="175">
        <v>3.0042213522128147</v>
      </c>
      <c r="M16" s="174">
        <v>34.814285714285717</v>
      </c>
      <c r="N16" s="64">
        <v>43.817586795674444</v>
      </c>
      <c r="O16" s="175">
        <v>56.626264101347161</v>
      </c>
      <c r="P16" s="3"/>
      <c r="Q16" s="174">
        <v>15.21992063483294</v>
      </c>
      <c r="R16" s="64">
        <v>32.225773091333764</v>
      </c>
      <c r="S16" s="175">
        <v>18.398700778708637</v>
      </c>
      <c r="T16" s="174">
        <v>18226.142838358559</v>
      </c>
      <c r="U16" s="64">
        <v>717.35947655823281</v>
      </c>
      <c r="V16" s="175">
        <v>28.121899787512529</v>
      </c>
      <c r="W16" s="174">
        <v>-100</v>
      </c>
      <c r="X16" s="64">
        <v>9.3339453783097692</v>
      </c>
      <c r="Y16" s="175">
        <v>80.545405266729986</v>
      </c>
      <c r="Z16" s="174">
        <v>32.923825085356668</v>
      </c>
      <c r="AA16" s="64">
        <v>42.711078827907443</v>
      </c>
      <c r="AB16" s="175">
        <v>21.892413748665124</v>
      </c>
    </row>
    <row r="17" spans="1:29" ht="18" customHeight="1" x14ac:dyDescent="0.35">
      <c r="A17" s="43"/>
      <c r="B17" s="187"/>
      <c r="C17" s="188" t="s">
        <v>173</v>
      </c>
      <c r="D17" s="256">
        <v>42.412903225806453</v>
      </c>
      <c r="E17" s="63">
        <v>49.141583329249229</v>
      </c>
      <c r="F17" s="257">
        <v>53.75623312192667</v>
      </c>
      <c r="G17" s="256">
        <v>1.032258064516129</v>
      </c>
      <c r="H17" s="63">
        <v>3.4623635156568469</v>
      </c>
      <c r="I17" s="257">
        <v>9.9308440737347485</v>
      </c>
      <c r="J17" s="256">
        <v>0</v>
      </c>
      <c r="K17" s="63">
        <v>1.682134635623421</v>
      </c>
      <c r="L17" s="257">
        <v>3.2645821560481298</v>
      </c>
      <c r="M17" s="256">
        <v>43.445161290322581</v>
      </c>
      <c r="N17" s="63">
        <v>54.286081480529496</v>
      </c>
      <c r="O17" s="257">
        <v>66.951659351709552</v>
      </c>
      <c r="P17" s="3"/>
      <c r="Q17" s="256">
        <v>17.434798142057282</v>
      </c>
      <c r="R17" s="63">
        <v>25.060831487555372</v>
      </c>
      <c r="S17" s="257">
        <v>5.5456340246781561</v>
      </c>
      <c r="T17" s="256">
        <v>0</v>
      </c>
      <c r="U17" s="63">
        <v>219.7714345876978</v>
      </c>
      <c r="V17" s="257">
        <v>144.47399161013035</v>
      </c>
      <c r="W17" s="256">
        <v>-100</v>
      </c>
      <c r="X17" s="63">
        <v>31.280279409228353</v>
      </c>
      <c r="Y17" s="257">
        <v>109.96215408130114</v>
      </c>
      <c r="Z17" s="256">
        <v>17.398884239898656</v>
      </c>
      <c r="AA17" s="63">
        <v>30.312959870099835</v>
      </c>
      <c r="AB17" s="257">
        <v>18.396429029283976</v>
      </c>
    </row>
    <row r="18" spans="1:29" ht="18" customHeight="1" x14ac:dyDescent="0.35">
      <c r="A18" s="43"/>
      <c r="B18" s="185"/>
      <c r="C18" s="186" t="s">
        <v>174</v>
      </c>
      <c r="D18" s="174">
        <v>48.76</v>
      </c>
      <c r="E18" s="64">
        <v>45.706885443057878</v>
      </c>
      <c r="F18" s="175">
        <v>54.427293805120264</v>
      </c>
      <c r="G18" s="174">
        <v>1.2266666666666666</v>
      </c>
      <c r="H18" s="64">
        <v>12.24482720593128</v>
      </c>
      <c r="I18" s="175">
        <v>11.767450237970385</v>
      </c>
      <c r="J18" s="174">
        <v>0</v>
      </c>
      <c r="K18" s="64">
        <v>1.9420456511436435</v>
      </c>
      <c r="L18" s="175">
        <v>2.9674176639101457</v>
      </c>
      <c r="M18" s="174">
        <v>49.986666666666665</v>
      </c>
      <c r="N18" s="64">
        <v>59.893758300132802</v>
      </c>
      <c r="O18" s="175">
        <v>69.162161707000791</v>
      </c>
      <c r="P18" s="3"/>
      <c r="Q18" s="174">
        <v>28.40589887651721</v>
      </c>
      <c r="R18" s="64">
        <v>13.541916810317126</v>
      </c>
      <c r="S18" s="175">
        <v>6.0550386304657433</v>
      </c>
      <c r="T18" s="174">
        <v>0</v>
      </c>
      <c r="U18" s="64">
        <v>267.34481618161186</v>
      </c>
      <c r="V18" s="175">
        <v>88.168909838423104</v>
      </c>
      <c r="W18" s="174">
        <v>-100</v>
      </c>
      <c r="X18" s="64">
        <v>20.007270738618889</v>
      </c>
      <c r="Y18" s="175">
        <v>63.993433149704408</v>
      </c>
      <c r="Z18" s="174">
        <v>30.173611111111111</v>
      </c>
      <c r="AA18" s="64">
        <v>32.48743486277727</v>
      </c>
      <c r="AB18" s="175">
        <v>16.467960945755067</v>
      </c>
    </row>
    <row r="19" spans="1:29" ht="18" customHeight="1" x14ac:dyDescent="0.35">
      <c r="A19" s="43"/>
      <c r="B19" s="187"/>
      <c r="C19" s="188" t="s">
        <v>175</v>
      </c>
      <c r="D19" s="256">
        <v>41.21290322580645</v>
      </c>
      <c r="E19" s="63">
        <v>48.530210592797886</v>
      </c>
      <c r="F19" s="257">
        <v>56.241610688720932</v>
      </c>
      <c r="G19" s="256">
        <v>4.4516129032258061</v>
      </c>
      <c r="H19" s="63">
        <v>7.9712336600611211</v>
      </c>
      <c r="I19" s="257">
        <v>9.7010181872431751</v>
      </c>
      <c r="J19" s="256">
        <v>0</v>
      </c>
      <c r="K19" s="63">
        <v>1.8972191580136337</v>
      </c>
      <c r="L19" s="257">
        <v>3.2990222128046476</v>
      </c>
      <c r="M19" s="256">
        <v>45.664516129032258</v>
      </c>
      <c r="N19" s="63">
        <v>58.398663410872636</v>
      </c>
      <c r="O19" s="257">
        <v>69.241651088768762</v>
      </c>
      <c r="P19" s="3"/>
      <c r="Q19" s="256">
        <v>-7.0851620409258889</v>
      </c>
      <c r="R19" s="63">
        <v>1.6415451138893087</v>
      </c>
      <c r="S19" s="257">
        <v>6.4276954551095375</v>
      </c>
      <c r="T19" s="256">
        <v>1089.808676236604</v>
      </c>
      <c r="U19" s="63">
        <v>119.566767412304</v>
      </c>
      <c r="V19" s="257">
        <v>131.50786237068675</v>
      </c>
      <c r="W19" s="256">
        <v>-100</v>
      </c>
      <c r="X19" s="63">
        <v>23.208458753628548</v>
      </c>
      <c r="Y19" s="257">
        <v>61.130993874866675</v>
      </c>
      <c r="Z19" s="256">
        <v>1.2720070145768336</v>
      </c>
      <c r="AA19" s="63">
        <v>10.359581216408298</v>
      </c>
      <c r="AB19" s="257">
        <v>17.194499544732537</v>
      </c>
    </row>
    <row r="20" spans="1:29" ht="18" customHeight="1" x14ac:dyDescent="0.35">
      <c r="A20" s="43"/>
      <c r="B20" s="185"/>
      <c r="C20" s="186" t="s">
        <v>176</v>
      </c>
      <c r="D20" s="174">
        <v>53.866666666666667</v>
      </c>
      <c r="E20" s="64">
        <v>55.302896710102821</v>
      </c>
      <c r="F20" s="175">
        <v>56.932893316595383</v>
      </c>
      <c r="G20" s="174">
        <v>3.72</v>
      </c>
      <c r="H20" s="64">
        <v>6.6935394762531626</v>
      </c>
      <c r="I20" s="175">
        <v>11.10479066326781</v>
      </c>
      <c r="J20" s="174">
        <v>0</v>
      </c>
      <c r="K20" s="64">
        <v>2.1204296834979344</v>
      </c>
      <c r="L20" s="175">
        <v>3.0387908681470472</v>
      </c>
      <c r="M20" s="174">
        <v>57.586666666666666</v>
      </c>
      <c r="N20" s="64">
        <v>64.116865869853925</v>
      </c>
      <c r="O20" s="175">
        <v>71.076474848010236</v>
      </c>
      <c r="P20" s="3"/>
      <c r="Q20" s="174">
        <v>7.9348116483382753</v>
      </c>
      <c r="R20" s="64">
        <v>17.841430623874956</v>
      </c>
      <c r="S20" s="175">
        <v>3.2329031692181576</v>
      </c>
      <c r="T20" s="174">
        <v>287.5</v>
      </c>
      <c r="U20" s="64">
        <v>58.764118154418497</v>
      </c>
      <c r="V20" s="175">
        <v>103.57352210491163</v>
      </c>
      <c r="W20" s="174">
        <v>-100</v>
      </c>
      <c r="X20" s="64">
        <v>27.968922250340277</v>
      </c>
      <c r="Y20" s="175">
        <v>43.210476965075209</v>
      </c>
      <c r="Z20" s="174">
        <v>12.210963886723825</v>
      </c>
      <c r="AA20" s="64">
        <v>21.426691503739342</v>
      </c>
      <c r="AB20" s="175">
        <v>13.311206730699546</v>
      </c>
    </row>
    <row r="21" spans="1:29" ht="18" customHeight="1" x14ac:dyDescent="0.35">
      <c r="A21" s="43"/>
      <c r="B21" s="187"/>
      <c r="C21" s="188" t="s">
        <v>160</v>
      </c>
      <c r="D21" s="256">
        <v>56.696774193548386</v>
      </c>
      <c r="E21" s="63">
        <v>49.476902178981483</v>
      </c>
      <c r="F21" s="257">
        <v>56.272550222300104</v>
      </c>
      <c r="G21" s="256">
        <v>9.2516129032258068</v>
      </c>
      <c r="H21" s="63">
        <v>16.286223179358636</v>
      </c>
      <c r="I21" s="257">
        <v>12.414285480128099</v>
      </c>
      <c r="J21" s="256">
        <v>0</v>
      </c>
      <c r="K21" s="63">
        <v>2.2936796795727461</v>
      </c>
      <c r="L21" s="257">
        <v>2.9812189861795346</v>
      </c>
      <c r="M21" s="256">
        <v>65.948387096774198</v>
      </c>
      <c r="N21" s="63">
        <v>68.056805037912866</v>
      </c>
      <c r="O21" s="257">
        <v>71.668054688607739</v>
      </c>
      <c r="P21" s="3"/>
      <c r="Q21" s="256">
        <v>35.283251231381314</v>
      </c>
      <c r="R21" s="63">
        <v>7.1644888467643195</v>
      </c>
      <c r="S21" s="257">
        <v>-1.2683293408680294</v>
      </c>
      <c r="T21" s="256">
        <v>51.906779662143379</v>
      </c>
      <c r="U21" s="63">
        <v>21.186390543986295</v>
      </c>
      <c r="V21" s="257">
        <v>36.678049906478002</v>
      </c>
      <c r="W21" s="256">
        <v>-100</v>
      </c>
      <c r="X21" s="63">
        <v>53.051510823359244</v>
      </c>
      <c r="Y21" s="257">
        <v>13.168754431009603</v>
      </c>
      <c r="Z21" s="256">
        <v>36.003193187992551</v>
      </c>
      <c r="AA21" s="63">
        <v>11.373647042655751</v>
      </c>
      <c r="AB21" s="257">
        <v>4.3011528105578209</v>
      </c>
    </row>
    <row r="22" spans="1:29" ht="18" customHeight="1" x14ac:dyDescent="0.35">
      <c r="A22" s="43"/>
      <c r="B22" s="185"/>
      <c r="C22" s="186" t="s">
        <v>164</v>
      </c>
      <c r="D22" s="174">
        <v>45.836526181353769</v>
      </c>
      <c r="E22" s="64">
        <v>44.36654610355729</v>
      </c>
      <c r="F22" s="175">
        <v>51.92502343416254</v>
      </c>
      <c r="G22" s="174">
        <v>2.3371647509578546</v>
      </c>
      <c r="H22" s="64">
        <v>6.647056172879128</v>
      </c>
      <c r="I22" s="175">
        <v>9.0365344627954567</v>
      </c>
      <c r="J22" s="174">
        <v>0</v>
      </c>
      <c r="K22" s="64">
        <v>2.1029637176517433</v>
      </c>
      <c r="L22" s="175">
        <v>2.8780253689688129</v>
      </c>
      <c r="M22" s="174">
        <v>48.173690932311622</v>
      </c>
      <c r="N22" s="64">
        <v>53.116565994088162</v>
      </c>
      <c r="O22" s="175">
        <v>63.839583265926812</v>
      </c>
      <c r="P22" s="3"/>
      <c r="Q22" s="174">
        <v>45.389783618308691</v>
      </c>
      <c r="R22" s="64">
        <v>22.586695864306229</v>
      </c>
      <c r="S22" s="175">
        <v>9.2427428430663294</v>
      </c>
      <c r="T22" s="174">
        <v>0</v>
      </c>
      <c r="U22" s="64">
        <v>49.089559924335148</v>
      </c>
      <c r="V22" s="175">
        <v>47.525854121445157</v>
      </c>
      <c r="W22" s="174">
        <v>0</v>
      </c>
      <c r="X22" s="64">
        <v>124.52081834024165</v>
      </c>
      <c r="Y22" s="175">
        <v>11.139620097718451</v>
      </c>
      <c r="Z22" s="174">
        <v>52.803082699431705</v>
      </c>
      <c r="AA22" s="64">
        <v>27.723807472868621</v>
      </c>
      <c r="AB22" s="175">
        <v>13.499187052565437</v>
      </c>
    </row>
    <row r="23" spans="1:29" ht="18" customHeight="1" x14ac:dyDescent="0.35">
      <c r="A23" s="43"/>
      <c r="B23" s="187"/>
      <c r="C23" s="188" t="s">
        <v>165</v>
      </c>
      <c r="D23" s="256">
        <v>44.56</v>
      </c>
      <c r="E23" s="63">
        <v>45.661607287530735</v>
      </c>
      <c r="F23" s="257">
        <v>53.752089988846656</v>
      </c>
      <c r="G23" s="256">
        <v>3.2</v>
      </c>
      <c r="H23" s="63">
        <v>8.5799302843203993</v>
      </c>
      <c r="I23" s="257">
        <v>10.383203950675753</v>
      </c>
      <c r="J23" s="256">
        <v>0</v>
      </c>
      <c r="K23" s="63">
        <v>2.5944518039788802</v>
      </c>
      <c r="L23" s="257">
        <v>3.0497732052080972</v>
      </c>
      <c r="M23" s="256">
        <v>47.76</v>
      </c>
      <c r="N23" s="63">
        <v>56.83598937583001</v>
      </c>
      <c r="O23" s="257">
        <v>67.18506714473051</v>
      </c>
      <c r="P23" s="3"/>
      <c r="Q23" s="256">
        <v>18.51063829787234</v>
      </c>
      <c r="R23" s="63">
        <v>18.370063853609743</v>
      </c>
      <c r="S23" s="257">
        <v>16.19526895167947</v>
      </c>
      <c r="T23" s="256">
        <v>100</v>
      </c>
      <c r="U23" s="63">
        <v>34.233554962072944</v>
      </c>
      <c r="V23" s="257">
        <v>12.659018927012992</v>
      </c>
      <c r="W23" s="256">
        <v>0</v>
      </c>
      <c r="X23" s="63">
        <v>43.808347849010211</v>
      </c>
      <c r="Y23" s="257">
        <v>-10.867904055845475</v>
      </c>
      <c r="Z23" s="256">
        <v>21.836734693877553</v>
      </c>
      <c r="AA23" s="63">
        <v>21.51921244743146</v>
      </c>
      <c r="AB23" s="257">
        <v>14.069704362853994</v>
      </c>
    </row>
    <row r="24" spans="1:29" ht="18" customHeight="1" x14ac:dyDescent="0.35">
      <c r="A24" s="43"/>
      <c r="B24" s="185"/>
      <c r="C24" s="186" t="s">
        <v>167</v>
      </c>
      <c r="D24" s="174">
        <v>45.29032258064516</v>
      </c>
      <c r="E24" s="64">
        <v>44.433284698858657</v>
      </c>
      <c r="F24" s="175">
        <v>53.609658812293532</v>
      </c>
      <c r="G24" s="174">
        <v>1.1483870967741936</v>
      </c>
      <c r="H24" s="64">
        <v>18.782512588260023</v>
      </c>
      <c r="I24" s="175">
        <v>12.97402701850026</v>
      </c>
      <c r="J24" s="174">
        <v>0</v>
      </c>
      <c r="K24" s="64">
        <v>2.7590131485579699</v>
      </c>
      <c r="L24" s="175">
        <v>2.7589320997250892</v>
      </c>
      <c r="M24" s="174">
        <v>46.438709677419354</v>
      </c>
      <c r="N24" s="64">
        <v>65.974810435676645</v>
      </c>
      <c r="O24" s="175">
        <v>69.342617930518884</v>
      </c>
      <c r="P24" s="3"/>
      <c r="Q24" s="174">
        <v>5.0583657586448059</v>
      </c>
      <c r="R24" s="64">
        <v>29.874579598648538</v>
      </c>
      <c r="S24" s="175">
        <v>9.4133987241920458</v>
      </c>
      <c r="T24" s="174">
        <v>-50.55555555637963</v>
      </c>
      <c r="U24" s="64">
        <v>148.79118412604603</v>
      </c>
      <c r="V24" s="175">
        <v>42.836176555219375</v>
      </c>
      <c r="W24" s="174">
        <v>0</v>
      </c>
      <c r="X24" s="64">
        <v>129.59948894699164</v>
      </c>
      <c r="Y24" s="175">
        <v>-16.591823836463607</v>
      </c>
      <c r="Z24" s="174">
        <v>2.2152797501072903</v>
      </c>
      <c r="AA24" s="64">
        <v>53.55967693671694</v>
      </c>
      <c r="AB24" s="175">
        <v>12.957488636646833</v>
      </c>
    </row>
    <row r="25" spans="1:29" ht="18" customHeight="1" x14ac:dyDescent="0.3">
      <c r="A25" s="44"/>
      <c r="B25" s="187"/>
      <c r="C25" s="188" t="s">
        <v>168</v>
      </c>
      <c r="D25" s="256">
        <v>41.25333333333333</v>
      </c>
      <c r="E25" s="63">
        <v>39.582309802228927</v>
      </c>
      <c r="F25" s="257">
        <v>51.278884841543032</v>
      </c>
      <c r="G25" s="256">
        <v>2.9866666666666668</v>
      </c>
      <c r="H25" s="63">
        <v>16.477968969520486</v>
      </c>
      <c r="I25" s="257">
        <v>9.9284580963134719</v>
      </c>
      <c r="J25" s="256">
        <v>0</v>
      </c>
      <c r="K25" s="63">
        <v>2.6681408829650612</v>
      </c>
      <c r="L25" s="257">
        <v>2.5105164563241802</v>
      </c>
      <c r="M25" s="256">
        <v>44.24</v>
      </c>
      <c r="N25" s="63">
        <v>58.728419654714479</v>
      </c>
      <c r="O25" s="257">
        <v>63.717859394180685</v>
      </c>
      <c r="P25" s="3"/>
      <c r="Q25" s="256">
        <v>-1.4649681529446934</v>
      </c>
      <c r="R25" s="63">
        <v>0.88488240315585054</v>
      </c>
      <c r="S25" s="257">
        <v>9.999592794538497</v>
      </c>
      <c r="T25" s="256">
        <v>672.41379303686085</v>
      </c>
      <c r="U25" s="63">
        <v>365.76046070007305</v>
      </c>
      <c r="V25" s="257">
        <v>61.766458659061826</v>
      </c>
      <c r="W25" s="256">
        <v>0</v>
      </c>
      <c r="X25" s="63">
        <v>376.16052679435154</v>
      </c>
      <c r="Y25" s="257">
        <v>-28.307976693969078</v>
      </c>
      <c r="Z25" s="256">
        <v>4.7017986747433751</v>
      </c>
      <c r="AA25" s="63">
        <v>35.527122280214577</v>
      </c>
      <c r="AB25" s="257">
        <v>13.262756752113463</v>
      </c>
    </row>
    <row r="26" spans="1:29" ht="18" customHeight="1" x14ac:dyDescent="0.3">
      <c r="A26" s="44"/>
      <c r="B26" s="189"/>
      <c r="C26" s="190" t="s">
        <v>169</v>
      </c>
      <c r="D26" s="176">
        <v>35.612903225806448</v>
      </c>
      <c r="E26" s="177">
        <v>40.627715661365258</v>
      </c>
      <c r="F26" s="178">
        <v>47.349758096818725</v>
      </c>
      <c r="G26" s="176">
        <v>2.9806451612903224</v>
      </c>
      <c r="H26" s="177">
        <v>7.1390897491051195</v>
      </c>
      <c r="I26" s="178">
        <v>5.8523330288390563</v>
      </c>
      <c r="J26" s="176">
        <v>0</v>
      </c>
      <c r="K26" s="177">
        <v>2.5609159621038406</v>
      </c>
      <c r="L26" s="178">
        <v>2.2943337419804481</v>
      </c>
      <c r="M26" s="176">
        <v>38.593548387096774</v>
      </c>
      <c r="N26" s="177">
        <v>50.327721372574217</v>
      </c>
      <c r="O26" s="178">
        <v>55.496424867638233</v>
      </c>
      <c r="P26" s="126"/>
      <c r="Q26" s="176">
        <v>-16.251331036667811</v>
      </c>
      <c r="R26" s="177">
        <v>1.639933116346838</v>
      </c>
      <c r="S26" s="178">
        <v>4.6112332111815872</v>
      </c>
      <c r="T26" s="176">
        <v>102.6577249621932</v>
      </c>
      <c r="U26" s="177">
        <v>416.27705312159082</v>
      </c>
      <c r="V26" s="178">
        <v>19.672087978537135</v>
      </c>
      <c r="W26" s="176">
        <v>0</v>
      </c>
      <c r="X26" s="177">
        <v>119.77560939812093</v>
      </c>
      <c r="Y26" s="178">
        <v>-29.765920611820331</v>
      </c>
      <c r="Z26" s="176">
        <v>-12.276072273158615</v>
      </c>
      <c r="AA26" s="177">
        <v>18.361795375515563</v>
      </c>
      <c r="AB26" s="178">
        <v>3.8877628644271742</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8" customHeight="1" x14ac:dyDescent="0.35">
      <c r="A29" s="43"/>
      <c r="B29" s="183">
        <v>2020</v>
      </c>
      <c r="C29" s="184"/>
      <c r="D29" s="260">
        <v>26.993147615873049</v>
      </c>
      <c r="E29" s="261">
        <v>28.431036232264383</v>
      </c>
      <c r="F29" s="262">
        <v>35.233088488074991</v>
      </c>
      <c r="G29" s="260">
        <v>0.62512978000240438</v>
      </c>
      <c r="H29" s="261">
        <v>4.6415647579558774</v>
      </c>
      <c r="I29" s="262">
        <v>5.8372320607138493</v>
      </c>
      <c r="J29" s="260">
        <v>0.52677019923279522</v>
      </c>
      <c r="K29" s="261">
        <v>2.0121415700064729</v>
      </c>
      <c r="L29" s="262">
        <v>1.2936934964265263</v>
      </c>
      <c r="M29" s="260">
        <v>28.145047595108249</v>
      </c>
      <c r="N29" s="261">
        <v>35.084742560226736</v>
      </c>
      <c r="O29" s="262">
        <v>42.364014045215363</v>
      </c>
      <c r="P29" s="3"/>
      <c r="Q29" s="260">
        <v>-47.644332781807016</v>
      </c>
      <c r="R29" s="261">
        <v>-42.184499965455302</v>
      </c>
      <c r="S29" s="262">
        <v>-36.431928471506495</v>
      </c>
      <c r="T29" s="260">
        <v>-95.236087153389448</v>
      </c>
      <c r="U29" s="261">
        <v>-75.525761323473617</v>
      </c>
      <c r="V29" s="262">
        <v>-58.876562853671935</v>
      </c>
      <c r="W29" s="260">
        <v>161.23793849951704</v>
      </c>
      <c r="X29" s="261">
        <v>70.813322413934046</v>
      </c>
      <c r="Y29" s="262">
        <v>-42.195981562130534</v>
      </c>
      <c r="Z29" s="260">
        <v>-56.620573051583314</v>
      </c>
      <c r="AA29" s="261">
        <v>-49.386204856813599</v>
      </c>
      <c r="AB29" s="262">
        <v>-41.045022300660463</v>
      </c>
    </row>
    <row r="30" spans="1:29" ht="18" customHeight="1" x14ac:dyDescent="0.35">
      <c r="A30" s="43"/>
      <c r="B30" s="185">
        <v>2021</v>
      </c>
      <c r="C30" s="186"/>
      <c r="D30" s="174">
        <v>38.161974994795145</v>
      </c>
      <c r="E30" s="64">
        <v>39.073478909410149</v>
      </c>
      <c r="F30" s="175">
        <v>48.203303622029978</v>
      </c>
      <c r="G30" s="174">
        <v>1.1154819692968518</v>
      </c>
      <c r="H30" s="64">
        <v>4.4872275379737063</v>
      </c>
      <c r="I30" s="175">
        <v>6.3848951312857229</v>
      </c>
      <c r="J30" s="174">
        <v>0.27284382156671527</v>
      </c>
      <c r="K30" s="64">
        <v>1.3532917892876883</v>
      </c>
      <c r="L30" s="175">
        <v>2.4712825542561361</v>
      </c>
      <c r="M30" s="174">
        <v>39.550300785658713</v>
      </c>
      <c r="N30" s="64">
        <v>44.913998236671546</v>
      </c>
      <c r="O30" s="175">
        <v>57.059481307571836</v>
      </c>
      <c r="P30" s="3"/>
      <c r="Q30" s="174">
        <v>41.3765283612804</v>
      </c>
      <c r="R30" s="64">
        <v>37.432482552357548</v>
      </c>
      <c r="S30" s="175">
        <v>36.812597732698556</v>
      </c>
      <c r="T30" s="174">
        <v>78.440062365426243</v>
      </c>
      <c r="U30" s="64">
        <v>-3.3251118550115049</v>
      </c>
      <c r="V30" s="175">
        <v>9.3822391313332023</v>
      </c>
      <c r="W30" s="174">
        <v>-48.20439311466744</v>
      </c>
      <c r="X30" s="64">
        <v>-32.743709018064358</v>
      </c>
      <c r="Y30" s="175">
        <v>91.025351919372625</v>
      </c>
      <c r="Z30" s="174">
        <v>40.523126322743714</v>
      </c>
      <c r="AA30" s="64">
        <v>28.015755451550085</v>
      </c>
      <c r="AB30" s="175">
        <v>34.688561963681266</v>
      </c>
    </row>
    <row r="31" spans="1:29" ht="18" customHeight="1" x14ac:dyDescent="0.35">
      <c r="A31" s="43"/>
      <c r="B31" s="258">
        <v>2022</v>
      </c>
      <c r="C31" s="259"/>
      <c r="D31" s="263">
        <v>42.573086609000327</v>
      </c>
      <c r="E31" s="264">
        <v>44.217933612409809</v>
      </c>
      <c r="F31" s="265">
        <v>51.663643164127585</v>
      </c>
      <c r="G31" s="263">
        <v>3.4512208474761854</v>
      </c>
      <c r="H31" s="264">
        <v>9.4010337387987786</v>
      </c>
      <c r="I31" s="265">
        <v>9.7448988056651782</v>
      </c>
      <c r="J31" s="263">
        <v>0</v>
      </c>
      <c r="K31" s="264">
        <v>2.1426437386784434</v>
      </c>
      <c r="L31" s="265">
        <v>2.9568475041351876</v>
      </c>
      <c r="M31" s="263">
        <v>46.024307456476514</v>
      </c>
      <c r="N31" s="264">
        <v>55.761611089887026</v>
      </c>
      <c r="O31" s="265">
        <v>64.365389473927948</v>
      </c>
      <c r="P31" s="126"/>
      <c r="Q31" s="263">
        <v>11.55891856960074</v>
      </c>
      <c r="R31" s="264">
        <v>13.166103573573</v>
      </c>
      <c r="S31" s="265">
        <v>7.1786356579682398</v>
      </c>
      <c r="T31" s="263">
        <v>209.39279544266725</v>
      </c>
      <c r="U31" s="264">
        <v>109.5065083993692</v>
      </c>
      <c r="V31" s="265">
        <v>52.624257803292416</v>
      </c>
      <c r="W31" s="263">
        <v>-100</v>
      </c>
      <c r="X31" s="264">
        <v>58.328289258796239</v>
      </c>
      <c r="Y31" s="265">
        <v>19.648297560726554</v>
      </c>
      <c r="Z31" s="263">
        <v>16.369045347734215</v>
      </c>
      <c r="AA31" s="264">
        <v>24.151964374267745</v>
      </c>
      <c r="AB31" s="265">
        <v>12.8040213456249</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29" ht="18" customHeight="1" x14ac:dyDescent="0.35">
      <c r="A34" s="43"/>
      <c r="B34" s="183">
        <v>2020</v>
      </c>
      <c r="C34" s="184"/>
      <c r="D34" s="260">
        <v>30.769565217391303</v>
      </c>
      <c r="E34" s="261">
        <v>25.636070853462158</v>
      </c>
      <c r="F34" s="262">
        <v>38.214442308230367</v>
      </c>
      <c r="G34" s="260">
        <v>1.191304347826087</v>
      </c>
      <c r="H34" s="261">
        <v>1.3429951690821256</v>
      </c>
      <c r="I34" s="262">
        <v>4.8126461510752971</v>
      </c>
      <c r="J34" s="260">
        <v>0.41304347826086957</v>
      </c>
      <c r="K34" s="261">
        <v>1.8599033816425121</v>
      </c>
      <c r="L34" s="262">
        <v>1.2372435812379574</v>
      </c>
      <c r="M34" s="260">
        <v>32.373913043478261</v>
      </c>
      <c r="N34" s="261">
        <v>28.838969404186795</v>
      </c>
      <c r="O34" s="262">
        <v>44.264332040543621</v>
      </c>
      <c r="P34" s="3"/>
      <c r="Q34" s="260">
        <v>-41.478541304925841</v>
      </c>
      <c r="R34" s="261">
        <v>-46.103324531107539</v>
      </c>
      <c r="S34" s="262">
        <v>-28.30796721573638</v>
      </c>
      <c r="T34" s="260">
        <v>-79.521674140339869</v>
      </c>
      <c r="U34" s="261">
        <v>-91.956018518512238</v>
      </c>
      <c r="V34" s="262">
        <v>-58.238209671927152</v>
      </c>
      <c r="W34" s="260">
        <v>-48.369565217391305</v>
      </c>
      <c r="X34" s="261">
        <v>-31.697220579506421</v>
      </c>
      <c r="Y34" s="262">
        <v>-42.30641332383933</v>
      </c>
      <c r="Z34" s="260">
        <v>-45.31031950053881</v>
      </c>
      <c r="AA34" s="261">
        <v>-56.946414404872961</v>
      </c>
      <c r="AB34" s="262">
        <v>-33.906370174975905</v>
      </c>
    </row>
    <row r="35" spans="1:29" ht="18" customHeight="1" x14ac:dyDescent="0.35">
      <c r="A35" s="43"/>
      <c r="B35" s="185">
        <v>2021</v>
      </c>
      <c r="C35" s="186"/>
      <c r="D35" s="174">
        <v>42.506847528368333</v>
      </c>
      <c r="E35" s="64">
        <v>37.79106595840674</v>
      </c>
      <c r="F35" s="175">
        <v>46.962807507338297</v>
      </c>
      <c r="G35" s="174">
        <v>1.4042867701404287</v>
      </c>
      <c r="H35" s="64">
        <v>4.1634515493370579</v>
      </c>
      <c r="I35" s="175">
        <v>6.7098153900486901</v>
      </c>
      <c r="J35" s="174">
        <v>0</v>
      </c>
      <c r="K35" s="64">
        <v>0.98026510095185659</v>
      </c>
      <c r="L35" s="175">
        <v>3.357195314979347</v>
      </c>
      <c r="M35" s="174">
        <v>43.911134298508763</v>
      </c>
      <c r="N35" s="64">
        <v>42.934782608695649</v>
      </c>
      <c r="O35" s="175">
        <v>57.029818212366337</v>
      </c>
      <c r="P35" s="3"/>
      <c r="Q35" s="174">
        <v>38.145752882887571</v>
      </c>
      <c r="R35" s="64">
        <v>47.413642965678029</v>
      </c>
      <c r="S35" s="175">
        <v>22.892824468253682</v>
      </c>
      <c r="T35" s="174">
        <v>17.878086547215798</v>
      </c>
      <c r="U35" s="64">
        <v>210.0123995328419</v>
      </c>
      <c r="V35" s="175">
        <v>39.420501308101876</v>
      </c>
      <c r="W35" s="174">
        <v>-100</v>
      </c>
      <c r="X35" s="64">
        <v>-47.294837428137043</v>
      </c>
      <c r="Y35" s="175">
        <v>171.34473485998691</v>
      </c>
      <c r="Z35" s="174">
        <v>35.637401136855132</v>
      </c>
      <c r="AA35" s="64">
        <v>48.877659277390094</v>
      </c>
      <c r="AB35" s="175">
        <v>28.839215647005474</v>
      </c>
    </row>
    <row r="36" spans="1:29" ht="18" customHeight="1" x14ac:dyDescent="0.35">
      <c r="A36" s="43"/>
      <c r="B36" s="258">
        <v>2022</v>
      </c>
      <c r="C36" s="259"/>
      <c r="D36" s="263">
        <v>40.713043478260872</v>
      </c>
      <c r="E36" s="264">
        <v>41.569133752541404</v>
      </c>
      <c r="F36" s="265">
        <v>50.745065054539467</v>
      </c>
      <c r="G36" s="263">
        <v>2.3652173913043479</v>
      </c>
      <c r="H36" s="264">
        <v>14.107703712434066</v>
      </c>
      <c r="I36" s="265">
        <v>9.5868286790410124</v>
      </c>
      <c r="J36" s="263">
        <v>0</v>
      </c>
      <c r="K36" s="264">
        <v>2.6626307491246517</v>
      </c>
      <c r="L36" s="265">
        <v>2.5217712703051069</v>
      </c>
      <c r="M36" s="263">
        <v>43.07826086956522</v>
      </c>
      <c r="N36" s="264">
        <v>58.339468214100123</v>
      </c>
      <c r="O36" s="265">
        <v>62.853665003885581</v>
      </c>
      <c r="P36" s="126"/>
      <c r="Q36" s="263">
        <v>-4.2200354870839112</v>
      </c>
      <c r="R36" s="264">
        <v>9.9972511976779384</v>
      </c>
      <c r="S36" s="265">
        <v>8.0537296383985151</v>
      </c>
      <c r="T36" s="263">
        <v>68.428375290890159</v>
      </c>
      <c r="U36" s="264">
        <v>238.84635248862187</v>
      </c>
      <c r="V36" s="265">
        <v>42.877681751554313</v>
      </c>
      <c r="W36" s="263">
        <v>0</v>
      </c>
      <c r="X36" s="264">
        <v>171.62353800093629</v>
      </c>
      <c r="Y36" s="265">
        <v>-24.884582703967375</v>
      </c>
      <c r="Z36" s="263">
        <v>-1.8967249246468076</v>
      </c>
      <c r="AA36" s="264">
        <v>35.879267739156141</v>
      </c>
      <c r="AB36" s="265">
        <v>10.211932939704344</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7.25"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1"/>
    </row>
    <row r="39" spans="1:29" ht="18" customHeight="1" x14ac:dyDescent="0.35">
      <c r="A39" s="43"/>
      <c r="B39" s="183">
        <v>2020</v>
      </c>
      <c r="C39" s="184"/>
      <c r="D39" s="260">
        <v>26.993147615873049</v>
      </c>
      <c r="E39" s="261">
        <v>28.431036232264383</v>
      </c>
      <c r="F39" s="262">
        <v>35.233088488074991</v>
      </c>
      <c r="G39" s="260">
        <v>0.62512978000240438</v>
      </c>
      <c r="H39" s="261">
        <v>4.6415647579558774</v>
      </c>
      <c r="I39" s="262">
        <v>5.8372320607138493</v>
      </c>
      <c r="J39" s="260">
        <v>0.52677019923279522</v>
      </c>
      <c r="K39" s="261">
        <v>2.0121415700064729</v>
      </c>
      <c r="L39" s="262">
        <v>1.2936934964265263</v>
      </c>
      <c r="M39" s="260">
        <v>28.145047595108249</v>
      </c>
      <c r="N39" s="261">
        <v>35.084742560226736</v>
      </c>
      <c r="O39" s="262">
        <v>42.364014045215363</v>
      </c>
      <c r="P39" s="3"/>
      <c r="Q39" s="260">
        <v>-47.644332781807016</v>
      </c>
      <c r="R39" s="261">
        <v>-42.184499965455302</v>
      </c>
      <c r="S39" s="262">
        <v>-36.431928471506495</v>
      </c>
      <c r="T39" s="260">
        <v>-95.236087153389448</v>
      </c>
      <c r="U39" s="261">
        <v>-75.525761323473617</v>
      </c>
      <c r="V39" s="262">
        <v>-58.876562853671935</v>
      </c>
      <c r="W39" s="260">
        <v>161.23793849951704</v>
      </c>
      <c r="X39" s="261">
        <v>70.813322413934046</v>
      </c>
      <c r="Y39" s="262">
        <v>-42.195981562130534</v>
      </c>
      <c r="Z39" s="260">
        <v>-56.620573051583314</v>
      </c>
      <c r="AA39" s="261">
        <v>-49.386204856813599</v>
      </c>
      <c r="AB39" s="262">
        <v>-41.045022300660463</v>
      </c>
    </row>
    <row r="40" spans="1:29" ht="18" customHeight="1" x14ac:dyDescent="0.35">
      <c r="A40" s="43"/>
      <c r="B40" s="185">
        <v>2021</v>
      </c>
      <c r="C40" s="186"/>
      <c r="D40" s="174">
        <v>38.161974994795145</v>
      </c>
      <c r="E40" s="64">
        <v>39.073478909410149</v>
      </c>
      <c r="F40" s="175">
        <v>48.203303622029978</v>
      </c>
      <c r="G40" s="174">
        <v>1.1154819692968518</v>
      </c>
      <c r="H40" s="64">
        <v>4.4872275379737063</v>
      </c>
      <c r="I40" s="175">
        <v>6.3848951312857229</v>
      </c>
      <c r="J40" s="174">
        <v>0.27284382156671527</v>
      </c>
      <c r="K40" s="64">
        <v>1.3532917892876883</v>
      </c>
      <c r="L40" s="175">
        <v>2.4712825542561361</v>
      </c>
      <c r="M40" s="174">
        <v>39.550300785658713</v>
      </c>
      <c r="N40" s="64">
        <v>44.913998236671546</v>
      </c>
      <c r="O40" s="175">
        <v>57.059481307571836</v>
      </c>
      <c r="P40" s="3"/>
      <c r="Q40" s="174">
        <v>41.3765283612804</v>
      </c>
      <c r="R40" s="64">
        <v>37.432482552357548</v>
      </c>
      <c r="S40" s="175">
        <v>36.812597732698556</v>
      </c>
      <c r="T40" s="174">
        <v>78.440062365426243</v>
      </c>
      <c r="U40" s="64">
        <v>-3.3251118550115049</v>
      </c>
      <c r="V40" s="175">
        <v>9.3822391313332023</v>
      </c>
      <c r="W40" s="174">
        <v>-48.20439311466744</v>
      </c>
      <c r="X40" s="64">
        <v>-32.743709018064358</v>
      </c>
      <c r="Y40" s="175">
        <v>91.025351919372625</v>
      </c>
      <c r="Z40" s="174">
        <v>40.523126322743714</v>
      </c>
      <c r="AA40" s="64">
        <v>28.015755451550085</v>
      </c>
      <c r="AB40" s="175">
        <v>34.688561963681266</v>
      </c>
    </row>
    <row r="41" spans="1:29" ht="18" customHeight="1" x14ac:dyDescent="0.35">
      <c r="A41" s="43"/>
      <c r="B41" s="258">
        <v>2022</v>
      </c>
      <c r="C41" s="259"/>
      <c r="D41" s="263">
        <v>42.573086609000327</v>
      </c>
      <c r="E41" s="264">
        <v>44.217933612409809</v>
      </c>
      <c r="F41" s="265">
        <v>51.663643164127585</v>
      </c>
      <c r="G41" s="263">
        <v>3.4512208474761854</v>
      </c>
      <c r="H41" s="264">
        <v>9.4010337387987786</v>
      </c>
      <c r="I41" s="265">
        <v>9.7448988056651782</v>
      </c>
      <c r="J41" s="263">
        <v>0</v>
      </c>
      <c r="K41" s="264">
        <v>2.1426437386784434</v>
      </c>
      <c r="L41" s="265">
        <v>2.9568475041351876</v>
      </c>
      <c r="M41" s="263">
        <v>46.024307456476514</v>
      </c>
      <c r="N41" s="264">
        <v>55.761611089887026</v>
      </c>
      <c r="O41" s="265">
        <v>64.365389473927948</v>
      </c>
      <c r="P41" s="126"/>
      <c r="Q41" s="263">
        <v>11.55891856960074</v>
      </c>
      <c r="R41" s="264">
        <v>13.166103573573</v>
      </c>
      <c r="S41" s="265">
        <v>7.1786356579682398</v>
      </c>
      <c r="T41" s="263">
        <v>209.39279544266725</v>
      </c>
      <c r="U41" s="264">
        <v>109.5065083993692</v>
      </c>
      <c r="V41" s="265">
        <v>52.624257803292416</v>
      </c>
      <c r="W41" s="263">
        <v>-100</v>
      </c>
      <c r="X41" s="264">
        <v>58.328289258796239</v>
      </c>
      <c r="Y41" s="265">
        <v>19.648297560726554</v>
      </c>
      <c r="Z41" s="263">
        <v>16.369045347734215</v>
      </c>
      <c r="AA41" s="264">
        <v>24.151964374267745</v>
      </c>
      <c r="AB41" s="265">
        <v>12.8040213456249</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sheetData>
  <mergeCells count="22">
    <mergeCell ref="B43:AB43"/>
    <mergeCell ref="Q38:AB38"/>
    <mergeCell ref="Q7:S7"/>
    <mergeCell ref="T7:V7"/>
    <mergeCell ref="Q33:AB33"/>
    <mergeCell ref="B33:O33"/>
    <mergeCell ref="B38:O38"/>
    <mergeCell ref="J7:L7"/>
    <mergeCell ref="G7:I7"/>
    <mergeCell ref="D7:F7"/>
    <mergeCell ref="B8:C8"/>
    <mergeCell ref="M7:O7"/>
    <mergeCell ref="Q28:AB28"/>
    <mergeCell ref="W7:Y7"/>
    <mergeCell ref="Z7:AB7"/>
    <mergeCell ref="B28:O28"/>
    <mergeCell ref="B2:AB2"/>
    <mergeCell ref="Q6:AB6"/>
    <mergeCell ref="D6:O6"/>
    <mergeCell ref="B3:Q3"/>
    <mergeCell ref="R3:AB3"/>
    <mergeCell ref="B4:AB4"/>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pageSetUpPr fitToPage="1"/>
  </sheetPr>
  <dimension ref="A1:AP82"/>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5" t="s">
        <v>135</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542" t="s">
        <v>236</v>
      </c>
      <c r="S3" s="542"/>
      <c r="T3" s="542"/>
      <c r="U3" s="542"/>
      <c r="V3" s="542"/>
      <c r="W3" s="542"/>
      <c r="X3" s="542"/>
      <c r="Y3" s="542"/>
      <c r="Z3" s="542"/>
      <c r="AA3" s="542"/>
      <c r="AB3" s="542"/>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2.75" customHeight="1" x14ac:dyDescent="0.25"/>
    <row r="6" spans="1:28" ht="15.75" customHeight="1" x14ac:dyDescent="0.35">
      <c r="D6" s="541" t="s">
        <v>78</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8" ht="18" customHeight="1" x14ac:dyDescent="0.4">
      <c r="A9" s="42"/>
      <c r="B9" s="183">
        <v>2021</v>
      </c>
      <c r="C9" s="184" t="s">
        <v>160</v>
      </c>
      <c r="D9" s="266">
        <v>140.20504926108376</v>
      </c>
      <c r="E9" s="267">
        <v>131.15371784402814</v>
      </c>
      <c r="F9" s="268">
        <v>134.1820062551574</v>
      </c>
      <c r="G9" s="266">
        <v>139.57415254237287</v>
      </c>
      <c r="H9" s="267">
        <v>120.20353239316294</v>
      </c>
      <c r="I9" s="268">
        <v>126.81858767973699</v>
      </c>
      <c r="J9" s="266">
        <v>100.86842105263158</v>
      </c>
      <c r="K9" s="267">
        <v>65.775010784414434</v>
      </c>
      <c r="L9" s="268">
        <v>74.310678390139131</v>
      </c>
      <c r="M9" s="266">
        <v>139.72813996806812</v>
      </c>
      <c r="N9" s="267">
        <v>127.1420809319436</v>
      </c>
      <c r="O9" s="268">
        <v>130.91330892824806</v>
      </c>
      <c r="P9" s="3"/>
      <c r="Q9" s="253">
        <v>51.76802462400034</v>
      </c>
      <c r="R9" s="254">
        <v>49.98805677236944</v>
      </c>
      <c r="S9" s="255">
        <v>35.937547996431768</v>
      </c>
      <c r="T9" s="253">
        <v>0</v>
      </c>
      <c r="U9" s="254">
        <v>11.738640621345635</v>
      </c>
      <c r="V9" s="255">
        <v>16.742954607715372</v>
      </c>
      <c r="W9" s="253">
        <v>0.74249293646100267</v>
      </c>
      <c r="X9" s="254">
        <v>-13.376659904419411</v>
      </c>
      <c r="Y9" s="255">
        <v>-0.35827779522410269</v>
      </c>
      <c r="Z9" s="253">
        <v>51.199311689025926</v>
      </c>
      <c r="AA9" s="254">
        <v>43.493584704938193</v>
      </c>
      <c r="AB9" s="255">
        <v>31.829910958075992</v>
      </c>
    </row>
    <row r="10" spans="1:28" ht="18" customHeight="1" x14ac:dyDescent="0.35">
      <c r="A10" s="43"/>
      <c r="B10" s="185"/>
      <c r="C10" s="186" t="s">
        <v>164</v>
      </c>
      <c r="D10" s="179">
        <v>121.78714695047073</v>
      </c>
      <c r="E10" s="65">
        <v>119.05357280565183</v>
      </c>
      <c r="F10" s="180">
        <v>123.41379431316996</v>
      </c>
      <c r="G10" s="179">
        <v>0</v>
      </c>
      <c r="H10" s="65">
        <v>109.80835689111018</v>
      </c>
      <c r="I10" s="180">
        <v>114.43266649022661</v>
      </c>
      <c r="J10" s="179">
        <v>0</v>
      </c>
      <c r="K10" s="65">
        <v>75.643967987928974</v>
      </c>
      <c r="L10" s="180">
        <v>74.305781345037119</v>
      </c>
      <c r="M10" s="179">
        <v>121.78733933688089</v>
      </c>
      <c r="N10" s="65">
        <v>117.08472522522523</v>
      </c>
      <c r="O10" s="180">
        <v>120.17483311859715</v>
      </c>
      <c r="P10" s="3"/>
      <c r="Q10" s="174">
        <v>42.804051985610357</v>
      </c>
      <c r="R10" s="64">
        <v>49.34727105032723</v>
      </c>
      <c r="S10" s="175">
        <v>29.786021471419243</v>
      </c>
      <c r="T10" s="174">
        <v>0</v>
      </c>
      <c r="U10" s="64">
        <v>33.718739871132186</v>
      </c>
      <c r="V10" s="175">
        <v>4.9953471464103822</v>
      </c>
      <c r="W10" s="174">
        <v>-100</v>
      </c>
      <c r="X10" s="64">
        <v>-3.507804543868358</v>
      </c>
      <c r="Y10" s="175">
        <v>-3.2153107954055704</v>
      </c>
      <c r="Z10" s="174">
        <v>42.547925112212624</v>
      </c>
      <c r="AA10" s="64">
        <v>46.909279987991887</v>
      </c>
      <c r="AB10" s="175">
        <v>25.080696047723375</v>
      </c>
    </row>
    <row r="11" spans="1:28" ht="18" customHeight="1" x14ac:dyDescent="0.35">
      <c r="A11" s="43"/>
      <c r="B11" s="187"/>
      <c r="C11" s="188" t="s">
        <v>165</v>
      </c>
      <c r="D11" s="269">
        <v>123.19148936170212</v>
      </c>
      <c r="E11" s="66">
        <v>122.06625807415686</v>
      </c>
      <c r="F11" s="270">
        <v>127.56955302693812</v>
      </c>
      <c r="G11" s="269">
        <v>118.99166666666666</v>
      </c>
      <c r="H11" s="66">
        <v>108.30468124435643</v>
      </c>
      <c r="I11" s="270">
        <v>125.26447425931086</v>
      </c>
      <c r="J11" s="269">
        <v>0</v>
      </c>
      <c r="K11" s="66">
        <v>77.648081147357473</v>
      </c>
      <c r="L11" s="270">
        <v>73.798834505416352</v>
      </c>
      <c r="M11" s="269">
        <v>123.01990136054422</v>
      </c>
      <c r="N11" s="66">
        <v>118.47224815826505</v>
      </c>
      <c r="O11" s="270">
        <v>124.08509685761327</v>
      </c>
      <c r="P11" s="3"/>
      <c r="Q11" s="256">
        <v>43.70993612517664</v>
      </c>
      <c r="R11" s="63">
        <v>48.772972050153982</v>
      </c>
      <c r="S11" s="257">
        <v>38.009750118653038</v>
      </c>
      <c r="T11" s="256">
        <v>81.422272047881393</v>
      </c>
      <c r="U11" s="63">
        <v>52.785596834154767</v>
      </c>
      <c r="V11" s="257">
        <v>19.98983170863912</v>
      </c>
      <c r="W11" s="256">
        <v>-100</v>
      </c>
      <c r="X11" s="63">
        <v>7.5185583925002284</v>
      </c>
      <c r="Y11" s="257">
        <v>-2.9032756490004781</v>
      </c>
      <c r="Z11" s="256">
        <v>43.326033719927594</v>
      </c>
      <c r="AA11" s="63">
        <v>45.555922112761337</v>
      </c>
      <c r="AB11" s="257">
        <v>32.791227855285442</v>
      </c>
    </row>
    <row r="12" spans="1:28" ht="18" customHeight="1" x14ac:dyDescent="0.35">
      <c r="A12" s="43"/>
      <c r="B12" s="185"/>
      <c r="C12" s="186" t="s">
        <v>167</v>
      </c>
      <c r="D12" s="179">
        <v>110.32265788686023</v>
      </c>
      <c r="E12" s="65">
        <v>120.38383619129363</v>
      </c>
      <c r="F12" s="180">
        <v>126.83217020888124</v>
      </c>
      <c r="G12" s="179">
        <v>130.39444444444445</v>
      </c>
      <c r="H12" s="65">
        <v>125.45948086171474</v>
      </c>
      <c r="I12" s="180">
        <v>123.8777409722871</v>
      </c>
      <c r="J12" s="179">
        <v>0</v>
      </c>
      <c r="K12" s="65">
        <v>73.132618629537888</v>
      </c>
      <c r="L12" s="180">
        <v>75.689565926417799</v>
      </c>
      <c r="M12" s="179">
        <v>111.34875887531952</v>
      </c>
      <c r="N12" s="65">
        <v>119.95413700269219</v>
      </c>
      <c r="O12" s="180">
        <v>123.63933791113368</v>
      </c>
      <c r="P12" s="3"/>
      <c r="Q12" s="174">
        <v>30.623590079007219</v>
      </c>
      <c r="R12" s="64">
        <v>53.191912197056986</v>
      </c>
      <c r="S12" s="175">
        <v>39.449341770822208</v>
      </c>
      <c r="T12" s="174">
        <v>33.014269214458139</v>
      </c>
      <c r="U12" s="64">
        <v>36.664594313130586</v>
      </c>
      <c r="V12" s="175">
        <v>20.234914676668676</v>
      </c>
      <c r="W12" s="174">
        <v>-100</v>
      </c>
      <c r="X12" s="64">
        <v>-3.7852660267559988</v>
      </c>
      <c r="Y12" s="175">
        <v>-1.1829992109627496</v>
      </c>
      <c r="Z12" s="174">
        <v>29.660420184010512</v>
      </c>
      <c r="AA12" s="64">
        <v>50.950851462286877</v>
      </c>
      <c r="AB12" s="175">
        <v>34.659850617864983</v>
      </c>
    </row>
    <row r="13" spans="1:28" ht="18" customHeight="1" x14ac:dyDescent="0.35">
      <c r="A13" s="43"/>
      <c r="B13" s="187"/>
      <c r="C13" s="188" t="s">
        <v>168</v>
      </c>
      <c r="D13" s="269">
        <v>104.64936305732483</v>
      </c>
      <c r="E13" s="66">
        <v>109.27638540695384</v>
      </c>
      <c r="F13" s="270">
        <v>119.29980336139504</v>
      </c>
      <c r="G13" s="269">
        <v>107.41379310344827</v>
      </c>
      <c r="H13" s="66">
        <v>112.77344068918043</v>
      </c>
      <c r="I13" s="270">
        <v>129.85622697376311</v>
      </c>
      <c r="J13" s="269">
        <v>0</v>
      </c>
      <c r="K13" s="66">
        <v>79.443268371739734</v>
      </c>
      <c r="L13" s="270">
        <v>76.56147696418526</v>
      </c>
      <c r="M13" s="269">
        <v>104.67471442095298</v>
      </c>
      <c r="N13" s="66">
        <v>109.17612243334355</v>
      </c>
      <c r="O13" s="270">
        <v>117.79116353338154</v>
      </c>
      <c r="P13" s="3"/>
      <c r="Q13" s="256">
        <v>27.445774491574664</v>
      </c>
      <c r="R13" s="63">
        <v>40.888582177219426</v>
      </c>
      <c r="S13" s="257">
        <v>35.879122903108325</v>
      </c>
      <c r="T13" s="256">
        <v>0</v>
      </c>
      <c r="U13" s="63">
        <v>-1.3930232448278268</v>
      </c>
      <c r="V13" s="257">
        <v>33.846437989769179</v>
      </c>
      <c r="W13" s="256">
        <v>-100</v>
      </c>
      <c r="X13" s="63">
        <v>-0.2448306632366839</v>
      </c>
      <c r="Y13" s="257">
        <v>2.7734037654627435</v>
      </c>
      <c r="Z13" s="256">
        <v>27.084227320654286</v>
      </c>
      <c r="AA13" s="63">
        <v>39.293608799868991</v>
      </c>
      <c r="AB13" s="257">
        <v>33.52256388516156</v>
      </c>
    </row>
    <row r="14" spans="1:28" ht="18" customHeight="1" x14ac:dyDescent="0.35">
      <c r="A14" s="43"/>
      <c r="B14" s="185"/>
      <c r="C14" s="186" t="s">
        <v>169</v>
      </c>
      <c r="D14" s="179">
        <v>106.29277912621359</v>
      </c>
      <c r="E14" s="65">
        <v>108.54549091693198</v>
      </c>
      <c r="F14" s="180">
        <v>117.14360564929517</v>
      </c>
      <c r="G14" s="179">
        <v>109.66666666666667</v>
      </c>
      <c r="H14" s="65">
        <v>114.50888551637429</v>
      </c>
      <c r="I14" s="180">
        <v>137.02896750548121</v>
      </c>
      <c r="J14" s="179">
        <v>0</v>
      </c>
      <c r="K14" s="65">
        <v>70.642177379540556</v>
      </c>
      <c r="L14" s="180">
        <v>74.657178245423196</v>
      </c>
      <c r="M14" s="179">
        <v>106.4055513196481</v>
      </c>
      <c r="N14" s="65">
        <v>107.70070953604352</v>
      </c>
      <c r="O14" s="180">
        <v>116.36590038902382</v>
      </c>
      <c r="P14" s="3"/>
      <c r="Q14" s="174">
        <v>35.780374166647007</v>
      </c>
      <c r="R14" s="64">
        <v>38.949546193842821</v>
      </c>
      <c r="S14" s="175">
        <v>36.133544038297472</v>
      </c>
      <c r="T14" s="174">
        <v>46.934632561844772</v>
      </c>
      <c r="U14" s="64">
        <v>60.126922842019333</v>
      </c>
      <c r="V14" s="175">
        <v>64.361050021135455</v>
      </c>
      <c r="W14" s="174">
        <v>-100</v>
      </c>
      <c r="X14" s="64">
        <v>-12.450346873276253</v>
      </c>
      <c r="Y14" s="175">
        <v>-0.72604762824692359</v>
      </c>
      <c r="Z14" s="174">
        <v>35.854803074173653</v>
      </c>
      <c r="AA14" s="64">
        <v>37.933768368709124</v>
      </c>
      <c r="AB14" s="175">
        <v>36.350618416382112</v>
      </c>
    </row>
    <row r="15" spans="1:28" ht="18" customHeight="1" x14ac:dyDescent="0.35">
      <c r="A15" s="43"/>
      <c r="B15" s="187">
        <v>2022</v>
      </c>
      <c r="C15" s="188" t="s">
        <v>171</v>
      </c>
      <c r="D15" s="269">
        <v>114.97582304526749</v>
      </c>
      <c r="E15" s="66">
        <v>110.14488838526032</v>
      </c>
      <c r="F15" s="270">
        <v>120.90955093699871</v>
      </c>
      <c r="G15" s="269">
        <v>119.93464052287581</v>
      </c>
      <c r="H15" s="66">
        <v>108.79449520039429</v>
      </c>
      <c r="I15" s="270">
        <v>144.43912809559217</v>
      </c>
      <c r="J15" s="269">
        <v>0</v>
      </c>
      <c r="K15" s="66">
        <v>88.619439646914117</v>
      </c>
      <c r="L15" s="270">
        <v>75.733668322963268</v>
      </c>
      <c r="M15" s="269">
        <v>115.65041777777778</v>
      </c>
      <c r="N15" s="66">
        <v>109.18303436868223</v>
      </c>
      <c r="O15" s="270">
        <v>120.57082158378684</v>
      </c>
      <c r="P15" s="3"/>
      <c r="Q15" s="256">
        <v>36.024365803912431</v>
      </c>
      <c r="R15" s="63">
        <v>41.123092535842872</v>
      </c>
      <c r="S15" s="257">
        <v>38.351460694398568</v>
      </c>
      <c r="T15" s="256">
        <v>0</v>
      </c>
      <c r="U15" s="63">
        <v>5.9246852587115244</v>
      </c>
      <c r="V15" s="257">
        <v>36.746686527464263</v>
      </c>
      <c r="W15" s="256">
        <v>-100</v>
      </c>
      <c r="X15" s="63">
        <v>1.7107022544077592</v>
      </c>
      <c r="Y15" s="257">
        <v>-0.19788919636855712</v>
      </c>
      <c r="Z15" s="256">
        <v>36.622680586960378</v>
      </c>
      <c r="AA15" s="63">
        <v>35.051992535556394</v>
      </c>
      <c r="AB15" s="257">
        <v>34.808048433339692</v>
      </c>
    </row>
    <row r="16" spans="1:28" ht="18" customHeight="1" x14ac:dyDescent="0.35">
      <c r="A16" s="43"/>
      <c r="B16" s="185"/>
      <c r="C16" s="186" t="s">
        <v>172</v>
      </c>
      <c r="D16" s="179">
        <v>113.16320618058909</v>
      </c>
      <c r="E16" s="65">
        <v>107.92326907799495</v>
      </c>
      <c r="F16" s="180">
        <v>118.49165198836066</v>
      </c>
      <c r="G16" s="179">
        <v>136.95901639344262</v>
      </c>
      <c r="H16" s="65">
        <v>118.75240427767253</v>
      </c>
      <c r="I16" s="180">
        <v>130.59546164115378</v>
      </c>
      <c r="J16" s="179">
        <v>0</v>
      </c>
      <c r="K16" s="65">
        <v>84.85200894380921</v>
      </c>
      <c r="L16" s="180">
        <v>74.687812910672776</v>
      </c>
      <c r="M16" s="179">
        <v>116.73686910135413</v>
      </c>
      <c r="N16" s="65">
        <v>108.05238106835525</v>
      </c>
      <c r="O16" s="180">
        <v>117.82647238967151</v>
      </c>
      <c r="P16" s="3"/>
      <c r="Q16" s="174">
        <v>27.562136699885638</v>
      </c>
      <c r="R16" s="64">
        <v>28.729138316888655</v>
      </c>
      <c r="S16" s="175">
        <v>33.014342797381268</v>
      </c>
      <c r="T16" s="174">
        <v>22.284836065573771</v>
      </c>
      <c r="U16" s="64">
        <v>87.384431210757953</v>
      </c>
      <c r="V16" s="175">
        <v>17.139406232209716</v>
      </c>
      <c r="W16" s="174">
        <v>-100</v>
      </c>
      <c r="X16" s="64">
        <v>6.3003670506455682</v>
      </c>
      <c r="Y16" s="175">
        <v>1.4856546802725203</v>
      </c>
      <c r="Z16" s="174">
        <v>31.199586969861578</v>
      </c>
      <c r="AA16" s="64">
        <v>29.750002418937054</v>
      </c>
      <c r="AB16" s="175">
        <v>28.844792364375024</v>
      </c>
    </row>
    <row r="17" spans="1:29" ht="18" customHeight="1" x14ac:dyDescent="0.35">
      <c r="A17" s="43"/>
      <c r="B17" s="187"/>
      <c r="C17" s="188" t="s">
        <v>173</v>
      </c>
      <c r="D17" s="269">
        <v>114.09917858229389</v>
      </c>
      <c r="E17" s="66">
        <v>109.92701124922247</v>
      </c>
      <c r="F17" s="270">
        <v>127.61414998877788</v>
      </c>
      <c r="G17" s="269">
        <v>119.325</v>
      </c>
      <c r="H17" s="66">
        <v>119.15101677684305</v>
      </c>
      <c r="I17" s="270">
        <v>132.98664038563976</v>
      </c>
      <c r="J17" s="269">
        <v>0</v>
      </c>
      <c r="K17" s="66">
        <v>83.091818293895457</v>
      </c>
      <c r="L17" s="270">
        <v>75.383728872656974</v>
      </c>
      <c r="M17" s="269">
        <v>114.22346896346896</v>
      </c>
      <c r="N17" s="66">
        <v>109.68378965435606</v>
      </c>
      <c r="O17" s="270">
        <v>125.86427347348128</v>
      </c>
      <c r="P17" s="3"/>
      <c r="Q17" s="256">
        <v>9.5485498261619881</v>
      </c>
      <c r="R17" s="63">
        <v>19.653840594893957</v>
      </c>
      <c r="S17" s="257">
        <v>31.793685779901914</v>
      </c>
      <c r="T17" s="256">
        <v>0</v>
      </c>
      <c r="U17" s="63">
        <v>76.136364312965426</v>
      </c>
      <c r="V17" s="257">
        <v>36.051206537772416</v>
      </c>
      <c r="W17" s="256">
        <v>-100</v>
      </c>
      <c r="X17" s="63">
        <v>14.711236203006878</v>
      </c>
      <c r="Y17" s="257">
        <v>1.4628024158441846</v>
      </c>
      <c r="Z17" s="256">
        <v>9.7120321630836237</v>
      </c>
      <c r="AA17" s="63">
        <v>21.005749945967157</v>
      </c>
      <c r="AB17" s="257">
        <v>30.733847697740096</v>
      </c>
    </row>
    <row r="18" spans="1:29" ht="18" customHeight="1" x14ac:dyDescent="0.35">
      <c r="A18" s="43"/>
      <c r="B18" s="185"/>
      <c r="C18" s="186" t="s">
        <v>174</v>
      </c>
      <c r="D18" s="179">
        <v>119.10992616899098</v>
      </c>
      <c r="E18" s="65">
        <v>119.76302873569662</v>
      </c>
      <c r="F18" s="180">
        <v>134.3586363455216</v>
      </c>
      <c r="G18" s="179">
        <v>121.77173913043478</v>
      </c>
      <c r="H18" s="65">
        <v>102.22665659357827</v>
      </c>
      <c r="I18" s="180">
        <v>133.70450829114725</v>
      </c>
      <c r="J18" s="179">
        <v>0</v>
      </c>
      <c r="K18" s="65">
        <v>82.132925825016159</v>
      </c>
      <c r="L18" s="180">
        <v>75.128899300288609</v>
      </c>
      <c r="M18" s="179">
        <v>119.1753027473993</v>
      </c>
      <c r="N18" s="65">
        <v>114.95769955654102</v>
      </c>
      <c r="O18" s="180">
        <v>131.70607629334904</v>
      </c>
      <c r="P18" s="3"/>
      <c r="Q18" s="174">
        <v>20.853991851932602</v>
      </c>
      <c r="R18" s="64">
        <v>22.229388793295861</v>
      </c>
      <c r="S18" s="175">
        <v>29.513855524732094</v>
      </c>
      <c r="T18" s="174">
        <v>0</v>
      </c>
      <c r="U18" s="64">
        <v>0.51753000495672852</v>
      </c>
      <c r="V18" s="175">
        <v>13.641578074774687</v>
      </c>
      <c r="W18" s="174">
        <v>-100</v>
      </c>
      <c r="X18" s="64">
        <v>29.592217529809236</v>
      </c>
      <c r="Y18" s="175">
        <v>0.69692689932979324</v>
      </c>
      <c r="Z18" s="174">
        <v>20.868098234453527</v>
      </c>
      <c r="AA18" s="64">
        <v>18.491567216271473</v>
      </c>
      <c r="AB18" s="175">
        <v>26.254005207314957</v>
      </c>
    </row>
    <row r="19" spans="1:29" ht="18" customHeight="1" x14ac:dyDescent="0.35">
      <c r="A19" s="43"/>
      <c r="B19" s="187"/>
      <c r="C19" s="188" t="s">
        <v>175</v>
      </c>
      <c r="D19" s="269">
        <v>125.61897307451471</v>
      </c>
      <c r="E19" s="66">
        <v>121.58569145298686</v>
      </c>
      <c r="F19" s="270">
        <v>136.74757729881497</v>
      </c>
      <c r="G19" s="269">
        <v>118.75942028985507</v>
      </c>
      <c r="H19" s="66">
        <v>113.76364461611874</v>
      </c>
      <c r="I19" s="270">
        <v>132.03999273204016</v>
      </c>
      <c r="J19" s="269">
        <v>0</v>
      </c>
      <c r="K19" s="66">
        <v>80.16639681317767</v>
      </c>
      <c r="L19" s="270">
        <v>75.035055781901846</v>
      </c>
      <c r="M19" s="269">
        <v>124.95040406894603</v>
      </c>
      <c r="N19" s="66">
        <v>119.17240261883803</v>
      </c>
      <c r="O19" s="270">
        <v>133.1477304021372</v>
      </c>
      <c r="P19" s="3"/>
      <c r="Q19" s="256">
        <v>20.5144600795706</v>
      </c>
      <c r="R19" s="63">
        <v>24.10122833043425</v>
      </c>
      <c r="S19" s="257">
        <v>23.58142329272296</v>
      </c>
      <c r="T19" s="256">
        <v>19.833792220058417</v>
      </c>
      <c r="U19" s="63">
        <v>7.7416001664546776</v>
      </c>
      <c r="V19" s="257">
        <v>32.061590805392626</v>
      </c>
      <c r="W19" s="256">
        <v>-100</v>
      </c>
      <c r="X19" s="63">
        <v>22.225642218367074</v>
      </c>
      <c r="Y19" s="257">
        <v>3.1349405772064731</v>
      </c>
      <c r="Z19" s="256">
        <v>19.942385637872075</v>
      </c>
      <c r="AA19" s="63">
        <v>22.161488565752311</v>
      </c>
      <c r="AB19" s="257">
        <v>22.622195581464194</v>
      </c>
    </row>
    <row r="20" spans="1:29" ht="18" customHeight="1" x14ac:dyDescent="0.35">
      <c r="A20" s="43"/>
      <c r="B20" s="185"/>
      <c r="C20" s="186" t="s">
        <v>176</v>
      </c>
      <c r="D20" s="179">
        <v>115.0309405940594</v>
      </c>
      <c r="E20" s="65">
        <v>126.19348292511519</v>
      </c>
      <c r="F20" s="180">
        <v>141.4224624739081</v>
      </c>
      <c r="G20" s="179">
        <v>142.8100358422939</v>
      </c>
      <c r="H20" s="65">
        <v>125.42919850547608</v>
      </c>
      <c r="I20" s="180">
        <v>139.13604347211302</v>
      </c>
      <c r="J20" s="179">
        <v>0</v>
      </c>
      <c r="K20" s="65">
        <v>77.264058376086766</v>
      </c>
      <c r="L20" s="180">
        <v>76.957358263725908</v>
      </c>
      <c r="M20" s="179">
        <v>116.82539013660569</v>
      </c>
      <c r="N20" s="65">
        <v>124.49553386495444</v>
      </c>
      <c r="O20" s="180">
        <v>138.30910921821132</v>
      </c>
      <c r="P20" s="3"/>
      <c r="Q20" s="174">
        <v>5.1975163316244304</v>
      </c>
      <c r="R20" s="64">
        <v>13.194810429391673</v>
      </c>
      <c r="S20" s="175">
        <v>19.172068278014535</v>
      </c>
      <c r="T20" s="174">
        <v>17.875989689823172</v>
      </c>
      <c r="U20" s="64">
        <v>9.3551636905162567</v>
      </c>
      <c r="V20" s="175">
        <v>22.905523716922488</v>
      </c>
      <c r="W20" s="174">
        <v>-100</v>
      </c>
      <c r="X20" s="64">
        <v>33.374939090906693</v>
      </c>
      <c r="Y20" s="175">
        <v>5.7704157715609696</v>
      </c>
      <c r="Z20" s="174">
        <v>6.6704669914636341</v>
      </c>
      <c r="AA20" s="64">
        <v>13.116417835469129</v>
      </c>
      <c r="AB20" s="175">
        <v>18.575277514583043</v>
      </c>
    </row>
    <row r="21" spans="1:29" ht="18" customHeight="1" x14ac:dyDescent="0.35">
      <c r="A21" s="43"/>
      <c r="B21" s="187"/>
      <c r="C21" s="188" t="s">
        <v>160</v>
      </c>
      <c r="D21" s="271">
        <v>128.91715976331361</v>
      </c>
      <c r="E21" s="104">
        <v>134.07260735830951</v>
      </c>
      <c r="F21" s="272">
        <v>146.38928033282315</v>
      </c>
      <c r="G21" s="271">
        <v>146.76429567642955</v>
      </c>
      <c r="H21" s="104">
        <v>120.63799880630877</v>
      </c>
      <c r="I21" s="272">
        <v>139.19714549589088</v>
      </c>
      <c r="J21" s="271">
        <v>0</v>
      </c>
      <c r="K21" s="104">
        <v>71.007650706791821</v>
      </c>
      <c r="L21" s="272">
        <v>77.259883990160958</v>
      </c>
      <c r="M21" s="271">
        <v>131.42085893171591</v>
      </c>
      <c r="N21" s="104">
        <v>128.73221792087622</v>
      </c>
      <c r="O21" s="272">
        <v>142.26784735629676</v>
      </c>
      <c r="P21" s="3"/>
      <c r="Q21" s="256">
        <v>-8.0509864354209277</v>
      </c>
      <c r="R21" s="63">
        <v>2.2255484345334033</v>
      </c>
      <c r="S21" s="257">
        <v>9.0975492305624162</v>
      </c>
      <c r="T21" s="256">
        <v>5.1514861477273435</v>
      </c>
      <c r="U21" s="63">
        <v>0.36144230078662359</v>
      </c>
      <c r="V21" s="257">
        <v>9.7608387245683961</v>
      </c>
      <c r="W21" s="256">
        <v>-100</v>
      </c>
      <c r="X21" s="63">
        <v>7.9553615575124468</v>
      </c>
      <c r="Y21" s="257">
        <v>3.9687507420923591</v>
      </c>
      <c r="Z21" s="256">
        <v>-5.9453171267295541</v>
      </c>
      <c r="AA21" s="63">
        <v>1.2506771773130934</v>
      </c>
      <c r="AB21" s="257">
        <v>8.6733262806184168</v>
      </c>
    </row>
    <row r="22" spans="1:29" ht="18" customHeight="1" x14ac:dyDescent="0.35">
      <c r="A22" s="43"/>
      <c r="B22" s="185"/>
      <c r="C22" s="186" t="s">
        <v>164</v>
      </c>
      <c r="D22" s="179">
        <v>109.3365840066871</v>
      </c>
      <c r="E22" s="65">
        <v>118.97376616305615</v>
      </c>
      <c r="F22" s="180">
        <v>132.06004970863364</v>
      </c>
      <c r="G22" s="179">
        <v>121.14754098360656</v>
      </c>
      <c r="H22" s="65">
        <v>116.10958855514505</v>
      </c>
      <c r="I22" s="180">
        <v>133.11293314907934</v>
      </c>
      <c r="J22" s="179">
        <v>0</v>
      </c>
      <c r="K22" s="65">
        <v>76.061600747171568</v>
      </c>
      <c r="L22" s="180">
        <v>76.279976125176333</v>
      </c>
      <c r="M22" s="179">
        <v>109.90953870625663</v>
      </c>
      <c r="N22" s="65">
        <v>116.91638398257923</v>
      </c>
      <c r="O22" s="180">
        <v>129.69440066089231</v>
      </c>
      <c r="P22" s="3"/>
      <c r="Q22" s="174">
        <v>-10.223215877512422</v>
      </c>
      <c r="R22" s="64">
        <v>-6.7034227334022339E-2</v>
      </c>
      <c r="S22" s="175">
        <v>7.0059067898772573</v>
      </c>
      <c r="T22" s="174">
        <v>0</v>
      </c>
      <c r="U22" s="64">
        <v>5.7383899025956291</v>
      </c>
      <c r="V22" s="175">
        <v>16.324243095811394</v>
      </c>
      <c r="W22" s="174">
        <v>0</v>
      </c>
      <c r="X22" s="64">
        <v>0.55210318863543206</v>
      </c>
      <c r="Y22" s="175">
        <v>2.6568521916352577</v>
      </c>
      <c r="Z22" s="174">
        <v>-9.7529026377576429</v>
      </c>
      <c r="AA22" s="64">
        <v>-0.14377728802537931</v>
      </c>
      <c r="AB22" s="175">
        <v>7.9214318799157288</v>
      </c>
    </row>
    <row r="23" spans="1:29" ht="18" customHeight="1" x14ac:dyDescent="0.35">
      <c r="A23" s="43"/>
      <c r="B23" s="187"/>
      <c r="C23" s="188" t="s">
        <v>165</v>
      </c>
      <c r="D23" s="269">
        <v>123.565828845003</v>
      </c>
      <c r="E23" s="66">
        <v>123.41729834516187</v>
      </c>
      <c r="F23" s="270">
        <v>137.61542329576889</v>
      </c>
      <c r="G23" s="269">
        <v>121.71666666666667</v>
      </c>
      <c r="H23" s="66">
        <v>126.11617410659464</v>
      </c>
      <c r="I23" s="270">
        <v>141.23536962753136</v>
      </c>
      <c r="J23" s="269">
        <v>0</v>
      </c>
      <c r="K23" s="66">
        <v>73.66103358921491</v>
      </c>
      <c r="L23" s="270">
        <v>75.521422551838313</v>
      </c>
      <c r="M23" s="269">
        <v>123.44179229480737</v>
      </c>
      <c r="N23" s="66">
        <v>121.55344295811672</v>
      </c>
      <c r="O23" s="270">
        <v>135.35620134258036</v>
      </c>
      <c r="P23" s="3"/>
      <c r="Q23" s="256">
        <v>0.30386797435649288</v>
      </c>
      <c r="R23" s="63">
        <v>1.1068089513652624</v>
      </c>
      <c r="S23" s="257">
        <v>7.8748181133397575</v>
      </c>
      <c r="T23" s="256">
        <v>2.290076335849208</v>
      </c>
      <c r="U23" s="63">
        <v>16.445727606179169</v>
      </c>
      <c r="V23" s="257">
        <v>12.749740469250105</v>
      </c>
      <c r="W23" s="256">
        <v>0</v>
      </c>
      <c r="X23" s="63">
        <v>-5.1347663706157078</v>
      </c>
      <c r="Y23" s="257">
        <v>2.3341670068139977</v>
      </c>
      <c r="Z23" s="256">
        <v>0.34294527116474632</v>
      </c>
      <c r="AA23" s="63">
        <v>2.6007734703402337</v>
      </c>
      <c r="AB23" s="257">
        <v>9.0833667945757153</v>
      </c>
    </row>
    <row r="24" spans="1:29" ht="18" customHeight="1" x14ac:dyDescent="0.35">
      <c r="A24" s="43"/>
      <c r="B24" s="185"/>
      <c r="C24" s="186" t="s">
        <v>167</v>
      </c>
      <c r="D24" s="179">
        <v>121.21652421652422</v>
      </c>
      <c r="E24" s="65">
        <v>126.27950281182567</v>
      </c>
      <c r="F24" s="180">
        <v>136.73103489595542</v>
      </c>
      <c r="G24" s="179">
        <v>121.92134831460675</v>
      </c>
      <c r="H24" s="65">
        <v>118.04938407246091</v>
      </c>
      <c r="I24" s="180">
        <v>129.77798194483739</v>
      </c>
      <c r="J24" s="179">
        <v>0</v>
      </c>
      <c r="K24" s="65">
        <v>70.51386593989686</v>
      </c>
      <c r="L24" s="180">
        <v>74.747754078402153</v>
      </c>
      <c r="M24" s="179">
        <v>121.23398166157266</v>
      </c>
      <c r="N24" s="65">
        <v>121.60437859160417</v>
      </c>
      <c r="O24" s="180">
        <v>132.96398992796142</v>
      </c>
      <c r="P24" s="3"/>
      <c r="Q24" s="174">
        <v>9.8745502857557454</v>
      </c>
      <c r="R24" s="64">
        <v>4.8973905526294761</v>
      </c>
      <c r="S24" s="175">
        <v>7.8046955048954816</v>
      </c>
      <c r="T24" s="174">
        <v>-6.4980499482906833</v>
      </c>
      <c r="U24" s="64">
        <v>-5.9063665323209822</v>
      </c>
      <c r="V24" s="175">
        <v>4.7629549313921755</v>
      </c>
      <c r="W24" s="174">
        <v>0</v>
      </c>
      <c r="X24" s="64">
        <v>-3.5808271858417937</v>
      </c>
      <c r="Y24" s="175">
        <v>-1.244308692315208</v>
      </c>
      <c r="Z24" s="174">
        <v>8.8777125907107468</v>
      </c>
      <c r="AA24" s="64">
        <v>1.375727115495003</v>
      </c>
      <c r="AB24" s="175">
        <v>7.5418165240953492</v>
      </c>
    </row>
    <row r="25" spans="1:29" ht="18" customHeight="1" x14ac:dyDescent="0.3">
      <c r="A25" s="44"/>
      <c r="B25" s="187"/>
      <c r="C25" s="188" t="s">
        <v>168</v>
      </c>
      <c r="D25" s="269">
        <v>108.88396897220427</v>
      </c>
      <c r="E25" s="66">
        <v>120.4407676031058</v>
      </c>
      <c r="F25" s="270">
        <v>130.75220944849576</v>
      </c>
      <c r="G25" s="269">
        <v>129.27232142857142</v>
      </c>
      <c r="H25" s="66">
        <v>97.514767968232903</v>
      </c>
      <c r="I25" s="270">
        <v>131.30114096838986</v>
      </c>
      <c r="J25" s="269">
        <v>0</v>
      </c>
      <c r="K25" s="66">
        <v>70.663484906850769</v>
      </c>
      <c r="L25" s="270">
        <v>75.811720288259238</v>
      </c>
      <c r="M25" s="269">
        <v>110.26025617842073</v>
      </c>
      <c r="N25" s="66">
        <v>111.7467363898468</v>
      </c>
      <c r="O25" s="270">
        <v>128.67305990044363</v>
      </c>
      <c r="P25" s="3"/>
      <c r="Q25" s="256">
        <v>4.0464707965643694</v>
      </c>
      <c r="R25" s="63">
        <v>10.216646674873115</v>
      </c>
      <c r="S25" s="257">
        <v>9.5996856360295002</v>
      </c>
      <c r="T25" s="256">
        <v>20.349833753780299</v>
      </c>
      <c r="U25" s="63">
        <v>-13.530377922067228</v>
      </c>
      <c r="V25" s="257">
        <v>1.1127028932400749</v>
      </c>
      <c r="W25" s="256">
        <v>0</v>
      </c>
      <c r="X25" s="63">
        <v>-11.051639295314848</v>
      </c>
      <c r="Y25" s="257">
        <v>-0.97928711105108845</v>
      </c>
      <c r="Z25" s="256">
        <v>5.3360945748137194</v>
      </c>
      <c r="AA25" s="63">
        <v>2.3545569298976403</v>
      </c>
      <c r="AB25" s="257">
        <v>9.2382960152677658</v>
      </c>
    </row>
    <row r="26" spans="1:29" ht="18" customHeight="1" x14ac:dyDescent="0.3">
      <c r="A26" s="44"/>
      <c r="B26" s="189"/>
      <c r="C26" s="190" t="s">
        <v>169</v>
      </c>
      <c r="D26" s="273">
        <v>112.97826086956522</v>
      </c>
      <c r="E26" s="274">
        <v>115.62807920556347</v>
      </c>
      <c r="F26" s="275">
        <v>123.5622540509104</v>
      </c>
      <c r="G26" s="273">
        <v>124.42424242424242</v>
      </c>
      <c r="H26" s="274">
        <v>110.68339419381944</v>
      </c>
      <c r="I26" s="275">
        <v>131.44105616744068</v>
      </c>
      <c r="J26" s="273">
        <v>0</v>
      </c>
      <c r="K26" s="274">
        <v>71.938454822266166</v>
      </c>
      <c r="L26" s="275">
        <v>75.707491435993646</v>
      </c>
      <c r="M26" s="273">
        <v>113.86230023403544</v>
      </c>
      <c r="N26" s="274">
        <v>112.70352783452502</v>
      </c>
      <c r="O26" s="275">
        <v>122.41469503464036</v>
      </c>
      <c r="P26" s="126"/>
      <c r="Q26" s="176">
        <v>6.2896857136717008</v>
      </c>
      <c r="R26" s="177">
        <v>6.5249953994733332</v>
      </c>
      <c r="S26" s="178">
        <v>5.4792989903574387</v>
      </c>
      <c r="T26" s="176">
        <v>13.456756009913015</v>
      </c>
      <c r="U26" s="177">
        <v>-3.3407812025492718</v>
      </c>
      <c r="V26" s="178">
        <v>-4.0779051610638648</v>
      </c>
      <c r="W26" s="176">
        <v>0</v>
      </c>
      <c r="X26" s="177">
        <v>1.8349907815020712</v>
      </c>
      <c r="Y26" s="178">
        <v>1.4068482298396519</v>
      </c>
      <c r="Z26" s="176">
        <v>7.0078570356149266</v>
      </c>
      <c r="AA26" s="177">
        <v>4.6451117361049379</v>
      </c>
      <c r="AB26" s="178">
        <v>5.198081762285879</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49" t="s">
        <v>59</v>
      </c>
      <c r="C28" s="549"/>
      <c r="D28" s="549"/>
      <c r="E28" s="549"/>
      <c r="F28" s="549"/>
      <c r="G28" s="549"/>
      <c r="H28" s="549"/>
      <c r="I28" s="549"/>
      <c r="J28" s="549"/>
      <c r="K28" s="549"/>
      <c r="L28" s="549"/>
      <c r="M28" s="549"/>
      <c r="N28" s="549"/>
      <c r="O28" s="549"/>
      <c r="P28" s="249"/>
      <c r="Q28" s="548"/>
      <c r="R28" s="548"/>
      <c r="S28" s="548"/>
      <c r="T28" s="548"/>
      <c r="U28" s="548"/>
      <c r="V28" s="548"/>
      <c r="W28" s="548"/>
      <c r="X28" s="548"/>
      <c r="Y28" s="548"/>
      <c r="Z28" s="548"/>
      <c r="AA28" s="548"/>
      <c r="AB28" s="548"/>
      <c r="AC28" s="1"/>
    </row>
    <row r="29" spans="1:29" ht="18" customHeight="1" x14ac:dyDescent="0.35">
      <c r="A29" s="43"/>
      <c r="B29" s="183">
        <v>2020</v>
      </c>
      <c r="C29" s="184"/>
      <c r="D29" s="277">
        <v>100.02485930604477</v>
      </c>
      <c r="E29" s="278">
        <v>92.434204699777979</v>
      </c>
      <c r="F29" s="279">
        <v>103.90321882163201</v>
      </c>
      <c r="G29" s="277">
        <v>110.98251748251748</v>
      </c>
      <c r="H29" s="278">
        <v>119.14830154011193</v>
      </c>
      <c r="I29" s="279">
        <v>117.29076998814433</v>
      </c>
      <c r="J29" s="277">
        <v>112.74688796680498</v>
      </c>
      <c r="K29" s="278">
        <v>76.286138209551211</v>
      </c>
      <c r="L29" s="279">
        <v>81.176504469492016</v>
      </c>
      <c r="M29" s="277">
        <v>100.50627693860909</v>
      </c>
      <c r="N29" s="278">
        <v>95.042261874985286</v>
      </c>
      <c r="O29" s="279">
        <v>105.0538378418004</v>
      </c>
      <c r="P29" s="3"/>
      <c r="Q29" s="260">
        <v>-15.712815397689726</v>
      </c>
      <c r="R29" s="261">
        <v>-22.651325764026751</v>
      </c>
      <c r="S29" s="262">
        <v>-21.385192382533894</v>
      </c>
      <c r="T29" s="260">
        <v>-18.700443519032671</v>
      </c>
      <c r="U29" s="261">
        <v>-6.5120383065821752</v>
      </c>
      <c r="V29" s="262">
        <v>-19.136655786489321</v>
      </c>
      <c r="W29" s="260">
        <v>-4.1781644993754412</v>
      </c>
      <c r="X29" s="261">
        <v>8.0053595241865931</v>
      </c>
      <c r="Y29" s="262">
        <v>-4.0099997703008299</v>
      </c>
      <c r="Z29" s="260">
        <v>-17.803949670143091</v>
      </c>
      <c r="AA29" s="261">
        <v>-21.352794642115057</v>
      </c>
      <c r="AB29" s="262">
        <v>-21.14811214827586</v>
      </c>
    </row>
    <row r="30" spans="1:29" ht="18" customHeight="1" x14ac:dyDescent="0.35">
      <c r="A30" s="43"/>
      <c r="B30" s="185">
        <v>2021</v>
      </c>
      <c r="C30" s="186"/>
      <c r="D30" s="179">
        <v>109.36681310477503</v>
      </c>
      <c r="E30" s="65">
        <v>108.22378582524583</v>
      </c>
      <c r="F30" s="180">
        <v>114.31904014245409</v>
      </c>
      <c r="G30" s="179">
        <v>128.74950884086445</v>
      </c>
      <c r="H30" s="65">
        <v>113.31855588847323</v>
      </c>
      <c r="I30" s="180">
        <v>118.77811381606254</v>
      </c>
      <c r="J30" s="179">
        <v>102.16465863453816</v>
      </c>
      <c r="K30" s="65">
        <v>71.513232333199454</v>
      </c>
      <c r="L30" s="180">
        <v>74.566457659654446</v>
      </c>
      <c r="M30" s="179">
        <v>109.86384163572893</v>
      </c>
      <c r="N30" s="65">
        <v>107.62667358526409</v>
      </c>
      <c r="O30" s="180">
        <v>113.09629601318971</v>
      </c>
      <c r="P30" s="3"/>
      <c r="Q30" s="174">
        <v>9.3396320310691525</v>
      </c>
      <c r="R30" s="64">
        <v>17.081967845913638</v>
      </c>
      <c r="S30" s="175">
        <v>10.02454152911073</v>
      </c>
      <c r="T30" s="174">
        <v>16.00881991270921</v>
      </c>
      <c r="U30" s="64">
        <v>-4.8928483044004976</v>
      </c>
      <c r="V30" s="175">
        <v>1.2680825849412116</v>
      </c>
      <c r="W30" s="174">
        <v>-9.3858283125100019</v>
      </c>
      <c r="X30" s="64">
        <v>-6.2565834218619711</v>
      </c>
      <c r="Y30" s="175">
        <v>-8.1428078888628619</v>
      </c>
      <c r="Z30" s="174">
        <v>9.3104281465380847</v>
      </c>
      <c r="AA30" s="64">
        <v>13.240858815855166</v>
      </c>
      <c r="AB30" s="175">
        <v>7.6555586512706046</v>
      </c>
    </row>
    <row r="31" spans="1:29" ht="18" customHeight="1" x14ac:dyDescent="0.35">
      <c r="A31" s="43"/>
      <c r="B31" s="258">
        <v>2022</v>
      </c>
      <c r="C31" s="259"/>
      <c r="D31" s="280">
        <v>117.80412530219638</v>
      </c>
      <c r="E31" s="281">
        <v>120.22727808836167</v>
      </c>
      <c r="F31" s="282">
        <v>132.98728630773351</v>
      </c>
      <c r="G31" s="280">
        <v>131.20368020304568</v>
      </c>
      <c r="H31" s="281">
        <v>113.64300889230759</v>
      </c>
      <c r="I31" s="282">
        <v>134.81080124308747</v>
      </c>
      <c r="J31" s="280">
        <v>0</v>
      </c>
      <c r="K31" s="281">
        <v>76.32238704572336</v>
      </c>
      <c r="L31" s="282">
        <v>75.68974800827003</v>
      </c>
      <c r="M31" s="280">
        <v>118.80892182518913</v>
      </c>
      <c r="N31" s="281">
        <v>117.43016599459735</v>
      </c>
      <c r="O31" s="282">
        <v>130.63120463344109</v>
      </c>
      <c r="P31" s="3"/>
      <c r="Q31" s="263">
        <v>7.7146914661501498</v>
      </c>
      <c r="R31" s="264">
        <v>11.091362376242666</v>
      </c>
      <c r="S31" s="265">
        <v>16.329953559759886</v>
      </c>
      <c r="T31" s="263">
        <v>1.9061597859595609</v>
      </c>
      <c r="U31" s="264">
        <v>0.28631939514552013</v>
      </c>
      <c r="V31" s="265">
        <v>13.498014837826355</v>
      </c>
      <c r="W31" s="263">
        <v>-100</v>
      </c>
      <c r="X31" s="264">
        <v>6.7248459559430591</v>
      </c>
      <c r="Y31" s="265">
        <v>1.5064284717619429</v>
      </c>
      <c r="Z31" s="263">
        <v>8.141969237841078</v>
      </c>
      <c r="AA31" s="264">
        <v>9.1087943933596947</v>
      </c>
      <c r="AB31" s="265">
        <v>15.504405748349631</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50" t="s">
        <v>44</v>
      </c>
      <c r="C33" s="550"/>
      <c r="D33" s="550"/>
      <c r="E33" s="550"/>
      <c r="F33" s="550"/>
      <c r="G33" s="550"/>
      <c r="H33" s="550"/>
      <c r="I33" s="550"/>
      <c r="J33" s="550"/>
      <c r="K33" s="550"/>
      <c r="L33" s="550"/>
      <c r="M33" s="550"/>
      <c r="N33" s="550"/>
      <c r="O33" s="550"/>
      <c r="P33" s="249"/>
      <c r="Q33" s="548"/>
      <c r="R33" s="548"/>
      <c r="S33" s="548"/>
      <c r="T33" s="548"/>
      <c r="U33" s="548"/>
      <c r="V33" s="548"/>
      <c r="W33" s="548"/>
      <c r="X33" s="548"/>
      <c r="Y33" s="548"/>
      <c r="Z33" s="548"/>
      <c r="AA33" s="548"/>
      <c r="AB33" s="548"/>
      <c r="AC33" s="1"/>
    </row>
    <row r="34" spans="1:29" ht="18" customHeight="1" x14ac:dyDescent="0.35">
      <c r="A34" s="43"/>
      <c r="B34" s="183">
        <v>2020</v>
      </c>
      <c r="C34" s="184"/>
      <c r="D34" s="277">
        <v>81.872403560830861</v>
      </c>
      <c r="E34" s="278">
        <v>78.145121111185617</v>
      </c>
      <c r="F34" s="279">
        <v>88.449997815357889</v>
      </c>
      <c r="G34" s="277">
        <v>97.091240875912405</v>
      </c>
      <c r="H34" s="278">
        <v>89.954390541681761</v>
      </c>
      <c r="I34" s="279">
        <v>93.546211315449725</v>
      </c>
      <c r="J34" s="277">
        <v>100.45263157894736</v>
      </c>
      <c r="K34" s="278">
        <v>78.697792379361331</v>
      </c>
      <c r="L34" s="279">
        <v>75.445547856373807</v>
      </c>
      <c r="M34" s="277">
        <v>82.669442653773842</v>
      </c>
      <c r="N34" s="278">
        <v>78.730707465520126</v>
      </c>
      <c r="O34" s="279">
        <v>88.640593711829666</v>
      </c>
      <c r="P34" s="3"/>
      <c r="Q34" s="260">
        <v>-24.912198146850432</v>
      </c>
      <c r="R34" s="261">
        <v>-25.094775477931929</v>
      </c>
      <c r="S34" s="262">
        <v>-29.252736940690237</v>
      </c>
      <c r="T34" s="260">
        <v>-13.944222703013363</v>
      </c>
      <c r="U34" s="261">
        <v>-25.861464350448326</v>
      </c>
      <c r="V34" s="262">
        <v>-29.551064671297382</v>
      </c>
      <c r="W34" s="260">
        <v>-14.626862768959958</v>
      </c>
      <c r="X34" s="261">
        <v>12.431132848714453</v>
      </c>
      <c r="Y34" s="262">
        <v>-9.4258884547630224</v>
      </c>
      <c r="Z34" s="260">
        <v>-24.519597500639062</v>
      </c>
      <c r="AA34" s="261">
        <v>-26.535857555775969</v>
      </c>
      <c r="AB34" s="262">
        <v>-29.100156020662784</v>
      </c>
    </row>
    <row r="35" spans="1:29" ht="18" customHeight="1" x14ac:dyDescent="0.35">
      <c r="A35" s="43"/>
      <c r="B35" s="185">
        <v>2021</v>
      </c>
      <c r="C35" s="186"/>
      <c r="D35" s="179">
        <v>107.14206811905493</v>
      </c>
      <c r="E35" s="65">
        <v>112.40420351727447</v>
      </c>
      <c r="F35" s="180">
        <v>121.24759743035561</v>
      </c>
      <c r="G35" s="179">
        <v>121.015479876161</v>
      </c>
      <c r="H35" s="65">
        <v>120.71879149238268</v>
      </c>
      <c r="I35" s="180">
        <v>128.89069741414465</v>
      </c>
      <c r="J35" s="179">
        <v>0</v>
      </c>
      <c r="K35" s="65">
        <v>73.311400019764662</v>
      </c>
      <c r="L35" s="180">
        <v>75.647639556495633</v>
      </c>
      <c r="M35" s="179">
        <v>107.58575049504951</v>
      </c>
      <c r="N35" s="65">
        <v>112.31793484290685</v>
      </c>
      <c r="O35" s="180">
        <v>119.46249310722111</v>
      </c>
      <c r="P35" s="3"/>
      <c r="Q35" s="174">
        <v>30.86469122588931</v>
      </c>
      <c r="R35" s="64">
        <v>43.840334391860523</v>
      </c>
      <c r="S35" s="175">
        <v>37.080384878477894</v>
      </c>
      <c r="T35" s="174">
        <v>24.640985926671238</v>
      </c>
      <c r="U35" s="64">
        <v>34.199999316788521</v>
      </c>
      <c r="V35" s="175">
        <v>37.782915632550157</v>
      </c>
      <c r="W35" s="174">
        <v>-100</v>
      </c>
      <c r="X35" s="64">
        <v>-6.8444008361348718</v>
      </c>
      <c r="Y35" s="175">
        <v>0.26786431517508635</v>
      </c>
      <c r="Z35" s="174">
        <v>30.139682863949002</v>
      </c>
      <c r="AA35" s="64">
        <v>42.660898725093844</v>
      </c>
      <c r="AB35" s="175">
        <v>34.771765513702832</v>
      </c>
    </row>
    <row r="36" spans="1:29" ht="18" customHeight="1" x14ac:dyDescent="0.35">
      <c r="A36" s="43"/>
      <c r="B36" s="258">
        <v>2022</v>
      </c>
      <c r="C36" s="259"/>
      <c r="D36" s="280">
        <v>114.71347714651858</v>
      </c>
      <c r="E36" s="281">
        <v>120.95878236394383</v>
      </c>
      <c r="F36" s="282">
        <v>130.63062574951829</v>
      </c>
      <c r="G36" s="280">
        <v>126.01102941176471</v>
      </c>
      <c r="H36" s="281">
        <v>108.97228721675026</v>
      </c>
      <c r="I36" s="282">
        <v>130.63303351183495</v>
      </c>
      <c r="J36" s="280">
        <v>0</v>
      </c>
      <c r="K36" s="281">
        <v>71.024442863539875</v>
      </c>
      <c r="L36" s="282">
        <v>75.386314419115621</v>
      </c>
      <c r="M36" s="280">
        <v>115.33374747678644</v>
      </c>
      <c r="N36" s="281">
        <v>115.78117894854046</v>
      </c>
      <c r="O36" s="282">
        <v>128.41451895053751</v>
      </c>
      <c r="P36" s="3"/>
      <c r="Q36" s="263">
        <v>7.0667004663398334</v>
      </c>
      <c r="R36" s="264">
        <v>7.6105506546534132</v>
      </c>
      <c r="S36" s="265">
        <v>7.7387334000613466</v>
      </c>
      <c r="T36" s="263">
        <v>4.1280252250994671</v>
      </c>
      <c r="U36" s="264">
        <v>-9.7304687451160028</v>
      </c>
      <c r="V36" s="265">
        <v>1.3517935217133448</v>
      </c>
      <c r="W36" s="263">
        <v>0</v>
      </c>
      <c r="X36" s="264">
        <v>-3.1195109568804549</v>
      </c>
      <c r="Y36" s="265">
        <v>-0.34545048453123717</v>
      </c>
      <c r="Z36" s="263">
        <v>7.2016944122600322</v>
      </c>
      <c r="AA36" s="264">
        <v>3.0834292942480928</v>
      </c>
      <c r="AB36" s="265">
        <v>7.4935869916128324</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50" t="s">
        <v>45</v>
      </c>
      <c r="C38" s="550"/>
      <c r="D38" s="550"/>
      <c r="E38" s="550"/>
      <c r="F38" s="550"/>
      <c r="G38" s="550"/>
      <c r="H38" s="550"/>
      <c r="I38" s="550"/>
      <c r="J38" s="550"/>
      <c r="K38" s="550"/>
      <c r="L38" s="550"/>
      <c r="M38" s="550"/>
      <c r="N38" s="550"/>
      <c r="O38" s="550"/>
      <c r="P38" s="249"/>
      <c r="Q38" s="548"/>
      <c r="R38" s="548"/>
      <c r="S38" s="548"/>
      <c r="T38" s="548"/>
      <c r="U38" s="548"/>
      <c r="V38" s="548"/>
      <c r="W38" s="548"/>
      <c r="X38" s="548"/>
      <c r="Y38" s="548"/>
      <c r="Z38" s="548"/>
      <c r="AA38" s="548"/>
      <c r="AB38" s="548"/>
      <c r="AC38" s="1"/>
    </row>
    <row r="39" spans="1:29" ht="18" customHeight="1" x14ac:dyDescent="0.35">
      <c r="A39" s="43"/>
      <c r="B39" s="183">
        <v>2020</v>
      </c>
      <c r="C39" s="184"/>
      <c r="D39" s="277">
        <v>100.02485930604477</v>
      </c>
      <c r="E39" s="278">
        <v>92.434204699777979</v>
      </c>
      <c r="F39" s="279">
        <v>103.90321882163201</v>
      </c>
      <c r="G39" s="277">
        <v>110.98251748251748</v>
      </c>
      <c r="H39" s="278">
        <v>119.14830154011193</v>
      </c>
      <c r="I39" s="279">
        <v>117.29076998814433</v>
      </c>
      <c r="J39" s="277">
        <v>112.74688796680498</v>
      </c>
      <c r="K39" s="278">
        <v>76.286138209551211</v>
      </c>
      <c r="L39" s="279">
        <v>81.176504469492016</v>
      </c>
      <c r="M39" s="277">
        <v>100.50627693860909</v>
      </c>
      <c r="N39" s="278">
        <v>95.042261874985286</v>
      </c>
      <c r="O39" s="279">
        <v>105.0538378418004</v>
      </c>
      <c r="P39" s="3"/>
      <c r="Q39" s="260">
        <v>-15.712815397689726</v>
      </c>
      <c r="R39" s="261">
        <v>-22.651325764026751</v>
      </c>
      <c r="S39" s="262">
        <v>-21.385192382533894</v>
      </c>
      <c r="T39" s="260">
        <v>-18.700443519032671</v>
      </c>
      <c r="U39" s="261">
        <v>-6.5120383065821752</v>
      </c>
      <c r="V39" s="262">
        <v>-19.136655786489321</v>
      </c>
      <c r="W39" s="260">
        <v>-4.1781644993754412</v>
      </c>
      <c r="X39" s="261">
        <v>8.0053595241865931</v>
      </c>
      <c r="Y39" s="262">
        <v>-4.0099997703008299</v>
      </c>
      <c r="Z39" s="260">
        <v>-17.803949670143091</v>
      </c>
      <c r="AA39" s="261">
        <v>-21.352794642115057</v>
      </c>
      <c r="AB39" s="262">
        <v>-21.14811214827586</v>
      </c>
    </row>
    <row r="40" spans="1:29" ht="18" customHeight="1" x14ac:dyDescent="0.35">
      <c r="A40" s="43"/>
      <c r="B40" s="185">
        <v>2021</v>
      </c>
      <c r="C40" s="186"/>
      <c r="D40" s="179">
        <v>109.36681310477503</v>
      </c>
      <c r="E40" s="65">
        <v>108.22378582524583</v>
      </c>
      <c r="F40" s="180">
        <v>114.31904014245409</v>
      </c>
      <c r="G40" s="179">
        <v>128.74950884086445</v>
      </c>
      <c r="H40" s="65">
        <v>113.31855588847323</v>
      </c>
      <c r="I40" s="180">
        <v>118.77811381606254</v>
      </c>
      <c r="J40" s="179">
        <v>102.16465863453816</v>
      </c>
      <c r="K40" s="65">
        <v>71.513232333199454</v>
      </c>
      <c r="L40" s="180">
        <v>74.566457659654446</v>
      </c>
      <c r="M40" s="179">
        <v>109.86384163572893</v>
      </c>
      <c r="N40" s="65">
        <v>107.62667358526409</v>
      </c>
      <c r="O40" s="180">
        <v>113.09629601318971</v>
      </c>
      <c r="P40" s="3"/>
      <c r="Q40" s="174">
        <v>9.3396320310691525</v>
      </c>
      <c r="R40" s="64">
        <v>17.081967845913638</v>
      </c>
      <c r="S40" s="175">
        <v>10.02454152911073</v>
      </c>
      <c r="T40" s="174">
        <v>16.00881991270921</v>
      </c>
      <c r="U40" s="64">
        <v>-4.8928483044004976</v>
      </c>
      <c r="V40" s="175">
        <v>1.2680825849412116</v>
      </c>
      <c r="W40" s="174">
        <v>-9.3858283125100019</v>
      </c>
      <c r="X40" s="64">
        <v>-6.2565834218619711</v>
      </c>
      <c r="Y40" s="175">
        <v>-8.1428078888628619</v>
      </c>
      <c r="Z40" s="174">
        <v>9.3104281465380847</v>
      </c>
      <c r="AA40" s="64">
        <v>13.240858815855166</v>
      </c>
      <c r="AB40" s="175">
        <v>7.6555586512706046</v>
      </c>
    </row>
    <row r="41" spans="1:29" ht="18" customHeight="1" x14ac:dyDescent="0.35">
      <c r="A41" s="43"/>
      <c r="B41" s="258">
        <v>2022</v>
      </c>
      <c r="C41" s="259"/>
      <c r="D41" s="280">
        <v>117.80412530219638</v>
      </c>
      <c r="E41" s="281">
        <v>120.22727808836167</v>
      </c>
      <c r="F41" s="282">
        <v>132.98728630773351</v>
      </c>
      <c r="G41" s="280">
        <v>131.20368020304568</v>
      </c>
      <c r="H41" s="281">
        <v>113.64300889230759</v>
      </c>
      <c r="I41" s="282">
        <v>134.81080124308747</v>
      </c>
      <c r="J41" s="280">
        <v>0</v>
      </c>
      <c r="K41" s="281">
        <v>76.32238704572336</v>
      </c>
      <c r="L41" s="282">
        <v>75.68974800827003</v>
      </c>
      <c r="M41" s="280">
        <v>118.80892182518913</v>
      </c>
      <c r="N41" s="281">
        <v>117.43016599459735</v>
      </c>
      <c r="O41" s="282">
        <v>130.63120463344109</v>
      </c>
      <c r="P41" s="3"/>
      <c r="Q41" s="263">
        <v>7.7146914661501498</v>
      </c>
      <c r="R41" s="264">
        <v>11.091362376242666</v>
      </c>
      <c r="S41" s="265">
        <v>16.329953559759886</v>
      </c>
      <c r="T41" s="263">
        <v>1.9061597859595609</v>
      </c>
      <c r="U41" s="264">
        <v>0.28631939514552013</v>
      </c>
      <c r="V41" s="265">
        <v>13.498014837826355</v>
      </c>
      <c r="W41" s="263">
        <v>-100</v>
      </c>
      <c r="X41" s="264">
        <v>6.7248459559430591</v>
      </c>
      <c r="Y41" s="265">
        <v>1.5064284717619429</v>
      </c>
      <c r="Z41" s="263">
        <v>8.141969237841078</v>
      </c>
      <c r="AA41" s="264">
        <v>9.1087943933596947</v>
      </c>
      <c r="AB41" s="265">
        <v>15.504405748349631</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sheetData>
  <mergeCells count="22">
    <mergeCell ref="B43:AB43"/>
    <mergeCell ref="Q38:AB38"/>
    <mergeCell ref="B28:O28"/>
    <mergeCell ref="B33:O33"/>
    <mergeCell ref="B38:O38"/>
    <mergeCell ref="Q33:AB33"/>
    <mergeCell ref="Q28:AB28"/>
    <mergeCell ref="D7:F7"/>
    <mergeCell ref="Z7:AB7"/>
    <mergeCell ref="T7:V7"/>
    <mergeCell ref="B8:C8"/>
    <mergeCell ref="Q7:S7"/>
    <mergeCell ref="J7:L7"/>
    <mergeCell ref="M7:O7"/>
    <mergeCell ref="W7:Y7"/>
    <mergeCell ref="G7:I7"/>
    <mergeCell ref="B2:AB2"/>
    <mergeCell ref="Q6:AB6"/>
    <mergeCell ref="D6:O6"/>
    <mergeCell ref="B3:Q3"/>
    <mergeCell ref="R3:AB3"/>
    <mergeCell ref="B4:AB4"/>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AI82"/>
  <sheetViews>
    <sheetView showGridLines="0" zoomScale="80" workbookViewId="0"/>
  </sheetViews>
  <sheetFormatPr defaultRowHeight="12.5" x14ac:dyDescent="0.25"/>
  <cols>
    <col min="1" max="1" width="2.7265625" customWidth="1"/>
    <col min="2" max="2" width="17.7265625" customWidth="1"/>
    <col min="3" max="3" width="19" customWidth="1"/>
    <col min="4" max="4" width="2.7265625" customWidth="1"/>
    <col min="5" max="12" width="12.7265625" customWidth="1"/>
    <col min="13" max="13" width="2.7265625" customWidth="1"/>
    <col min="14" max="14" width="11.7265625" customWidth="1"/>
    <col min="15" max="15" width="1.7265625" customWidth="1"/>
    <col min="16" max="16" width="10.7265625" style="1" customWidth="1"/>
    <col min="17" max="17" width="1.7265625" style="1" customWidth="1"/>
    <col min="18" max="18" width="10.7265625" customWidth="1"/>
    <col min="19" max="19" width="1.7265625" customWidth="1"/>
    <col min="20" max="20" width="10.7265625" customWidth="1"/>
    <col min="21" max="21" width="2.7265625" customWidth="1"/>
    <col min="22" max="23" width="11.7265625" style="151" customWidth="1"/>
    <col min="24" max="24" width="5.7265625" style="151" customWidth="1"/>
    <col min="25" max="35" width="9.1796875" style="151" customWidth="1"/>
  </cols>
  <sheetData>
    <row r="1" spans="2:35" ht="30.75" customHeight="1" x14ac:dyDescent="0.45">
      <c r="B1" s="17" t="s">
        <v>109</v>
      </c>
      <c r="E1" s="9"/>
      <c r="F1" s="9"/>
      <c r="G1" s="9"/>
      <c r="H1" s="9"/>
      <c r="I1" s="9"/>
      <c r="J1" s="9"/>
      <c r="K1" s="9"/>
      <c r="L1" s="9"/>
      <c r="M1" s="9"/>
      <c r="N1" s="9"/>
      <c r="O1" s="9"/>
      <c r="Q1" s="148"/>
      <c r="R1" s="1"/>
      <c r="S1" s="1"/>
      <c r="T1" s="1"/>
      <c r="U1" s="1"/>
    </row>
    <row r="2" spans="2:35" ht="18" customHeight="1" x14ac:dyDescent="0.25">
      <c r="B2" s="428" t="s">
        <v>150</v>
      </c>
      <c r="C2" s="428"/>
      <c r="D2" s="428"/>
      <c r="E2" s="428"/>
      <c r="F2" s="428"/>
      <c r="G2" s="428"/>
      <c r="H2" s="428"/>
      <c r="I2" s="428"/>
      <c r="J2" s="428"/>
      <c r="K2" s="428"/>
      <c r="L2" s="428"/>
      <c r="M2" s="428"/>
      <c r="N2" s="428"/>
      <c r="O2" s="428"/>
      <c r="P2" s="428"/>
      <c r="Q2" s="428"/>
      <c r="R2" s="428"/>
      <c r="S2" s="428"/>
      <c r="T2" s="428"/>
      <c r="U2" s="1"/>
    </row>
    <row r="3" spans="2:35" ht="18" customHeight="1" x14ac:dyDescent="0.25">
      <c r="B3" s="427" t="s">
        <v>151</v>
      </c>
      <c r="C3" s="427"/>
      <c r="D3" s="427"/>
      <c r="E3" s="427"/>
      <c r="F3" s="427"/>
      <c r="G3" s="427"/>
      <c r="H3" s="427"/>
      <c r="I3" s="427"/>
      <c r="J3" s="427"/>
      <c r="K3" s="427"/>
      <c r="L3" s="427"/>
      <c r="M3" s="427"/>
      <c r="N3" s="427"/>
      <c r="O3" s="427"/>
      <c r="P3" s="427"/>
      <c r="Q3" s="427"/>
      <c r="R3" s="427"/>
      <c r="S3" s="427"/>
      <c r="T3" s="427"/>
      <c r="U3" s="1"/>
    </row>
    <row r="4" spans="2:35" ht="18" customHeight="1" x14ac:dyDescent="0.25">
      <c r="B4" s="427" t="s">
        <v>152</v>
      </c>
      <c r="C4" s="427"/>
      <c r="D4" s="427"/>
      <c r="E4" s="427"/>
      <c r="F4" s="427"/>
      <c r="G4" s="427"/>
      <c r="H4" s="427"/>
      <c r="I4" s="427"/>
      <c r="J4" s="427"/>
      <c r="K4" s="427"/>
      <c r="L4" s="427"/>
      <c r="M4" s="427"/>
      <c r="N4" s="427"/>
      <c r="O4" s="427"/>
      <c r="P4" s="427"/>
      <c r="Q4" s="427"/>
      <c r="R4" s="427"/>
      <c r="S4" s="427"/>
      <c r="T4" s="427"/>
      <c r="U4" s="1"/>
    </row>
    <row r="5" spans="2:35" s="85" customFormat="1" ht="21" customHeight="1" x14ac:dyDescent="0.25">
      <c r="B5" s="439"/>
      <c r="C5" s="439"/>
      <c r="D5" s="110"/>
      <c r="E5" s="442" t="s">
        <v>22</v>
      </c>
      <c r="F5" s="442"/>
      <c r="G5" s="442"/>
      <c r="H5" s="442"/>
      <c r="I5" s="442"/>
      <c r="J5" s="442"/>
      <c r="K5" s="442"/>
      <c r="L5" s="443"/>
      <c r="M5" s="311"/>
      <c r="N5" s="437" t="s">
        <v>28</v>
      </c>
      <c r="O5" s="437"/>
      <c r="P5" s="437"/>
      <c r="Q5" s="437"/>
      <c r="R5" s="437"/>
      <c r="S5" s="437"/>
      <c r="T5" s="438"/>
      <c r="V5" s="151"/>
      <c r="W5" s="151"/>
      <c r="X5" s="151"/>
      <c r="Y5" s="151"/>
      <c r="Z5" s="151"/>
      <c r="AA5" s="151"/>
      <c r="AB5" s="151"/>
      <c r="AC5" s="151"/>
      <c r="AD5" s="151"/>
      <c r="AE5" s="151"/>
      <c r="AF5" s="151"/>
      <c r="AG5" s="151"/>
      <c r="AH5" s="151"/>
      <c r="AI5" s="151"/>
    </row>
    <row r="6" spans="2:35" s="85" customFormat="1" ht="15.75" customHeight="1" x14ac:dyDescent="0.35">
      <c r="B6" s="444"/>
      <c r="C6" s="444"/>
      <c r="D6" s="110"/>
      <c r="E6" s="467" t="s">
        <v>42</v>
      </c>
      <c r="F6" s="464" t="s">
        <v>24</v>
      </c>
      <c r="G6" s="469" t="s">
        <v>37</v>
      </c>
      <c r="H6" s="445" t="s">
        <v>24</v>
      </c>
      <c r="I6" s="469" t="s">
        <v>44</v>
      </c>
      <c r="J6" s="464" t="s">
        <v>24</v>
      </c>
      <c r="K6" s="469" t="s">
        <v>45</v>
      </c>
      <c r="L6" s="464" t="s">
        <v>24</v>
      </c>
      <c r="M6" s="312"/>
      <c r="N6" s="464" t="s">
        <v>63</v>
      </c>
      <c r="O6" s="433" t="s">
        <v>64</v>
      </c>
      <c r="P6" s="434"/>
      <c r="Q6" s="433" t="s">
        <v>65</v>
      </c>
      <c r="R6" s="434"/>
      <c r="S6" s="433" t="s">
        <v>66</v>
      </c>
      <c r="T6" s="434"/>
      <c r="V6" s="151"/>
      <c r="W6" s="151"/>
      <c r="X6" s="151"/>
      <c r="Y6" s="151"/>
      <c r="Z6" s="151"/>
      <c r="AA6" s="151"/>
      <c r="AB6" s="151"/>
      <c r="AC6" s="151"/>
      <c r="AD6" s="151"/>
      <c r="AE6" s="151"/>
      <c r="AF6" s="151"/>
      <c r="AG6" s="151"/>
      <c r="AH6" s="151"/>
      <c r="AI6" s="151"/>
    </row>
    <row r="7" spans="2:35" s="85" customFormat="1" ht="24" customHeight="1" x14ac:dyDescent="0.3">
      <c r="B7" s="490"/>
      <c r="C7" s="490"/>
      <c r="D7" s="110"/>
      <c r="E7" s="468"/>
      <c r="F7" s="465"/>
      <c r="G7" s="470"/>
      <c r="H7" s="446"/>
      <c r="I7" s="470"/>
      <c r="J7" s="465"/>
      <c r="K7" s="470"/>
      <c r="L7" s="465"/>
      <c r="M7" s="313"/>
      <c r="N7" s="465"/>
      <c r="O7" s="435"/>
      <c r="P7" s="436"/>
      <c r="Q7" s="435"/>
      <c r="R7" s="436"/>
      <c r="S7" s="435"/>
      <c r="T7" s="436"/>
      <c r="V7" s="151"/>
      <c r="W7" s="151"/>
      <c r="X7" s="151"/>
      <c r="Y7" s="151"/>
      <c r="Z7" s="151"/>
      <c r="AA7" s="151"/>
      <c r="AB7" s="151"/>
      <c r="AC7" s="151"/>
      <c r="AD7" s="151"/>
      <c r="AE7" s="151"/>
      <c r="AF7" s="151"/>
      <c r="AG7" s="151"/>
      <c r="AH7" s="151"/>
      <c r="AI7" s="151"/>
    </row>
    <row r="8" spans="2:35" ht="20.149999999999999" customHeight="1" x14ac:dyDescent="0.25">
      <c r="B8" s="440" t="s">
        <v>155</v>
      </c>
      <c r="C8" s="441"/>
      <c r="D8" s="234"/>
      <c r="E8" s="152">
        <v>38.593548387096774</v>
      </c>
      <c r="F8" s="153">
        <v>-12.276072273158615</v>
      </c>
      <c r="G8" s="152">
        <v>46.024307456476514</v>
      </c>
      <c r="H8" s="153">
        <v>16.369045347734215</v>
      </c>
      <c r="I8" s="152">
        <v>43.07826086956522</v>
      </c>
      <c r="J8" s="153">
        <v>-1.8967249246468076</v>
      </c>
      <c r="K8" s="152">
        <v>46.024307456476514</v>
      </c>
      <c r="L8" s="153">
        <v>16.369045347734215</v>
      </c>
      <c r="M8" s="314"/>
      <c r="N8" s="105">
        <v>-1.2901561088891756E-2</v>
      </c>
      <c r="O8" s="105"/>
      <c r="P8" s="105">
        <v>7.5607324048607844E-2</v>
      </c>
      <c r="Q8" s="105"/>
      <c r="R8" s="105">
        <v>-4.3476370592582933E-3</v>
      </c>
      <c r="S8" s="105"/>
      <c r="T8" s="157">
        <v>7.5607324048607844E-2</v>
      </c>
    </row>
    <row r="9" spans="2:35" ht="20.149999999999999" customHeight="1" x14ac:dyDescent="0.25">
      <c r="B9" s="431" t="s">
        <v>156</v>
      </c>
      <c r="C9" s="432"/>
      <c r="D9" s="234"/>
      <c r="E9" s="154">
        <v>57.176431513489078</v>
      </c>
      <c r="F9" s="155">
        <v>2.4628000891811275</v>
      </c>
      <c r="G9" s="154">
        <v>64.932092610857424</v>
      </c>
      <c r="H9" s="155">
        <v>8.3907590982491236</v>
      </c>
      <c r="I9" s="154">
        <v>62.966156083155248</v>
      </c>
      <c r="J9" s="155">
        <v>5.2761940070954179</v>
      </c>
      <c r="K9" s="154">
        <v>64.932092610857424</v>
      </c>
      <c r="L9" s="155">
        <v>8.3907590982491236</v>
      </c>
      <c r="M9" s="314"/>
      <c r="N9" s="84">
        <v>1.1092911092911093</v>
      </c>
      <c r="O9" s="84"/>
      <c r="P9" s="84">
        <v>2.2693317449468005</v>
      </c>
      <c r="Q9" s="84"/>
      <c r="R9" s="84">
        <v>1.1741429614866992</v>
      </c>
      <c r="S9" s="84"/>
      <c r="T9" s="155">
        <v>2.2693317449468005</v>
      </c>
    </row>
    <row r="10" spans="2:35" ht="20.149999999999999" customHeight="1" x14ac:dyDescent="0.25">
      <c r="B10" s="429" t="s">
        <v>157</v>
      </c>
      <c r="C10" s="430"/>
      <c r="D10" s="234"/>
      <c r="E10" s="156">
        <v>55.560992033025812</v>
      </c>
      <c r="F10" s="157">
        <v>3.8072471074664178</v>
      </c>
      <c r="G10" s="156">
        <v>64.296907786839398</v>
      </c>
      <c r="H10" s="157">
        <v>12.385791683183928</v>
      </c>
      <c r="I10" s="156">
        <v>62.767233116761943</v>
      </c>
      <c r="J10" s="157">
        <v>9.8839845572866523</v>
      </c>
      <c r="K10" s="156">
        <v>64.296907786839398</v>
      </c>
      <c r="L10" s="157">
        <v>12.385791683183928</v>
      </c>
      <c r="M10" s="314"/>
      <c r="N10" s="105">
        <v>2.6328961858043849</v>
      </c>
      <c r="O10" s="105"/>
      <c r="P10" s="105">
        <v>3.8848265185525346</v>
      </c>
      <c r="Q10" s="105"/>
      <c r="R10" s="105">
        <v>2.6328961858043849</v>
      </c>
      <c r="S10" s="105"/>
      <c r="T10" s="157">
        <v>3.8848265185525346</v>
      </c>
    </row>
    <row r="11" spans="2:35" ht="20.149999999999999" customHeight="1" x14ac:dyDescent="0.25">
      <c r="B11" s="431" t="s">
        <v>158</v>
      </c>
      <c r="C11" s="432"/>
      <c r="D11" s="234"/>
      <c r="E11" s="154">
        <v>53.677731026959641</v>
      </c>
      <c r="F11" s="155">
        <v>4.0971421361904925</v>
      </c>
      <c r="G11" s="154">
        <v>60.168698389363364</v>
      </c>
      <c r="H11" s="155">
        <v>13.311284942976124</v>
      </c>
      <c r="I11" s="154">
        <v>61.164127897617512</v>
      </c>
      <c r="J11" s="155">
        <v>10.370680018513868</v>
      </c>
      <c r="K11" s="154">
        <v>60.168698389363364</v>
      </c>
      <c r="L11" s="155">
        <v>13.311284942976124</v>
      </c>
      <c r="M11" s="314"/>
      <c r="N11" s="84">
        <v>1.5772870662460567</v>
      </c>
      <c r="O11" s="84"/>
      <c r="P11" s="84">
        <v>7.908197457884957</v>
      </c>
      <c r="Q11" s="84"/>
      <c r="R11" s="84">
        <v>4.3664987025328506</v>
      </c>
      <c r="S11" s="84"/>
      <c r="T11" s="155">
        <v>7.908197457884957</v>
      </c>
    </row>
    <row r="12" spans="2:35" ht="20.149999999999999" customHeight="1" x14ac:dyDescent="0.25">
      <c r="B12" s="429" t="s">
        <v>159</v>
      </c>
      <c r="C12" s="430"/>
      <c r="D12" s="234"/>
      <c r="E12" s="156">
        <v>52.394441573780171</v>
      </c>
      <c r="F12" s="157">
        <v>1.7194010657531567</v>
      </c>
      <c r="G12" s="156">
        <v>59.91592911977321</v>
      </c>
      <c r="H12" s="157">
        <v>14.245231010216909</v>
      </c>
      <c r="I12" s="156">
        <v>60.103014319898769</v>
      </c>
      <c r="J12" s="157">
        <v>6.9168865863980207</v>
      </c>
      <c r="K12" s="156">
        <v>59.91592911977321</v>
      </c>
      <c r="L12" s="157">
        <v>14.245231010216909</v>
      </c>
      <c r="M12" s="314"/>
      <c r="N12" s="105">
        <v>3.5085122131754258</v>
      </c>
      <c r="O12" s="105"/>
      <c r="P12" s="105">
        <v>10.647174464037965</v>
      </c>
      <c r="Q12" s="105"/>
      <c r="R12" s="105">
        <v>7.1573969501645411</v>
      </c>
      <c r="S12" s="105"/>
      <c r="T12" s="157">
        <v>10.647174464037965</v>
      </c>
    </row>
    <row r="13" spans="2:35" ht="20.149999999999999" customHeight="1" x14ac:dyDescent="0.25">
      <c r="B13" s="453" t="s">
        <v>72</v>
      </c>
      <c r="C13" s="454"/>
      <c r="D13" s="234"/>
      <c r="E13" s="158">
        <v>44.28335548306552</v>
      </c>
      <c r="F13" s="159">
        <v>-2.5134092822434426</v>
      </c>
      <c r="G13" s="158">
        <v>53.874437774699437</v>
      </c>
      <c r="H13" s="159">
        <v>17.328943398773767</v>
      </c>
      <c r="I13" s="158">
        <v>53.499701460131355</v>
      </c>
      <c r="J13" s="159">
        <v>18.717817459067216</v>
      </c>
      <c r="K13" s="158">
        <v>53.874437774699437</v>
      </c>
      <c r="L13" s="159">
        <v>17.328943398773767</v>
      </c>
      <c r="M13" s="314"/>
      <c r="N13" s="161">
        <v>0</v>
      </c>
      <c r="O13" s="161"/>
      <c r="P13" s="161">
        <v>0</v>
      </c>
      <c r="Q13" s="161"/>
      <c r="R13" s="161">
        <v>0</v>
      </c>
      <c r="S13" s="161"/>
      <c r="T13" s="159">
        <v>0</v>
      </c>
    </row>
    <row r="14" spans="2:35" ht="10" customHeight="1" x14ac:dyDescent="0.25">
      <c r="E14" s="310"/>
      <c r="F14" s="310"/>
      <c r="G14" s="310"/>
      <c r="H14" s="310"/>
      <c r="I14" s="310"/>
      <c r="J14" s="310"/>
      <c r="K14" s="310"/>
      <c r="L14" s="310"/>
      <c r="M14" s="105"/>
      <c r="N14" s="105"/>
      <c r="O14" s="105"/>
      <c r="P14" s="105"/>
      <c r="Q14" s="105"/>
      <c r="R14" s="105"/>
      <c r="S14" s="105"/>
      <c r="T14" s="105"/>
    </row>
    <row r="15" spans="2:35" ht="21" customHeight="1" x14ac:dyDescent="0.25">
      <c r="E15" s="442" t="s">
        <v>78</v>
      </c>
      <c r="F15" s="442"/>
      <c r="G15" s="442"/>
      <c r="H15" s="442"/>
      <c r="I15" s="442"/>
      <c r="J15" s="442"/>
      <c r="K15" s="442"/>
      <c r="L15" s="471"/>
      <c r="M15" s="311"/>
      <c r="N15" s="442" t="s">
        <v>29</v>
      </c>
      <c r="O15" s="442"/>
      <c r="P15" s="442"/>
      <c r="Q15" s="442"/>
      <c r="R15" s="442"/>
      <c r="S15" s="442"/>
      <c r="T15" s="471"/>
    </row>
    <row r="16" spans="2:35" ht="22.5" customHeight="1" x14ac:dyDescent="0.3">
      <c r="E16" s="467" t="s">
        <v>42</v>
      </c>
      <c r="F16" s="464" t="s">
        <v>24</v>
      </c>
      <c r="G16" s="467" t="s">
        <v>37</v>
      </c>
      <c r="H16" s="464" t="s">
        <v>24</v>
      </c>
      <c r="I16" s="467" t="s">
        <v>44</v>
      </c>
      <c r="J16" s="464" t="s">
        <v>24</v>
      </c>
      <c r="K16" s="467" t="s">
        <v>45</v>
      </c>
      <c r="L16" s="464" t="s">
        <v>24</v>
      </c>
      <c r="M16" s="312"/>
      <c r="N16" s="434" t="s">
        <v>63</v>
      </c>
      <c r="O16" s="433" t="s">
        <v>64</v>
      </c>
      <c r="P16" s="434"/>
      <c r="Q16" s="433" t="s">
        <v>65</v>
      </c>
      <c r="R16" s="434"/>
      <c r="S16" s="433" t="s">
        <v>66</v>
      </c>
      <c r="T16" s="434"/>
    </row>
    <row r="17" spans="2:35" ht="18.75" customHeight="1" x14ac:dyDescent="0.3">
      <c r="E17" s="468"/>
      <c r="F17" s="465"/>
      <c r="G17" s="468"/>
      <c r="H17" s="465"/>
      <c r="I17" s="468"/>
      <c r="J17" s="465"/>
      <c r="K17" s="468"/>
      <c r="L17" s="465"/>
      <c r="M17" s="313"/>
      <c r="N17" s="436"/>
      <c r="O17" s="435"/>
      <c r="P17" s="436"/>
      <c r="Q17" s="435"/>
      <c r="R17" s="436"/>
      <c r="S17" s="435"/>
      <c r="T17" s="436"/>
    </row>
    <row r="18" spans="2:35" ht="20.149999999999999" customHeight="1" x14ac:dyDescent="0.25">
      <c r="B18" s="455" t="s">
        <v>155</v>
      </c>
      <c r="C18" s="456"/>
      <c r="D18" s="234"/>
      <c r="E18" s="163">
        <v>113.86230023403544</v>
      </c>
      <c r="F18" s="153">
        <v>7.0078570356149266</v>
      </c>
      <c r="G18" s="163">
        <v>118.80892182518913</v>
      </c>
      <c r="H18" s="153">
        <v>8.141969237841078</v>
      </c>
      <c r="I18" s="163">
        <v>115.33374747678644</v>
      </c>
      <c r="J18" s="153">
        <v>7.2016944122600322</v>
      </c>
      <c r="K18" s="163">
        <v>118.80892182518913</v>
      </c>
      <c r="L18" s="153">
        <v>8.141969237841078</v>
      </c>
      <c r="M18" s="314"/>
      <c r="N18" s="152">
        <v>-12.287390029325513</v>
      </c>
      <c r="O18" s="160"/>
      <c r="P18" s="160">
        <v>16.457028869064111</v>
      </c>
      <c r="Q18" s="160"/>
      <c r="R18" s="160">
        <v>-1.9009900990099009</v>
      </c>
      <c r="S18" s="160"/>
      <c r="T18" s="153">
        <v>16.457028869064111</v>
      </c>
    </row>
    <row r="19" spans="2:35" ht="20.149999999999999" customHeight="1" x14ac:dyDescent="0.25">
      <c r="B19" s="451" t="s">
        <v>156</v>
      </c>
      <c r="C19" s="452"/>
      <c r="D19" s="234"/>
      <c r="E19" s="164">
        <v>113.04552667270242</v>
      </c>
      <c r="F19" s="155">
        <v>6.0234056837969039</v>
      </c>
      <c r="G19" s="164">
        <v>118.85586300541787</v>
      </c>
      <c r="H19" s="155">
        <v>17.97383709837127</v>
      </c>
      <c r="I19" s="164">
        <v>119.1239974996526</v>
      </c>
      <c r="J19" s="155">
        <v>9.4249890984313183</v>
      </c>
      <c r="K19" s="164">
        <v>118.85586300541787</v>
      </c>
      <c r="L19" s="155">
        <v>17.97383709837127</v>
      </c>
      <c r="M19" s="314"/>
      <c r="N19" s="154">
        <v>3.5994108209053368</v>
      </c>
      <c r="O19" s="84"/>
      <c r="P19" s="84">
        <v>10.850505003089197</v>
      </c>
      <c r="Q19" s="84"/>
      <c r="R19" s="84">
        <v>6.5122870291104755</v>
      </c>
      <c r="S19" s="84"/>
      <c r="T19" s="155">
        <v>10.850505003089197</v>
      </c>
    </row>
    <row r="20" spans="2:35" ht="20.149999999999999" customHeight="1" x14ac:dyDescent="0.25">
      <c r="B20" s="449" t="s">
        <v>157</v>
      </c>
      <c r="C20" s="450"/>
      <c r="D20" s="234"/>
      <c r="E20" s="165">
        <v>121.84315563244884</v>
      </c>
      <c r="F20" s="157">
        <v>5.160245185869738</v>
      </c>
      <c r="G20" s="165">
        <v>130.18848836870896</v>
      </c>
      <c r="H20" s="157">
        <v>15.916784827625483</v>
      </c>
      <c r="I20" s="165">
        <v>127.91125326324449</v>
      </c>
      <c r="J20" s="157">
        <v>7.5929706393441183</v>
      </c>
      <c r="K20" s="165">
        <v>130.18848836870896</v>
      </c>
      <c r="L20" s="157">
        <v>15.916784827625483</v>
      </c>
      <c r="M20" s="314"/>
      <c r="N20" s="156">
        <v>6.5403841570657564</v>
      </c>
      <c r="O20" s="105"/>
      <c r="P20" s="105">
        <v>16.751784721493824</v>
      </c>
      <c r="Q20" s="105"/>
      <c r="R20" s="105">
        <v>12.777115795469374</v>
      </c>
      <c r="S20" s="105"/>
      <c r="T20" s="157">
        <v>16.751784721493824</v>
      </c>
    </row>
    <row r="21" spans="2:35" ht="20.149999999999999" customHeight="1" x14ac:dyDescent="0.25">
      <c r="B21" s="451" t="s">
        <v>158</v>
      </c>
      <c r="C21" s="452"/>
      <c r="D21" s="234"/>
      <c r="E21" s="164">
        <v>160.45937968742439</v>
      </c>
      <c r="F21" s="155">
        <v>6.1788965618274396</v>
      </c>
      <c r="G21" s="164">
        <v>162.20176890553614</v>
      </c>
      <c r="H21" s="155">
        <v>13.488065948132704</v>
      </c>
      <c r="I21" s="164">
        <v>167.28015495396207</v>
      </c>
      <c r="J21" s="155">
        <v>9.5781754046279186</v>
      </c>
      <c r="K21" s="164">
        <v>162.20176890553614</v>
      </c>
      <c r="L21" s="155">
        <v>13.488065948132704</v>
      </c>
      <c r="M21" s="314"/>
      <c r="N21" s="154">
        <v>5.7390528954735158</v>
      </c>
      <c r="O21" s="84"/>
      <c r="P21" s="84">
        <v>22.272165098300299</v>
      </c>
      <c r="Q21" s="84"/>
      <c r="R21" s="84">
        <v>15.190014329531863</v>
      </c>
      <c r="S21" s="84"/>
      <c r="T21" s="155">
        <v>22.272165098300299</v>
      </c>
    </row>
    <row r="22" spans="2:35" ht="20.149999999999999" customHeight="1" x14ac:dyDescent="0.25">
      <c r="B22" s="449" t="s">
        <v>159</v>
      </c>
      <c r="C22" s="450"/>
      <c r="D22" s="234"/>
      <c r="E22" s="165">
        <v>176.85125829913883</v>
      </c>
      <c r="F22" s="157">
        <v>7.572792316151677</v>
      </c>
      <c r="G22" s="165">
        <v>176.2220686474673</v>
      </c>
      <c r="H22" s="157">
        <v>12.343935072116929</v>
      </c>
      <c r="I22" s="165">
        <v>183.34921011284845</v>
      </c>
      <c r="J22" s="157">
        <v>10.940384193872951</v>
      </c>
      <c r="K22" s="165">
        <v>176.2220686474673</v>
      </c>
      <c r="L22" s="157">
        <v>12.343935072116929</v>
      </c>
      <c r="M22" s="314"/>
      <c r="N22" s="156">
        <v>5.2882386753444219</v>
      </c>
      <c r="O22" s="105"/>
      <c r="P22" s="105">
        <v>26.409120072743033</v>
      </c>
      <c r="Q22" s="105"/>
      <c r="R22" s="105">
        <v>14.569352566092709</v>
      </c>
      <c r="S22" s="105"/>
      <c r="T22" s="157">
        <v>26.409120072743033</v>
      </c>
    </row>
    <row r="23" spans="2:35" ht="20.149999999999999" customHeight="1" x14ac:dyDescent="0.25">
      <c r="B23" s="447" t="s">
        <v>72</v>
      </c>
      <c r="C23" s="448"/>
      <c r="D23" s="234"/>
      <c r="E23" s="166">
        <v>130.08902555474717</v>
      </c>
      <c r="F23" s="159">
        <v>16.204430436374839</v>
      </c>
      <c r="G23" s="166">
        <v>132.54761348485812</v>
      </c>
      <c r="H23" s="159">
        <v>17.457756807409655</v>
      </c>
      <c r="I23" s="166">
        <v>134.31597006975269</v>
      </c>
      <c r="J23" s="159">
        <v>15.101235068467583</v>
      </c>
      <c r="K23" s="166">
        <v>132.54761348485812</v>
      </c>
      <c r="L23" s="159">
        <v>17.457756807409655</v>
      </c>
      <c r="M23" s="314"/>
      <c r="N23" s="158">
        <v>-2.5134092823263443</v>
      </c>
      <c r="O23" s="161"/>
      <c r="P23" s="161">
        <v>17.328943398896804</v>
      </c>
      <c r="Q23" s="161"/>
      <c r="R23" s="161">
        <v>18.717817459122529</v>
      </c>
      <c r="S23" s="161"/>
      <c r="T23" s="159">
        <v>17.328943398896804</v>
      </c>
    </row>
    <row r="24" spans="2:35" ht="10" customHeight="1" x14ac:dyDescent="0.25">
      <c r="E24" s="310"/>
      <c r="F24" s="310"/>
      <c r="G24" s="310"/>
      <c r="H24" s="310"/>
      <c r="I24" s="310"/>
      <c r="J24" s="310"/>
      <c r="K24" s="310"/>
      <c r="L24" s="310"/>
      <c r="M24" s="105"/>
      <c r="N24" s="105"/>
      <c r="O24" s="105"/>
      <c r="P24" s="105"/>
      <c r="Q24" s="105"/>
      <c r="R24" s="105"/>
      <c r="S24" s="105"/>
      <c r="T24" s="105"/>
    </row>
    <row r="25" spans="2:35" s="85" customFormat="1" ht="21" customHeight="1" x14ac:dyDescent="0.25">
      <c r="B25" s="439"/>
      <c r="C25" s="439"/>
      <c r="D25" s="110"/>
      <c r="E25" s="442" t="s">
        <v>10</v>
      </c>
      <c r="F25" s="442"/>
      <c r="G25" s="442"/>
      <c r="H25" s="442"/>
      <c r="I25" s="442"/>
      <c r="J25" s="442"/>
      <c r="K25" s="442"/>
      <c r="L25" s="471"/>
      <c r="M25" s="311"/>
      <c r="N25" s="442" t="s">
        <v>38</v>
      </c>
      <c r="O25" s="442"/>
      <c r="P25" s="442"/>
      <c r="Q25" s="442"/>
      <c r="R25" s="442"/>
      <c r="S25" s="442"/>
      <c r="T25" s="471"/>
      <c r="V25" s="151"/>
      <c r="W25" s="151"/>
      <c r="X25" s="151"/>
      <c r="Y25" s="151"/>
      <c r="Z25" s="151"/>
      <c r="AA25" s="151"/>
      <c r="AB25" s="151"/>
      <c r="AC25" s="151"/>
      <c r="AD25" s="151"/>
      <c r="AE25" s="151"/>
      <c r="AF25" s="151"/>
      <c r="AG25" s="151"/>
      <c r="AH25" s="151"/>
      <c r="AI25" s="151"/>
    </row>
    <row r="26" spans="2:35" s="85" customFormat="1" ht="19.5" customHeight="1" x14ac:dyDescent="0.3">
      <c r="B26" s="110"/>
      <c r="C26" s="110"/>
      <c r="D26" s="110"/>
      <c r="E26" s="467" t="s">
        <v>42</v>
      </c>
      <c r="F26" s="464" t="s">
        <v>24</v>
      </c>
      <c r="G26" s="467" t="s">
        <v>37</v>
      </c>
      <c r="H26" s="464" t="s">
        <v>24</v>
      </c>
      <c r="I26" s="467" t="s">
        <v>44</v>
      </c>
      <c r="J26" s="464" t="s">
        <v>24</v>
      </c>
      <c r="K26" s="467" t="s">
        <v>45</v>
      </c>
      <c r="L26" s="464" t="s">
        <v>24</v>
      </c>
      <c r="M26" s="312"/>
      <c r="N26" s="434" t="s">
        <v>63</v>
      </c>
      <c r="O26" s="433" t="s">
        <v>64</v>
      </c>
      <c r="P26" s="434"/>
      <c r="Q26" s="433" t="s">
        <v>65</v>
      </c>
      <c r="R26" s="434"/>
      <c r="S26" s="433" t="s">
        <v>66</v>
      </c>
      <c r="T26" s="434"/>
      <c r="V26" s="151"/>
      <c r="W26" s="151"/>
      <c r="X26" s="151"/>
      <c r="Y26" s="151"/>
      <c r="Z26" s="151"/>
      <c r="AA26" s="151"/>
      <c r="AB26" s="151"/>
      <c r="AC26" s="151"/>
      <c r="AD26" s="151"/>
      <c r="AE26" s="151"/>
      <c r="AF26" s="151"/>
      <c r="AG26" s="151"/>
      <c r="AH26" s="151"/>
      <c r="AI26" s="151"/>
    </row>
    <row r="27" spans="2:35" s="85" customFormat="1" ht="25.5" customHeight="1" x14ac:dyDescent="0.3">
      <c r="B27" s="110"/>
      <c r="C27" s="110"/>
      <c r="D27" s="110"/>
      <c r="E27" s="468"/>
      <c r="F27" s="465"/>
      <c r="G27" s="468"/>
      <c r="H27" s="465"/>
      <c r="I27" s="468"/>
      <c r="J27" s="465"/>
      <c r="K27" s="468"/>
      <c r="L27" s="465"/>
      <c r="M27" s="313"/>
      <c r="N27" s="436"/>
      <c r="O27" s="435"/>
      <c r="P27" s="436"/>
      <c r="Q27" s="435"/>
      <c r="R27" s="436"/>
      <c r="S27" s="435"/>
      <c r="T27" s="436"/>
      <c r="V27" s="151"/>
      <c r="W27" s="151"/>
      <c r="X27" s="151"/>
      <c r="Y27" s="151"/>
      <c r="Z27" s="151"/>
      <c r="AA27" s="151"/>
      <c r="AB27" s="151"/>
      <c r="AC27" s="151"/>
      <c r="AD27" s="151"/>
      <c r="AE27" s="151"/>
      <c r="AF27" s="151"/>
      <c r="AG27" s="151"/>
      <c r="AH27" s="151"/>
      <c r="AI27" s="151"/>
    </row>
    <row r="28" spans="2:35" ht="20.149999999999999" customHeight="1" x14ac:dyDescent="0.25">
      <c r="B28" s="455" t="s">
        <v>155</v>
      </c>
      <c r="C28" s="456"/>
      <c r="D28" s="234"/>
      <c r="E28" s="163">
        <v>43.943501935483873</v>
      </c>
      <c r="F28" s="153">
        <v>-6.1285048321730349</v>
      </c>
      <c r="G28" s="163">
        <v>54.680983466549876</v>
      </c>
      <c r="H28" s="153">
        <v>25.843777222444835</v>
      </c>
      <c r="I28" s="163">
        <v>49.683772608695655</v>
      </c>
      <c r="J28" s="153">
        <v>5.1683731547180898</v>
      </c>
      <c r="K28" s="163">
        <v>54.680983466549876</v>
      </c>
      <c r="L28" s="153">
        <v>25.843777222444835</v>
      </c>
      <c r="M28" s="314"/>
      <c r="N28" s="152">
        <v>-6.1406157204165446</v>
      </c>
      <c r="O28" s="160"/>
      <c r="P28" s="160">
        <v>25.938924334853851</v>
      </c>
      <c r="Q28" s="160"/>
      <c r="R28" s="160">
        <v>5.1638008154637287</v>
      </c>
      <c r="S28" s="160"/>
      <c r="T28" s="153">
        <v>25.938924334853851</v>
      </c>
    </row>
    <row r="29" spans="2:35" ht="20.149999999999999" customHeight="1" x14ac:dyDescent="0.25">
      <c r="B29" s="451" t="s">
        <v>156</v>
      </c>
      <c r="C29" s="452"/>
      <c r="D29" s="234"/>
      <c r="E29" s="164">
        <v>64.635398137080728</v>
      </c>
      <c r="F29" s="155">
        <v>8.6345502135523216</v>
      </c>
      <c r="G29" s="164">
        <v>77.175599040111763</v>
      </c>
      <c r="H29" s="155">
        <v>27.872737568391134</v>
      </c>
      <c r="I29" s="164">
        <v>75.007802198125219</v>
      </c>
      <c r="J29" s="155">
        <v>15.198463815519517</v>
      </c>
      <c r="K29" s="164">
        <v>77.175599040111763</v>
      </c>
      <c r="L29" s="155">
        <v>27.872737568391134</v>
      </c>
      <c r="M29" s="314"/>
      <c r="N29" s="154">
        <v>9.8396236207203831</v>
      </c>
      <c r="O29" s="84"/>
      <c r="P29" s="84">
        <v>30.77459419506209</v>
      </c>
      <c r="Q29" s="84"/>
      <c r="R29" s="84">
        <v>16.551058470100955</v>
      </c>
      <c r="S29" s="84"/>
      <c r="T29" s="155">
        <v>30.77459419506209</v>
      </c>
    </row>
    <row r="30" spans="2:35" ht="20.149999999999999" customHeight="1" x14ac:dyDescent="0.25">
      <c r="B30" s="449" t="s">
        <v>157</v>
      </c>
      <c r="C30" s="450"/>
      <c r="D30" s="234"/>
      <c r="E30" s="165">
        <v>67.697265993732145</v>
      </c>
      <c r="F30" s="157">
        <v>9.1639555787961235</v>
      </c>
      <c r="G30" s="165">
        <v>83.707172315508927</v>
      </c>
      <c r="H30" s="157">
        <v>30.273996322160873</v>
      </c>
      <c r="I30" s="165">
        <v>80.286354518312436</v>
      </c>
      <c r="J30" s="157">
        <v>18.227443242021497</v>
      </c>
      <c r="K30" s="165">
        <v>83.707172315508927</v>
      </c>
      <c r="L30" s="157">
        <v>30.273996322160873</v>
      </c>
      <c r="M30" s="314"/>
      <c r="N30" s="156">
        <v>12.038129201526802</v>
      </c>
      <c r="O30" s="105"/>
      <c r="P30" s="105">
        <v>35.334915078082005</v>
      </c>
      <c r="Q30" s="105"/>
      <c r="R30" s="105">
        <v>21.340249085693461</v>
      </c>
      <c r="S30" s="105"/>
      <c r="T30" s="157">
        <v>35.334915078082005</v>
      </c>
    </row>
    <row r="31" spans="2:35" ht="20.149999999999999" customHeight="1" x14ac:dyDescent="0.25">
      <c r="B31" s="451" t="s">
        <v>158</v>
      </c>
      <c r="C31" s="452"/>
      <c r="D31" s="234"/>
      <c r="E31" s="164">
        <v>86.13095423614358</v>
      </c>
      <c r="F31" s="155">
        <v>10.529196872657593</v>
      </c>
      <c r="G31" s="164">
        <v>97.59469311498421</v>
      </c>
      <c r="H31" s="155">
        <v>28.59478578271915</v>
      </c>
      <c r="I31" s="164">
        <v>102.31544792337411</v>
      </c>
      <c r="J31" s="155">
        <v>20.942177345971398</v>
      </c>
      <c r="K31" s="164">
        <v>97.59469311498421</v>
      </c>
      <c r="L31" s="155">
        <v>28.59478578271915</v>
      </c>
      <c r="M31" s="314"/>
      <c r="N31" s="154">
        <v>12.272559599354247</v>
      </c>
      <c r="O31" s="84"/>
      <c r="P31" s="84">
        <v>38.764315362926453</v>
      </c>
      <c r="Q31" s="84"/>
      <c r="R31" s="84">
        <v>26.223115950627534</v>
      </c>
      <c r="S31" s="84"/>
      <c r="T31" s="155">
        <v>38.764315362926453</v>
      </c>
    </row>
    <row r="32" spans="2:35" ht="20.149999999999999" customHeight="1" x14ac:dyDescent="0.25">
      <c r="B32" s="449" t="s">
        <v>159</v>
      </c>
      <c r="C32" s="450"/>
      <c r="D32" s="234"/>
      <c r="E32" s="165">
        <v>92.660229202037357</v>
      </c>
      <c r="F32" s="157">
        <v>9.4224000536638091</v>
      </c>
      <c r="G32" s="165">
        <v>105.58508974421459</v>
      </c>
      <c r="H32" s="157">
        <v>28.347588149200124</v>
      </c>
      <c r="I32" s="165">
        <v>110.1984020095466</v>
      </c>
      <c r="J32" s="157">
        <v>18.61400474707478</v>
      </c>
      <c r="K32" s="165">
        <v>105.58508974421459</v>
      </c>
      <c r="L32" s="157">
        <v>28.347588149200124</v>
      </c>
      <c r="M32" s="314"/>
      <c r="N32" s="156">
        <v>13.261498323546503</v>
      </c>
      <c r="O32" s="105"/>
      <c r="P32" s="105">
        <v>42.012979779786782</v>
      </c>
      <c r="Q32" s="105"/>
      <c r="R32" s="105">
        <v>27.103679905281243</v>
      </c>
      <c r="S32" s="105"/>
      <c r="T32" s="157">
        <v>42.012979779786782</v>
      </c>
    </row>
    <row r="33" spans="2:21" ht="20.149999999999999" customHeight="1" x14ac:dyDescent="0.25">
      <c r="B33" s="447" t="s">
        <v>72</v>
      </c>
      <c r="C33" s="448"/>
      <c r="D33" s="234"/>
      <c r="E33" s="166">
        <v>57.607785630864647</v>
      </c>
      <c r="F33" s="159">
        <v>13.28373749526626</v>
      </c>
      <c r="G33" s="166">
        <v>71.409281548748993</v>
      </c>
      <c r="H33" s="159">
        <v>37.81194500218664</v>
      </c>
      <c r="I33" s="166">
        <v>71.858643000597084</v>
      </c>
      <c r="J33" s="159">
        <v>36.645674141769987</v>
      </c>
      <c r="K33" s="166">
        <v>71.409281548748993</v>
      </c>
      <c r="L33" s="159">
        <v>37.81194500218664</v>
      </c>
      <c r="M33" s="314"/>
      <c r="N33" s="158">
        <v>13.283737495329733</v>
      </c>
      <c r="O33" s="161"/>
      <c r="P33" s="161">
        <v>37.811945002165245</v>
      </c>
      <c r="Q33" s="161"/>
      <c r="R33" s="161">
        <v>36.645674141722992</v>
      </c>
      <c r="S33" s="161"/>
      <c r="T33" s="159">
        <v>37.811945002165245</v>
      </c>
    </row>
    <row r="34" spans="2:21" ht="10" customHeight="1" x14ac:dyDescent="0.25">
      <c r="E34" s="310"/>
      <c r="F34" s="310"/>
      <c r="G34" s="310"/>
      <c r="H34" s="310"/>
      <c r="I34" s="310"/>
      <c r="J34" s="310"/>
      <c r="K34" s="310"/>
      <c r="L34" s="310"/>
      <c r="M34" s="105"/>
      <c r="N34" s="105"/>
      <c r="O34" s="105"/>
      <c r="P34" s="105"/>
      <c r="Q34" s="105"/>
      <c r="R34" s="105"/>
      <c r="S34" s="105"/>
      <c r="T34" s="105"/>
    </row>
    <row r="35" spans="2:21" ht="21" customHeight="1" x14ac:dyDescent="0.25">
      <c r="B35" s="1"/>
      <c r="C35" s="32"/>
      <c r="D35" s="162"/>
      <c r="E35" s="442" t="s">
        <v>30</v>
      </c>
      <c r="F35" s="442"/>
      <c r="G35" s="442"/>
      <c r="H35" s="442"/>
      <c r="I35" s="442"/>
      <c r="J35" s="442"/>
      <c r="K35" s="442"/>
      <c r="L35" s="471"/>
      <c r="M35" s="77"/>
      <c r="N35" s="472" t="s">
        <v>56</v>
      </c>
      <c r="O35" s="472"/>
      <c r="P35" s="472"/>
      <c r="Q35" s="472"/>
      <c r="R35" s="472"/>
      <c r="S35" s="472"/>
      <c r="T35" s="472"/>
      <c r="U35" s="77"/>
    </row>
    <row r="36" spans="2:21" ht="25" customHeight="1" x14ac:dyDescent="0.3">
      <c r="B36" s="1"/>
      <c r="C36" s="32"/>
      <c r="D36" s="162"/>
      <c r="E36" s="462" t="s">
        <v>31</v>
      </c>
      <c r="F36" s="466"/>
      <c r="G36" s="463"/>
      <c r="H36" s="462" t="s">
        <v>32</v>
      </c>
      <c r="I36" s="466"/>
      <c r="J36" s="463"/>
      <c r="K36" s="462" t="s">
        <v>36</v>
      </c>
      <c r="L36" s="463"/>
      <c r="M36" s="77"/>
      <c r="N36" s="458"/>
      <c r="O36" s="458"/>
      <c r="P36" s="458"/>
      <c r="Q36" s="458"/>
      <c r="R36" s="458"/>
      <c r="S36" s="458"/>
      <c r="T36" s="458"/>
      <c r="U36" s="77"/>
    </row>
    <row r="37" spans="2:21" ht="25" customHeight="1" x14ac:dyDescent="0.3">
      <c r="B37" s="1"/>
      <c r="C37" s="32"/>
      <c r="D37" s="162"/>
      <c r="E37" s="462" t="s">
        <v>33</v>
      </c>
      <c r="F37" s="463"/>
      <c r="G37" s="167" t="s">
        <v>34</v>
      </c>
      <c r="H37" s="462" t="s">
        <v>33</v>
      </c>
      <c r="I37" s="463"/>
      <c r="J37" s="167" t="s">
        <v>34</v>
      </c>
      <c r="K37" s="462" t="s">
        <v>34</v>
      </c>
      <c r="L37" s="463"/>
      <c r="M37" s="77"/>
      <c r="N37" s="458"/>
      <c r="O37" s="458"/>
      <c r="P37" s="458"/>
      <c r="Q37" s="458"/>
      <c r="R37" s="458"/>
      <c r="S37" s="458"/>
      <c r="T37" s="458"/>
      <c r="U37" s="77"/>
    </row>
    <row r="38" spans="2:21" ht="19" customHeight="1" x14ac:dyDescent="0.3">
      <c r="B38" s="460" t="s">
        <v>156</v>
      </c>
      <c r="C38" s="461"/>
      <c r="E38" s="484">
        <v>963</v>
      </c>
      <c r="F38" s="484"/>
      <c r="G38" s="168">
        <v>111109</v>
      </c>
      <c r="H38" s="473">
        <v>765</v>
      </c>
      <c r="I38" s="473"/>
      <c r="J38" s="168">
        <v>96388</v>
      </c>
      <c r="K38" s="476">
        <v>86.75084826611706</v>
      </c>
      <c r="L38" s="477"/>
      <c r="N38" s="387"/>
      <c r="O38" s="458"/>
      <c r="P38" s="458"/>
      <c r="Q38" s="459"/>
      <c r="R38" s="459"/>
      <c r="S38" s="458"/>
      <c r="T38" s="458"/>
      <c r="U38" s="77"/>
    </row>
    <row r="39" spans="2:21" ht="19" customHeight="1" x14ac:dyDescent="0.25">
      <c r="B39" s="449" t="s">
        <v>157</v>
      </c>
      <c r="C39" s="450"/>
      <c r="E39" s="486">
        <v>141</v>
      </c>
      <c r="F39" s="486"/>
      <c r="G39">
        <v>20504</v>
      </c>
      <c r="H39" s="480">
        <v>133</v>
      </c>
      <c r="I39" s="480"/>
      <c r="J39">
        <v>19931</v>
      </c>
      <c r="K39" s="481">
        <v>97.20542333203278</v>
      </c>
      <c r="L39" s="482"/>
      <c r="N39" s="388"/>
      <c r="O39" s="457"/>
      <c r="P39" s="457"/>
      <c r="Q39" s="457"/>
      <c r="R39" s="457"/>
      <c r="S39" s="457"/>
      <c r="T39" s="457"/>
      <c r="U39" s="77"/>
    </row>
    <row r="40" spans="2:21" ht="19" customHeight="1" x14ac:dyDescent="0.25">
      <c r="B40" s="451" t="s">
        <v>158</v>
      </c>
      <c r="C40" s="452"/>
      <c r="E40" s="485">
        <v>46</v>
      </c>
      <c r="F40" s="485"/>
      <c r="G40" s="75">
        <v>8694</v>
      </c>
      <c r="H40" s="487">
        <v>44</v>
      </c>
      <c r="I40" s="487"/>
      <c r="J40" s="75">
        <v>8631</v>
      </c>
      <c r="K40" s="474">
        <v>99.275362318840578</v>
      </c>
      <c r="L40" s="475"/>
      <c r="N40" s="478"/>
      <c r="O40" s="478"/>
      <c r="P40" s="478"/>
      <c r="Q40" s="478"/>
      <c r="R40" s="478"/>
      <c r="S40" s="478"/>
      <c r="T40" s="478"/>
      <c r="U40" s="77"/>
    </row>
    <row r="41" spans="2:21" ht="19" customHeight="1" x14ac:dyDescent="0.25">
      <c r="B41" s="449" t="s">
        <v>159</v>
      </c>
      <c r="C41" s="450"/>
      <c r="E41" s="486">
        <v>32</v>
      </c>
      <c r="F41" s="486"/>
      <c r="G41">
        <v>6992</v>
      </c>
      <c r="H41" s="480">
        <v>31</v>
      </c>
      <c r="I41" s="480"/>
      <c r="J41">
        <v>6979</v>
      </c>
      <c r="K41" s="481">
        <v>99.814073226544622</v>
      </c>
      <c r="L41" s="482"/>
      <c r="N41" s="478"/>
      <c r="O41" s="478"/>
      <c r="P41" s="478"/>
      <c r="Q41" s="478"/>
      <c r="R41" s="478"/>
      <c r="S41" s="478"/>
      <c r="T41" s="478"/>
      <c r="U41" s="77"/>
    </row>
    <row r="42" spans="2:21" ht="19" customHeight="1" x14ac:dyDescent="0.25">
      <c r="B42" s="447" t="s">
        <v>72</v>
      </c>
      <c r="C42" s="448"/>
      <c r="E42" s="483">
        <v>6</v>
      </c>
      <c r="F42" s="483"/>
      <c r="G42" s="169">
        <v>1602</v>
      </c>
      <c r="H42" s="479">
        <v>6</v>
      </c>
      <c r="I42" s="479"/>
      <c r="J42" s="169">
        <v>1602</v>
      </c>
      <c r="K42" s="488">
        <v>100</v>
      </c>
      <c r="L42" s="489"/>
      <c r="N42" s="478"/>
      <c r="O42" s="478"/>
      <c r="P42" s="478"/>
      <c r="Q42" s="478"/>
      <c r="R42" s="478"/>
      <c r="S42" s="478"/>
      <c r="T42" s="478"/>
      <c r="U42" s="77"/>
    </row>
    <row r="43" spans="2:21" ht="15" customHeight="1" x14ac:dyDescent="0.35">
      <c r="B43" s="1"/>
      <c r="C43" s="32"/>
      <c r="D43" s="32"/>
      <c r="E43" s="13"/>
      <c r="F43" s="16"/>
      <c r="G43" s="77"/>
      <c r="H43" s="77"/>
      <c r="I43" s="77"/>
      <c r="J43" s="77"/>
      <c r="K43" s="77"/>
      <c r="L43" s="77"/>
      <c r="M43" s="77"/>
      <c r="N43" s="77"/>
      <c r="O43" s="77"/>
      <c r="P43" s="77"/>
      <c r="Q43" s="77"/>
      <c r="R43" s="77"/>
      <c r="S43" s="77"/>
      <c r="T43" s="77"/>
      <c r="U43" s="77"/>
    </row>
    <row r="44" spans="2:21" ht="40" customHeight="1" x14ac:dyDescent="0.25">
      <c r="B44" s="426" t="s">
        <v>107</v>
      </c>
      <c r="C44" s="426"/>
      <c r="D44" s="426"/>
      <c r="E44" s="426"/>
      <c r="F44" s="426"/>
      <c r="G44" s="426"/>
      <c r="H44" s="426"/>
      <c r="I44" s="426"/>
      <c r="J44" s="426"/>
      <c r="K44" s="426"/>
      <c r="L44" s="426"/>
      <c r="M44" s="426"/>
      <c r="N44" s="426"/>
      <c r="O44" s="426"/>
      <c r="P44" s="426"/>
      <c r="Q44" s="426"/>
      <c r="R44" s="426"/>
      <c r="S44" s="426"/>
      <c r="T44" s="426"/>
      <c r="U44" s="1"/>
    </row>
    <row r="45" spans="2:21" ht="12" customHeight="1" x14ac:dyDescent="0.25">
      <c r="B45" s="1"/>
      <c r="C45" s="1"/>
      <c r="D45" s="1"/>
      <c r="E45" s="1"/>
      <c r="F45" s="1"/>
      <c r="G45" s="1"/>
      <c r="H45" s="1"/>
      <c r="I45" s="1"/>
      <c r="J45" s="1"/>
      <c r="K45" s="1"/>
      <c r="L45" s="1"/>
      <c r="M45" s="1"/>
      <c r="N45" s="1"/>
      <c r="O45" s="1"/>
      <c r="R45" s="1"/>
      <c r="S45" s="1"/>
      <c r="T45" s="1"/>
      <c r="U45" s="1"/>
    </row>
    <row r="46" spans="2:21" s="151" customFormat="1" ht="18" customHeight="1" x14ac:dyDescent="0.25"/>
    <row r="47" spans="2:21" s="151" customFormat="1" x14ac:dyDescent="0.25"/>
    <row r="48" spans="2:21"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sheetData>
  <mergeCells count="106">
    <mergeCell ref="H40:I40"/>
    <mergeCell ref="H39:I39"/>
    <mergeCell ref="K42:L42"/>
    <mergeCell ref="K41:L41"/>
    <mergeCell ref="F16:F17"/>
    <mergeCell ref="G16:G17"/>
    <mergeCell ref="B7:C7"/>
    <mergeCell ref="K36:L36"/>
    <mergeCell ref="B31:C31"/>
    <mergeCell ref="H36:J36"/>
    <mergeCell ref="E39:F39"/>
    <mergeCell ref="L6:L7"/>
    <mergeCell ref="E6:E7"/>
    <mergeCell ref="F6:F7"/>
    <mergeCell ref="H16:H17"/>
    <mergeCell ref="E15:L15"/>
    <mergeCell ref="I6:I7"/>
    <mergeCell ref="J6:J7"/>
    <mergeCell ref="K6:K7"/>
    <mergeCell ref="I16:I17"/>
    <mergeCell ref="J16:J17"/>
    <mergeCell ref="K16:K17"/>
    <mergeCell ref="L16:L17"/>
    <mergeCell ref="E35:L35"/>
    <mergeCell ref="B44:T44"/>
    <mergeCell ref="J26:J27"/>
    <mergeCell ref="K26:K27"/>
    <mergeCell ref="E25:L25"/>
    <mergeCell ref="E26:E27"/>
    <mergeCell ref="F26:F27"/>
    <mergeCell ref="G26:G27"/>
    <mergeCell ref="H26:H27"/>
    <mergeCell ref="I26:I27"/>
    <mergeCell ref="H38:I38"/>
    <mergeCell ref="K40:L40"/>
    <mergeCell ref="K38:L38"/>
    <mergeCell ref="N40:T42"/>
    <mergeCell ref="N37:P37"/>
    <mergeCell ref="H37:I37"/>
    <mergeCell ref="H42:I42"/>
    <mergeCell ref="H41:I41"/>
    <mergeCell ref="Q37:T37"/>
    <mergeCell ref="K39:L39"/>
    <mergeCell ref="E42:F42"/>
    <mergeCell ref="E38:F38"/>
    <mergeCell ref="E40:F40"/>
    <mergeCell ref="E41:F41"/>
    <mergeCell ref="E37:F37"/>
    <mergeCell ref="L26:L27"/>
    <mergeCell ref="E36:G36"/>
    <mergeCell ref="E16:E17"/>
    <mergeCell ref="G6:G7"/>
    <mergeCell ref="N15:T15"/>
    <mergeCell ref="N6:N7"/>
    <mergeCell ref="N16:N17"/>
    <mergeCell ref="O16:P17"/>
    <mergeCell ref="Q16:R17"/>
    <mergeCell ref="S16:T17"/>
    <mergeCell ref="N36:T36"/>
    <mergeCell ref="N25:T25"/>
    <mergeCell ref="N35:T35"/>
    <mergeCell ref="N26:N27"/>
    <mergeCell ref="O26:P27"/>
    <mergeCell ref="Q26:R27"/>
    <mergeCell ref="S26:T27"/>
    <mergeCell ref="S39:T39"/>
    <mergeCell ref="Q39:R39"/>
    <mergeCell ref="O39:P39"/>
    <mergeCell ref="O38:P38"/>
    <mergeCell ref="Q38:R38"/>
    <mergeCell ref="S38:T38"/>
    <mergeCell ref="B38:C38"/>
    <mergeCell ref="B33:C33"/>
    <mergeCell ref="B32:C32"/>
    <mergeCell ref="K37:L37"/>
    <mergeCell ref="B42:C42"/>
    <mergeCell ref="B41:C41"/>
    <mergeCell ref="B40:C40"/>
    <mergeCell ref="B39:C39"/>
    <mergeCell ref="B21:C21"/>
    <mergeCell ref="B20:C20"/>
    <mergeCell ref="B19:C19"/>
    <mergeCell ref="B13:C13"/>
    <mergeCell ref="B30:C30"/>
    <mergeCell ref="B29:C29"/>
    <mergeCell ref="B23:C23"/>
    <mergeCell ref="B22:C22"/>
    <mergeCell ref="B25:C25"/>
    <mergeCell ref="B28:C28"/>
    <mergeCell ref="B18:C18"/>
    <mergeCell ref="B4:T4"/>
    <mergeCell ref="B3:T3"/>
    <mergeCell ref="B2:T2"/>
    <mergeCell ref="B12:C12"/>
    <mergeCell ref="B11:C11"/>
    <mergeCell ref="B10:C10"/>
    <mergeCell ref="B9:C9"/>
    <mergeCell ref="O6:P7"/>
    <mergeCell ref="S6:T7"/>
    <mergeCell ref="Q6:R7"/>
    <mergeCell ref="N5:T5"/>
    <mergeCell ref="B5:C5"/>
    <mergeCell ref="B8:C8"/>
    <mergeCell ref="E5:L5"/>
    <mergeCell ref="B6:C6"/>
    <mergeCell ref="H6:H7"/>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22"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9">
    <pageSetUpPr fitToPage="1"/>
  </sheetPr>
  <dimension ref="A1:AP8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5" t="s">
        <v>136</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542" t="s">
        <v>236</v>
      </c>
      <c r="S3" s="542"/>
      <c r="T3" s="542"/>
      <c r="U3" s="542"/>
      <c r="V3" s="542"/>
      <c r="W3" s="542"/>
      <c r="X3" s="542"/>
      <c r="Y3" s="542"/>
      <c r="Z3" s="542"/>
      <c r="AA3" s="542"/>
      <c r="AB3" s="542"/>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2.75" customHeight="1" x14ac:dyDescent="0.25"/>
    <row r="6" spans="1:28" ht="15.75" customHeight="1" x14ac:dyDescent="0.35">
      <c r="D6" s="541" t="s">
        <v>10</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8" ht="18" customHeight="1" x14ac:dyDescent="0.4">
      <c r="A9" s="42"/>
      <c r="B9" s="183">
        <v>2021</v>
      </c>
      <c r="C9" s="184" t="s">
        <v>160</v>
      </c>
      <c r="D9" s="266">
        <v>58.759483870967742</v>
      </c>
      <c r="E9" s="267">
        <v>60.552518264282298</v>
      </c>
      <c r="F9" s="268">
        <v>76.477625016452834</v>
      </c>
      <c r="G9" s="266">
        <v>8.500516129032258</v>
      </c>
      <c r="H9" s="267">
        <v>16.154137001021898</v>
      </c>
      <c r="I9" s="268">
        <v>11.518763639909297</v>
      </c>
      <c r="J9" s="266">
        <v>0.4945806451612903</v>
      </c>
      <c r="K9" s="267">
        <v>0.98572568707675889</v>
      </c>
      <c r="L9" s="268">
        <v>1.9575757143239674</v>
      </c>
      <c r="M9" s="266">
        <v>67.754625806451614</v>
      </c>
      <c r="N9" s="267">
        <v>77.692380952380958</v>
      </c>
      <c r="O9" s="268">
        <v>89.953964370686109</v>
      </c>
      <c r="P9" s="3"/>
      <c r="Q9" s="253">
        <v>158.08510155930063</v>
      </c>
      <c r="R9" s="254">
        <v>115.65975488520196</v>
      </c>
      <c r="S9" s="255">
        <v>105.76978848580772</v>
      </c>
      <c r="T9" s="253">
        <v>0</v>
      </c>
      <c r="U9" s="254">
        <v>384.90914623127424</v>
      </c>
      <c r="V9" s="255">
        <v>117.05565279876427</v>
      </c>
      <c r="W9" s="253">
        <v>378.52684149299563</v>
      </c>
      <c r="X9" s="254">
        <v>-23.26521576486806</v>
      </c>
      <c r="Y9" s="255">
        <v>180.82122720238749</v>
      </c>
      <c r="Z9" s="253">
        <v>196.24974626075269</v>
      </c>
      <c r="AA9" s="254">
        <v>137.63670124066397</v>
      </c>
      <c r="AB9" s="255">
        <v>108.36900928771632</v>
      </c>
    </row>
    <row r="10" spans="1:28" ht="18" customHeight="1" x14ac:dyDescent="0.35">
      <c r="A10" s="43"/>
      <c r="B10" s="185"/>
      <c r="C10" s="186" t="s">
        <v>164</v>
      </c>
      <c r="D10" s="179">
        <v>38.395405858820496</v>
      </c>
      <c r="E10" s="65">
        <v>43.087839095672571</v>
      </c>
      <c r="F10" s="180">
        <v>58.660776862962202</v>
      </c>
      <c r="G10" s="179">
        <v>0</v>
      </c>
      <c r="H10" s="65">
        <v>4.8957305721187332</v>
      </c>
      <c r="I10" s="180">
        <v>7.0094475342505014</v>
      </c>
      <c r="J10" s="179">
        <v>0</v>
      </c>
      <c r="K10" s="65">
        <v>0.70851567932944604</v>
      </c>
      <c r="L10" s="180">
        <v>1.924191603190841</v>
      </c>
      <c r="M10" s="179">
        <v>38.395466511807975</v>
      </c>
      <c r="N10" s="65">
        <v>48.692085347120752</v>
      </c>
      <c r="O10" s="180">
        <v>67.594416000403541</v>
      </c>
      <c r="P10" s="3"/>
      <c r="Q10" s="174">
        <v>41.720276333108878</v>
      </c>
      <c r="R10" s="64">
        <v>61.460725478993638</v>
      </c>
      <c r="S10" s="175">
        <v>73.989250570644131</v>
      </c>
      <c r="T10" s="174">
        <v>0</v>
      </c>
      <c r="U10" s="64">
        <v>772.3762237643349</v>
      </c>
      <c r="V10" s="175">
        <v>44.85842797638896</v>
      </c>
      <c r="W10" s="174">
        <v>-100</v>
      </c>
      <c r="X10" s="64">
        <v>-47.173748912597198</v>
      </c>
      <c r="Y10" s="175">
        <v>116.93395005452912</v>
      </c>
      <c r="Z10" s="174">
        <v>40.100370729015083</v>
      </c>
      <c r="AA10" s="64">
        <v>70.319459540307733</v>
      </c>
      <c r="AB10" s="175">
        <v>71.381119341571335</v>
      </c>
    </row>
    <row r="11" spans="1:28" ht="18" customHeight="1" x14ac:dyDescent="0.35">
      <c r="A11" s="43"/>
      <c r="B11" s="187"/>
      <c r="C11" s="188" t="s">
        <v>165</v>
      </c>
      <c r="D11" s="269">
        <v>46.32</v>
      </c>
      <c r="E11" s="66">
        <v>47.087425298137781</v>
      </c>
      <c r="F11" s="270">
        <v>59.013849324603093</v>
      </c>
      <c r="G11" s="269">
        <v>1.9038666666666666</v>
      </c>
      <c r="H11" s="66">
        <v>6.9226104813949849</v>
      </c>
      <c r="I11" s="270">
        <v>11.544984115803674</v>
      </c>
      <c r="J11" s="269">
        <v>0</v>
      </c>
      <c r="K11" s="66">
        <v>1.4008519479159343</v>
      </c>
      <c r="L11" s="270">
        <v>2.5251252724044044</v>
      </c>
      <c r="M11" s="269">
        <v>48.223801333333334</v>
      </c>
      <c r="N11" s="66">
        <v>55.410887727448703</v>
      </c>
      <c r="O11" s="270">
        <v>73.083958712811167</v>
      </c>
      <c r="P11" s="3"/>
      <c r="Q11" s="256">
        <v>40.667136366949293</v>
      </c>
      <c r="R11" s="63">
        <v>133.26772621102535</v>
      </c>
      <c r="S11" s="257">
        <v>70.550466051961379</v>
      </c>
      <c r="T11" s="256">
        <v>1180.6278024034466</v>
      </c>
      <c r="U11" s="63">
        <v>1143.7496896146167</v>
      </c>
      <c r="V11" s="257">
        <v>106.29249888347644</v>
      </c>
      <c r="W11" s="256">
        <v>-100</v>
      </c>
      <c r="X11" s="63">
        <v>125.74634241859189</v>
      </c>
      <c r="Y11" s="257">
        <v>176.44335600388817</v>
      </c>
      <c r="Z11" s="256">
        <v>43.228599298538896</v>
      </c>
      <c r="AA11" s="63">
        <v>159.37619608270865</v>
      </c>
      <c r="AB11" s="257">
        <v>77.768663056694038</v>
      </c>
    </row>
    <row r="12" spans="1:28" ht="18" customHeight="1" x14ac:dyDescent="0.35">
      <c r="A12" s="43"/>
      <c r="B12" s="185"/>
      <c r="C12" s="186" t="s">
        <v>167</v>
      </c>
      <c r="D12" s="179">
        <v>47.559741935483871</v>
      </c>
      <c r="E12" s="65">
        <v>41.186268191600469</v>
      </c>
      <c r="F12" s="180">
        <v>62.144394110866003</v>
      </c>
      <c r="G12" s="179">
        <v>3.028516129032258</v>
      </c>
      <c r="H12" s="65">
        <v>9.4715746737005286</v>
      </c>
      <c r="I12" s="180">
        <v>11.252003498845172</v>
      </c>
      <c r="J12" s="179">
        <v>0</v>
      </c>
      <c r="K12" s="65">
        <v>0.87880795078948171</v>
      </c>
      <c r="L12" s="180">
        <v>2.5036199405654478</v>
      </c>
      <c r="M12" s="179">
        <v>50.588255483870967</v>
      </c>
      <c r="N12" s="65">
        <v>51.536650816090479</v>
      </c>
      <c r="O12" s="180">
        <v>75.900017550276615</v>
      </c>
      <c r="P12" s="3"/>
      <c r="Q12" s="174">
        <v>51.112678134925318</v>
      </c>
      <c r="R12" s="64">
        <v>72.734959057559863</v>
      </c>
      <c r="S12" s="175">
        <v>61.12045222844948</v>
      </c>
      <c r="T12" s="174">
        <v>-8.9636180275519557</v>
      </c>
      <c r="U12" s="64">
        <v>280.09473064391705</v>
      </c>
      <c r="V12" s="175">
        <v>121.98233577878331</v>
      </c>
      <c r="W12" s="174">
        <v>-100</v>
      </c>
      <c r="X12" s="64">
        <v>-40.557715227454878</v>
      </c>
      <c r="Y12" s="175">
        <v>168.41714690916271</v>
      </c>
      <c r="Z12" s="174">
        <v>42.178243372177185</v>
      </c>
      <c r="AA12" s="64">
        <v>85.290715943652046</v>
      </c>
      <c r="AB12" s="175">
        <v>70.287256172584762</v>
      </c>
    </row>
    <row r="13" spans="1:28" ht="18" customHeight="1" x14ac:dyDescent="0.35">
      <c r="A13" s="43"/>
      <c r="B13" s="187"/>
      <c r="C13" s="188" t="s">
        <v>168</v>
      </c>
      <c r="D13" s="269">
        <v>43.813200000000002</v>
      </c>
      <c r="E13" s="66">
        <v>42.874726502256742</v>
      </c>
      <c r="F13" s="270">
        <v>55.614395678873521</v>
      </c>
      <c r="G13" s="269">
        <v>0.41533333333333333</v>
      </c>
      <c r="H13" s="66">
        <v>3.9897703070056565</v>
      </c>
      <c r="I13" s="270">
        <v>7.9699594016089259</v>
      </c>
      <c r="J13" s="269">
        <v>0</v>
      </c>
      <c r="K13" s="66">
        <v>0.44515624518647268</v>
      </c>
      <c r="L13" s="270">
        <v>2.6810353366291273</v>
      </c>
      <c r="M13" s="269">
        <v>44.228555999999998</v>
      </c>
      <c r="N13" s="66">
        <v>47.309653054448873</v>
      </c>
      <c r="O13" s="270">
        <v>66.265390417111576</v>
      </c>
      <c r="P13" s="3"/>
      <c r="Q13" s="256">
        <v>102.5201072386059</v>
      </c>
      <c r="R13" s="63">
        <v>146.07071483946191</v>
      </c>
      <c r="S13" s="257">
        <v>70.083434074784904</v>
      </c>
      <c r="T13" s="256">
        <v>0</v>
      </c>
      <c r="U13" s="63">
        <v>684.93053632861586</v>
      </c>
      <c r="V13" s="257">
        <v>125.79849466891123</v>
      </c>
      <c r="W13" s="256">
        <v>-100</v>
      </c>
      <c r="X13" s="63">
        <v>-69.895739719761195</v>
      </c>
      <c r="Y13" s="257">
        <v>201.36913209532241</v>
      </c>
      <c r="Z13" s="256">
        <v>100.86280118641315</v>
      </c>
      <c r="AA13" s="63">
        <v>143.72909615545018</v>
      </c>
      <c r="AB13" s="257">
        <v>78.528225801081746</v>
      </c>
    </row>
    <row r="14" spans="1:28" ht="18" customHeight="1" x14ac:dyDescent="0.35">
      <c r="A14" s="43"/>
      <c r="B14" s="185"/>
      <c r="C14" s="186" t="s">
        <v>169</v>
      </c>
      <c r="D14" s="179">
        <v>45.199458134434266</v>
      </c>
      <c r="E14" s="65">
        <v>43.388018922138642</v>
      </c>
      <c r="F14" s="180">
        <v>53.02223499155037</v>
      </c>
      <c r="G14" s="179">
        <v>1.6129531673332473</v>
      </c>
      <c r="H14" s="65">
        <v>1.5834312329137785</v>
      </c>
      <c r="I14" s="180">
        <v>6.7011378006317992</v>
      </c>
      <c r="J14" s="179">
        <v>0</v>
      </c>
      <c r="K14" s="65">
        <v>0.82315175986853906</v>
      </c>
      <c r="L14" s="180">
        <v>2.438822927846636</v>
      </c>
      <c r="M14" s="179">
        <v>46.812402270674752</v>
      </c>
      <c r="N14" s="65">
        <v>45.79460191492096</v>
      </c>
      <c r="O14" s="180">
        <v>62.162195720028805</v>
      </c>
      <c r="P14" s="3"/>
      <c r="Q14" s="174">
        <v>102.20260940996017</v>
      </c>
      <c r="R14" s="64">
        <v>131.42161750742071</v>
      </c>
      <c r="S14" s="175">
        <v>76.469448256794095</v>
      </c>
      <c r="T14" s="174">
        <v>1422.5806386610061</v>
      </c>
      <c r="U14" s="64">
        <v>163.25533188156669</v>
      </c>
      <c r="V14" s="175">
        <v>37.510807909093813</v>
      </c>
      <c r="W14" s="174">
        <v>-100</v>
      </c>
      <c r="X14" s="64">
        <v>-42.615739325805535</v>
      </c>
      <c r="Y14" s="175">
        <v>149.69031871378263</v>
      </c>
      <c r="Z14" s="174">
        <v>107.71529600056621</v>
      </c>
      <c r="AA14" s="64">
        <v>120.33150274174987</v>
      </c>
      <c r="AB14" s="175">
        <v>73.172859972717447</v>
      </c>
    </row>
    <row r="15" spans="1:28" ht="18" customHeight="1" x14ac:dyDescent="0.35">
      <c r="A15" s="43"/>
      <c r="B15" s="187">
        <v>2022</v>
      </c>
      <c r="C15" s="188" t="s">
        <v>171</v>
      </c>
      <c r="D15" s="269">
        <v>28.840387096774194</v>
      </c>
      <c r="E15" s="66">
        <v>32.704539218972762</v>
      </c>
      <c r="F15" s="270">
        <v>46.065885739250461</v>
      </c>
      <c r="G15" s="269">
        <v>4.7354838709677418</v>
      </c>
      <c r="H15" s="66">
        <v>4.3050017499550775</v>
      </c>
      <c r="I15" s="270">
        <v>8.6001521452299503</v>
      </c>
      <c r="J15" s="269">
        <v>0</v>
      </c>
      <c r="K15" s="66">
        <v>1.1645298445922749</v>
      </c>
      <c r="L15" s="270">
        <v>2.6184395183952138</v>
      </c>
      <c r="M15" s="269">
        <v>33.575927741935487</v>
      </c>
      <c r="N15" s="66">
        <v>38.17407081352011</v>
      </c>
      <c r="O15" s="270">
        <v>57.284477402875623</v>
      </c>
      <c r="P15" s="3"/>
      <c r="Q15" s="256">
        <v>38.373295197787762</v>
      </c>
      <c r="R15" s="63">
        <v>55.408281204865482</v>
      </c>
      <c r="S15" s="257">
        <v>43.224971247099809</v>
      </c>
      <c r="T15" s="256">
        <v>0</v>
      </c>
      <c r="U15" s="63">
        <v>41.689742415387471</v>
      </c>
      <c r="V15" s="257">
        <v>37.457631453447682</v>
      </c>
      <c r="W15" s="256">
        <v>-100</v>
      </c>
      <c r="X15" s="63">
        <v>-21.659646492652197</v>
      </c>
      <c r="Y15" s="257">
        <v>127.21962661648323</v>
      </c>
      <c r="Z15" s="256">
        <v>59.688847439056893</v>
      </c>
      <c r="AA15" s="63">
        <v>49.297664791182811</v>
      </c>
      <c r="AB15" s="257">
        <v>44.759129699138313</v>
      </c>
    </row>
    <row r="16" spans="1:28" ht="18" customHeight="1" x14ac:dyDescent="0.35">
      <c r="A16" s="43"/>
      <c r="B16" s="185"/>
      <c r="C16" s="186" t="s">
        <v>172</v>
      </c>
      <c r="D16" s="179">
        <v>33.480142857142859</v>
      </c>
      <c r="E16" s="65">
        <v>40.764557290726273</v>
      </c>
      <c r="F16" s="180">
        <v>54.342277975541926</v>
      </c>
      <c r="G16" s="179">
        <v>7.1609999999999996</v>
      </c>
      <c r="H16" s="65">
        <v>5.0842734904062761</v>
      </c>
      <c r="I16" s="180">
        <v>10.134664238171165</v>
      </c>
      <c r="J16" s="179">
        <v>0</v>
      </c>
      <c r="K16" s="65">
        <v>1.4971150782869158</v>
      </c>
      <c r="L16" s="180">
        <v>2.2437872229631908</v>
      </c>
      <c r="M16" s="179">
        <v>40.641107142857145</v>
      </c>
      <c r="N16" s="65">
        <v>47.345945859419466</v>
      </c>
      <c r="O16" s="180">
        <v>66.72072943667628</v>
      </c>
      <c r="P16" s="3"/>
      <c r="Q16" s="174">
        <v>46.976992665498727</v>
      </c>
      <c r="R16" s="64">
        <v>70.213098332869251</v>
      </c>
      <c r="S16" s="175">
        <v>57.487253721156797</v>
      </c>
      <c r="T16" s="174">
        <v>22310.093769108607</v>
      </c>
      <c r="U16" s="64">
        <v>1431.6044059605886</v>
      </c>
      <c r="V16" s="175">
        <v>50.081232663755863</v>
      </c>
      <c r="W16" s="174">
        <v>-100</v>
      </c>
      <c r="X16" s="64">
        <v>16.222385251091396</v>
      </c>
      <c r="Y16" s="175">
        <v>83.227686521552471</v>
      </c>
      <c r="Z16" s="174">
        <v>74.395509496858125</v>
      </c>
      <c r="AA16" s="64">
        <v>85.167628231515579</v>
      </c>
      <c r="AB16" s="175">
        <v>57.052027402523244</v>
      </c>
    </row>
    <row r="17" spans="1:29" ht="18" customHeight="1" x14ac:dyDescent="0.35">
      <c r="A17" s="43"/>
      <c r="B17" s="187"/>
      <c r="C17" s="188" t="s">
        <v>173</v>
      </c>
      <c r="D17" s="269">
        <v>48.392774193548384</v>
      </c>
      <c r="E17" s="66">
        <v>54.019873834389834</v>
      </c>
      <c r="F17" s="270">
        <v>68.600559964532593</v>
      </c>
      <c r="G17" s="269">
        <v>1.231741935483871</v>
      </c>
      <c r="H17" s="66">
        <v>4.1254413334155826</v>
      </c>
      <c r="I17" s="270">
        <v>13.206695895596246</v>
      </c>
      <c r="J17" s="269">
        <v>0</v>
      </c>
      <c r="K17" s="66">
        <v>1.3977162548908935</v>
      </c>
      <c r="L17" s="270">
        <v>2.4609637613404618</v>
      </c>
      <c r="M17" s="269">
        <v>49.624570322580645</v>
      </c>
      <c r="N17" s="66">
        <v>59.543031422696309</v>
      </c>
      <c r="O17" s="270">
        <v>84.268219621469299</v>
      </c>
      <c r="P17" s="3"/>
      <c r="Q17" s="256">
        <v>28.648118356015978</v>
      </c>
      <c r="R17" s="63">
        <v>49.640087954743066</v>
      </c>
      <c r="S17" s="257">
        <v>39.102481261114598</v>
      </c>
      <c r="T17" s="256">
        <v>0</v>
      </c>
      <c r="U17" s="63">
        <v>463.23377898884274</v>
      </c>
      <c r="V17" s="257">
        <v>232.60981525747019</v>
      </c>
      <c r="W17" s="256">
        <v>-100</v>
      </c>
      <c r="X17" s="63">
        <v>50.593231409888638</v>
      </c>
      <c r="Y17" s="257">
        <v>113.03348554867492</v>
      </c>
      <c r="Z17" s="256">
        <v>28.800701636380467</v>
      </c>
      <c r="AA17" s="63">
        <v>57.686174367762952</v>
      </c>
      <c r="AB17" s="257">
        <v>54.784207206705197</v>
      </c>
    </row>
    <row r="18" spans="1:29" ht="18" customHeight="1" x14ac:dyDescent="0.35">
      <c r="A18" s="43"/>
      <c r="B18" s="185"/>
      <c r="C18" s="186" t="s">
        <v>174</v>
      </c>
      <c r="D18" s="179">
        <v>58.078000000000003</v>
      </c>
      <c r="E18" s="65">
        <v>54.739950347361344</v>
      </c>
      <c r="F18" s="180">
        <v>73.127769756330139</v>
      </c>
      <c r="G18" s="179">
        <v>1.4937333333333334</v>
      </c>
      <c r="H18" s="65">
        <v>12.517477458284414</v>
      </c>
      <c r="I18" s="180">
        <v>15.733611479083738</v>
      </c>
      <c r="J18" s="179">
        <v>0</v>
      </c>
      <c r="K18" s="65">
        <v>1.5950589141417608</v>
      </c>
      <c r="L18" s="180">
        <v>2.22938822853803</v>
      </c>
      <c r="M18" s="179">
        <v>59.571761333333335</v>
      </c>
      <c r="N18" s="65">
        <v>68.852486719787521</v>
      </c>
      <c r="O18" s="180">
        <v>91.090769463951901</v>
      </c>
      <c r="P18" s="3"/>
      <c r="Q18" s="174">
        <v>55.183654565673145</v>
      </c>
      <c r="R18" s="64">
        <v>38.781590941603014</v>
      </c>
      <c r="S18" s="175">
        <v>37.355969508351613</v>
      </c>
      <c r="T18" s="174">
        <v>0</v>
      </c>
      <c r="U18" s="64">
        <v>269.24593582621696</v>
      </c>
      <c r="V18" s="175">
        <v>113.83811858542084</v>
      </c>
      <c r="W18" s="174">
        <v>-100</v>
      </c>
      <c r="X18" s="64">
        <v>55.520083341208881</v>
      </c>
      <c r="Y18" s="175">
        <v>65.136347498747014</v>
      </c>
      <c r="Z18" s="174">
        <v>57.338368153113286</v>
      </c>
      <c r="AA18" s="64">
        <v>56.986437933537886</v>
      </c>
      <c r="AB18" s="175">
        <v>47.045465477363315</v>
      </c>
    </row>
    <row r="19" spans="1:29" ht="18" customHeight="1" x14ac:dyDescent="0.35">
      <c r="A19" s="43"/>
      <c r="B19" s="187"/>
      <c r="C19" s="188" t="s">
        <v>175</v>
      </c>
      <c r="D19" s="269">
        <v>51.771225806451611</v>
      </c>
      <c r="E19" s="66">
        <v>59.005792112843984</v>
      </c>
      <c r="F19" s="270">
        <v>76.909040050657239</v>
      </c>
      <c r="G19" s="269">
        <v>5.2867096774193545</v>
      </c>
      <c r="H19" s="66">
        <v>9.0683659325523696</v>
      </c>
      <c r="I19" s="270">
        <v>12.809223709369782</v>
      </c>
      <c r="J19" s="269">
        <v>0</v>
      </c>
      <c r="K19" s="66">
        <v>1.520932238628838</v>
      </c>
      <c r="L19" s="270">
        <v>2.4754231576353001</v>
      </c>
      <c r="M19" s="269">
        <v>57.057997419354841</v>
      </c>
      <c r="N19" s="66">
        <v>69.59509028402519</v>
      </c>
      <c r="O19" s="270">
        <v>92.193686917662319</v>
      </c>
      <c r="P19" s="3"/>
      <c r="Q19" s="256">
        <v>11.97581530005502</v>
      </c>
      <c r="R19" s="63">
        <v>26.138405980414145</v>
      </c>
      <c r="S19" s="257">
        <v>31.524860821026262</v>
      </c>
      <c r="T19" s="256">
        <v>1325.7928569623216</v>
      </c>
      <c r="U19" s="63">
        <v>136.56474864044927</v>
      </c>
      <c r="V19" s="257">
        <v>205.73296589200859</v>
      </c>
      <c r="W19" s="256">
        <v>-100</v>
      </c>
      <c r="X19" s="63">
        <v>50.592329970518797</v>
      </c>
      <c r="Y19" s="257">
        <v>66.182354784648879</v>
      </c>
      <c r="Z19" s="256">
        <v>21.468061196628447</v>
      </c>
      <c r="AA19" s="63">
        <v>34.816907188849967</v>
      </c>
      <c r="AB19" s="257">
        <v>43.706468442371609</v>
      </c>
    </row>
    <row r="20" spans="1:29" ht="18" customHeight="1" x14ac:dyDescent="0.35">
      <c r="A20" s="43"/>
      <c r="B20" s="185"/>
      <c r="C20" s="186" t="s">
        <v>176</v>
      </c>
      <c r="D20" s="179">
        <v>61.963333333333331</v>
      </c>
      <c r="E20" s="65">
        <v>69.7886515169577</v>
      </c>
      <c r="F20" s="180">
        <v>80.515899685972229</v>
      </c>
      <c r="G20" s="179">
        <v>5.3125333333333336</v>
      </c>
      <c r="H20" s="65">
        <v>8.3956529167119829</v>
      </c>
      <c r="I20" s="180">
        <v>15.450766364731447</v>
      </c>
      <c r="J20" s="179">
        <v>0</v>
      </c>
      <c r="K20" s="65">
        <v>1.6383300284817159</v>
      </c>
      <c r="L20" s="180">
        <v>2.3385731752853096</v>
      </c>
      <c r="M20" s="179">
        <v>67.275847999999996</v>
      </c>
      <c r="N20" s="65">
        <v>79.822634462151399</v>
      </c>
      <c r="O20" s="180">
        <v>98.305239225988984</v>
      </c>
      <c r="P20" s="3"/>
      <c r="Q20" s="174">
        <v>13.5447411114628</v>
      </c>
      <c r="R20" s="64">
        <v>33.39038400206244</v>
      </c>
      <c r="S20" s="175">
        <v>23.024785850171995</v>
      </c>
      <c r="T20" s="174">
        <v>356.76946003505765</v>
      </c>
      <c r="U20" s="64">
        <v>73.616761292264741</v>
      </c>
      <c r="V20" s="175">
        <v>150.20310349284932</v>
      </c>
      <c r="W20" s="174">
        <v>-100</v>
      </c>
      <c r="X20" s="64">
        <v>70.678472105320978</v>
      </c>
      <c r="Y20" s="175">
        <v>51.47431690938668</v>
      </c>
      <c r="Z20" s="174">
        <v>19.695959193707875</v>
      </c>
      <c r="AA20" s="64">
        <v>37.353523724923392</v>
      </c>
      <c r="AB20" s="175">
        <v>34.359077836167337</v>
      </c>
    </row>
    <row r="21" spans="1:29" ht="18" customHeight="1" x14ac:dyDescent="0.35">
      <c r="A21" s="43"/>
      <c r="B21" s="187"/>
      <c r="C21" s="188" t="s">
        <v>160</v>
      </c>
      <c r="D21" s="269">
        <v>73.09187096774194</v>
      </c>
      <c r="E21" s="66">
        <v>66.334972791480723</v>
      </c>
      <c r="F21" s="270">
        <v>82.376981295351598</v>
      </c>
      <c r="G21" s="269">
        <v>13.578064516129032</v>
      </c>
      <c r="H21" s="66">
        <v>19.647373724707457</v>
      </c>
      <c r="I21" s="270">
        <v>17.280331022049168</v>
      </c>
      <c r="J21" s="269">
        <v>0</v>
      </c>
      <c r="K21" s="66">
        <v>1.6286880552036773</v>
      </c>
      <c r="L21" s="270">
        <v>2.3032863302149611</v>
      </c>
      <c r="M21" s="269">
        <v>86.669936774193545</v>
      </c>
      <c r="N21" s="66">
        <v>87.611034571391855</v>
      </c>
      <c r="O21" s="270">
        <v>101.96059864761573</v>
      </c>
      <c r="P21" s="3"/>
      <c r="Q21" s="256">
        <v>24.391615025426567</v>
      </c>
      <c r="R21" s="63">
        <v>9.5494864506566461</v>
      </c>
      <c r="S21" s="257">
        <v>7.713833003546875</v>
      </c>
      <c r="T21" s="256">
        <v>59.732236373350126</v>
      </c>
      <c r="U21" s="63">
        <v>21.624409422126426</v>
      </c>
      <c r="V21" s="257">
        <v>50.018973930427705</v>
      </c>
      <c r="W21" s="256">
        <v>-100</v>
      </c>
      <c r="X21" s="63">
        <v>65.227311869620593</v>
      </c>
      <c r="Y21" s="257">
        <v>17.660140212690678</v>
      </c>
      <c r="Z21" s="256">
        <v>27.917372050306444</v>
      </c>
      <c r="AA21" s="63">
        <v>12.766571827768724</v>
      </c>
      <c r="AB21" s="257">
        <v>13.347532108130803</v>
      </c>
    </row>
    <row r="22" spans="1:29" ht="18" customHeight="1" x14ac:dyDescent="0.35">
      <c r="A22" s="43"/>
      <c r="B22" s="185"/>
      <c r="C22" s="186" t="s">
        <v>164</v>
      </c>
      <c r="D22" s="179">
        <v>50.116091954022991</v>
      </c>
      <c r="E22" s="65">
        <v>52.784550815870752</v>
      </c>
      <c r="F22" s="180">
        <v>68.572211758374721</v>
      </c>
      <c r="G22" s="179">
        <v>2.8314176245210727</v>
      </c>
      <c r="H22" s="65">
        <v>7.7178695733593266</v>
      </c>
      <c r="I22" s="180">
        <v>12.028796078454432</v>
      </c>
      <c r="J22" s="179">
        <v>0</v>
      </c>
      <c r="K22" s="65">
        <v>1.5995478667781451</v>
      </c>
      <c r="L22" s="180">
        <v>2.1953570643259286</v>
      </c>
      <c r="M22" s="179">
        <v>52.947481481481482</v>
      </c>
      <c r="N22" s="65">
        <v>62.101968256008227</v>
      </c>
      <c r="O22" s="180">
        <v>82.796364901155073</v>
      </c>
      <c r="P22" s="3"/>
      <c r="Q22" s="174">
        <v>30.526272175181806</v>
      </c>
      <c r="R22" s="64">
        <v>22.504520819978758</v>
      </c>
      <c r="S22" s="175">
        <v>16.896187581222275</v>
      </c>
      <c r="T22" s="174">
        <v>0</v>
      </c>
      <c r="U22" s="64">
        <v>57.644900177764143</v>
      </c>
      <c r="V22" s="175">
        <v>71.608333175942533</v>
      </c>
      <c r="W22" s="174">
        <v>0</v>
      </c>
      <c r="X22" s="64">
        <v>125.76040495793514</v>
      </c>
      <c r="Y22" s="175">
        <v>14.092435528508215</v>
      </c>
      <c r="Z22" s="174">
        <v>37.900346816229572</v>
      </c>
      <c r="AA22" s="64">
        <v>27.540169646291172</v>
      </c>
      <c r="AB22" s="175">
        <v>22.489947839278791</v>
      </c>
    </row>
    <row r="23" spans="1:29" ht="18" customHeight="1" x14ac:dyDescent="0.35">
      <c r="A23" s="43"/>
      <c r="B23" s="187"/>
      <c r="C23" s="188" t="s">
        <v>165</v>
      </c>
      <c r="D23" s="269">
        <v>55.060933333333331</v>
      </c>
      <c r="E23" s="66">
        <v>56.35432209524798</v>
      </c>
      <c r="F23" s="270">
        <v>73.971166168473943</v>
      </c>
      <c r="G23" s="269">
        <v>3.8949333333333334</v>
      </c>
      <c r="H23" s="66">
        <v>10.820679815597956</v>
      </c>
      <c r="I23" s="270">
        <v>14.664756478917338</v>
      </c>
      <c r="J23" s="269">
        <v>0</v>
      </c>
      <c r="K23" s="66">
        <v>1.9111000147848749</v>
      </c>
      <c r="L23" s="270">
        <v>2.3032321091779502</v>
      </c>
      <c r="M23" s="269">
        <v>58.955800000000004</v>
      </c>
      <c r="N23" s="66">
        <v>69.086101925630814</v>
      </c>
      <c r="O23" s="270">
        <v>90.939154756569224</v>
      </c>
      <c r="P23" s="3"/>
      <c r="Q23" s="256">
        <v>18.870754173862981</v>
      </c>
      <c r="R23" s="63">
        <v>19.680194316171079</v>
      </c>
      <c r="S23" s="257">
        <v>25.345435037803849</v>
      </c>
      <c r="T23" s="256">
        <v>104.58015266817389</v>
      </c>
      <c r="U23" s="63">
        <v>56.309239768313915</v>
      </c>
      <c r="V23" s="257">
        <v>27.022751454874193</v>
      </c>
      <c r="W23" s="256">
        <v>0</v>
      </c>
      <c r="X23" s="63">
        <v>36.424125165388219</v>
      </c>
      <c r="Y23" s="257">
        <v>-8.7874120800015589</v>
      </c>
      <c r="Z23" s="256">
        <v>22.254568014092303</v>
      </c>
      <c r="AA23" s="63">
        <v>24.679651886299929</v>
      </c>
      <c r="AB23" s="257">
        <v>24.431074011651823</v>
      </c>
    </row>
    <row r="24" spans="1:29" ht="18" customHeight="1" x14ac:dyDescent="0.35">
      <c r="A24" s="43"/>
      <c r="B24" s="185"/>
      <c r="C24" s="186" t="s">
        <v>167</v>
      </c>
      <c r="D24" s="179">
        <v>54.899354838709677</v>
      </c>
      <c r="E24" s="65">
        <v>56.110131000681719</v>
      </c>
      <c r="F24" s="180">
        <v>73.301041298239696</v>
      </c>
      <c r="G24" s="179">
        <v>1.4001290322580646</v>
      </c>
      <c r="H24" s="65">
        <v>22.172640423773395</v>
      </c>
      <c r="I24" s="180">
        <v>16.837430441587593</v>
      </c>
      <c r="J24" s="179">
        <v>0</v>
      </c>
      <c r="K24" s="65">
        <v>1.9454868328382942</v>
      </c>
      <c r="L24" s="180">
        <v>2.0622397810926065</v>
      </c>
      <c r="M24" s="179">
        <v>56.29949677419355</v>
      </c>
      <c r="N24" s="65">
        <v>80.228258257293405</v>
      </c>
      <c r="O24" s="180">
        <v>92.200711520919896</v>
      </c>
      <c r="P24" s="3"/>
      <c r="Q24" s="174">
        <v>15.432406914998781</v>
      </c>
      <c r="R24" s="64">
        <v>36.235044990372458</v>
      </c>
      <c r="S24" s="175">
        <v>17.952781336044669</v>
      </c>
      <c r="T24" s="174">
        <v>-53.76848025173372</v>
      </c>
      <c r="U24" s="64">
        <v>134.09666489080021</v>
      </c>
      <c r="V24" s="175">
        <v>49.639399271278805</v>
      </c>
      <c r="W24" s="174">
        <v>0</v>
      </c>
      <c r="X24" s="64">
        <v>121.37792802935736</v>
      </c>
      <c r="Y24" s="175">
        <v>-17.629679023950224</v>
      </c>
      <c r="Z24" s="174">
        <v>11.2896585099899</v>
      </c>
      <c r="AA24" s="64">
        <v>55.672239050951632</v>
      </c>
      <c r="AB24" s="175">
        <v>21.476535179741163</v>
      </c>
    </row>
    <row r="25" spans="1:29" ht="18" customHeight="1" x14ac:dyDescent="0.3">
      <c r="A25" s="44"/>
      <c r="B25" s="187"/>
      <c r="C25" s="188" t="s">
        <v>168</v>
      </c>
      <c r="D25" s="269">
        <v>44.918266666666668</v>
      </c>
      <c r="E25" s="66">
        <v>47.673237760843911</v>
      </c>
      <c r="F25" s="270">
        <v>67.048274910867292</v>
      </c>
      <c r="G25" s="269">
        <v>3.8609333333333336</v>
      </c>
      <c r="H25" s="66">
        <v>16.068453206505321</v>
      </c>
      <c r="I25" s="270">
        <v>13.036178761028069</v>
      </c>
      <c r="J25" s="269">
        <v>0</v>
      </c>
      <c r="K25" s="66">
        <v>1.8854013301275308</v>
      </c>
      <c r="L25" s="270">
        <v>1.9032657136592055</v>
      </c>
      <c r="M25" s="269">
        <v>48.779137333333331</v>
      </c>
      <c r="N25" s="66">
        <v>65.627092297476764</v>
      </c>
      <c r="O25" s="270">
        <v>81.987719385554556</v>
      </c>
      <c r="P25" s="3"/>
      <c r="Q25" s="256">
        <v>2.5222231351890905</v>
      </c>
      <c r="R25" s="63">
        <v>11.191934386535371</v>
      </c>
      <c r="S25" s="257">
        <v>20.559207903620678</v>
      </c>
      <c r="T25" s="256">
        <v>829.59871596545736</v>
      </c>
      <c r="U25" s="63">
        <v>302.74131015295364</v>
      </c>
      <c r="V25" s="257">
        <v>63.566438725032974</v>
      </c>
      <c r="W25" s="256">
        <v>0</v>
      </c>
      <c r="X25" s="63">
        <v>323.5369829037121</v>
      </c>
      <c r="Y25" s="257">
        <v>-29.010047436642001</v>
      </c>
      <c r="Z25" s="256">
        <v>10.288785673521273</v>
      </c>
      <c r="AA25" s="63">
        <v>38.718185529735479</v>
      </c>
      <c r="AB25" s="257">
        <v>23.726305495964244</v>
      </c>
    </row>
    <row r="26" spans="1:29" ht="18" customHeight="1" x14ac:dyDescent="0.3">
      <c r="A26" s="44"/>
      <c r="B26" s="189"/>
      <c r="C26" s="190" t="s">
        <v>169</v>
      </c>
      <c r="D26" s="273">
        <v>40.234838709677419</v>
      </c>
      <c r="E26" s="274">
        <v>46.977047244334535</v>
      </c>
      <c r="F26" s="275">
        <v>58.506428392082668</v>
      </c>
      <c r="G26" s="273">
        <v>3.7086451612903226</v>
      </c>
      <c r="H26" s="274">
        <v>7.9017868488525753</v>
      </c>
      <c r="I26" s="275">
        <v>7.6923683435420269</v>
      </c>
      <c r="J26" s="273">
        <v>0</v>
      </c>
      <c r="K26" s="274">
        <v>1.8422833724342742</v>
      </c>
      <c r="L26" s="275">
        <v>1.7369825212229602</v>
      </c>
      <c r="M26" s="273">
        <v>43.943501935483873</v>
      </c>
      <c r="N26" s="274">
        <v>56.721117465621383</v>
      </c>
      <c r="O26" s="275">
        <v>67.935779256847653</v>
      </c>
      <c r="P26" s="126"/>
      <c r="Q26" s="176">
        <v>-10.98380296940806</v>
      </c>
      <c r="R26" s="177">
        <v>8.2719340762673959</v>
      </c>
      <c r="S26" s="178">
        <v>10.343195456305258</v>
      </c>
      <c r="T26" s="176">
        <v>129.9288805451433</v>
      </c>
      <c r="U26" s="177">
        <v>399.02936639570532</v>
      </c>
      <c r="V26" s="178">
        <v>14.791973728002949</v>
      </c>
      <c r="W26" s="176">
        <v>0</v>
      </c>
      <c r="X26" s="177">
        <v>123.80847155791574</v>
      </c>
      <c r="Y26" s="178">
        <v>-28.777833707269274</v>
      </c>
      <c r="Z26" s="176">
        <v>-6.1285048321730349</v>
      </c>
      <c r="AA26" s="177">
        <v>23.859833023608555</v>
      </c>
      <c r="AB26" s="178">
        <v>9.2879337191592608</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8" customHeight="1" x14ac:dyDescent="0.35">
      <c r="A29" s="43"/>
      <c r="B29" s="183">
        <v>2020</v>
      </c>
      <c r="C29" s="184"/>
      <c r="D29" s="277">
        <v>26.999857925049998</v>
      </c>
      <c r="E29" s="278">
        <v>26.280002229199305</v>
      </c>
      <c r="F29" s="279">
        <v>36.608313029383787</v>
      </c>
      <c r="G29" s="277">
        <v>0.69378476737959149</v>
      </c>
      <c r="H29" s="278">
        <v>5.5303455739888348</v>
      </c>
      <c r="I29" s="279">
        <v>6.8465344300060984</v>
      </c>
      <c r="J29" s="277">
        <v>0.59391700637151501</v>
      </c>
      <c r="K29" s="278">
        <v>1.5349850990669716</v>
      </c>
      <c r="L29" s="279">
        <v>1.0501751589482067</v>
      </c>
      <c r="M29" s="277">
        <v>28.287539480442838</v>
      </c>
      <c r="N29" s="278">
        <v>33.345332902255109</v>
      </c>
      <c r="O29" s="279">
        <v>44.505022618338096</v>
      </c>
      <c r="P29" s="3"/>
      <c r="Q29" s="260">
        <v>-55.870882121995926</v>
      </c>
      <c r="R29" s="261">
        <v>-55.280477220345887</v>
      </c>
      <c r="S29" s="262">
        <v>-50.026082861791039</v>
      </c>
      <c r="T29" s="260">
        <v>-96.12695998456222</v>
      </c>
      <c r="U29" s="261">
        <v>-77.119533121330022</v>
      </c>
      <c r="V29" s="262">
        <v>-66.74621346786553</v>
      </c>
      <c r="W29" s="260">
        <v>150.32298764500081</v>
      </c>
      <c r="X29" s="261">
        <v>84.487542985889704</v>
      </c>
      <c r="Y29" s="262">
        <v>-44.513922569344402</v>
      </c>
      <c r="Z29" s="260">
        <v>-64.343824392680162</v>
      </c>
      <c r="AA29" s="261">
        <v>-60.193664594303691</v>
      </c>
      <c r="AB29" s="262">
        <v>-53.512887101483642</v>
      </c>
    </row>
    <row r="30" spans="1:29" ht="18" customHeight="1" x14ac:dyDescent="0.35">
      <c r="A30" s="43"/>
      <c r="B30" s="185">
        <v>2021</v>
      </c>
      <c r="C30" s="186"/>
      <c r="D30" s="179">
        <v>41.736535869648591</v>
      </c>
      <c r="E30" s="65">
        <v>42.286798129392643</v>
      </c>
      <c r="F30" s="180">
        <v>55.105554017657475</v>
      </c>
      <c r="G30" s="179">
        <v>1.436177556678099</v>
      </c>
      <c r="H30" s="65">
        <v>5.0848614454616952</v>
      </c>
      <c r="I30" s="180">
        <v>7.5838580060747924</v>
      </c>
      <c r="J30" s="179">
        <v>0.27874995890906301</v>
      </c>
      <c r="K30" s="65">
        <v>0.96778270141941658</v>
      </c>
      <c r="L30" s="180">
        <v>1.8427478594698286</v>
      </c>
      <c r="M30" s="179">
        <v>43.451479821610548</v>
      </c>
      <c r="N30" s="65">
        <v>48.339442276273751</v>
      </c>
      <c r="O30" s="180">
        <v>64.532159883202098</v>
      </c>
      <c r="P30" s="3"/>
      <c r="Q30" s="174">
        <v>54.580575888895495</v>
      </c>
      <c r="R30" s="64">
        <v>60.908655032027788</v>
      </c>
      <c r="S30" s="175">
        <v>50.527433409461963</v>
      </c>
      <c r="T30" s="174">
        <v>107.00621059471521</v>
      </c>
      <c r="U30" s="64">
        <v>-8.0552674797154538</v>
      </c>
      <c r="V30" s="175">
        <v>10.76929625657038</v>
      </c>
      <c r="W30" s="174">
        <v>-53.065839855522441</v>
      </c>
      <c r="X30" s="64">
        <v>-36.951654971318504</v>
      </c>
      <c r="Y30" s="175">
        <v>75.470524498027956</v>
      </c>
      <c r="Z30" s="174">
        <v>53.606431028465401</v>
      </c>
      <c r="AA30" s="64">
        <v>44.966140892657066</v>
      </c>
      <c r="AB30" s="175">
        <v>44.999723821434806</v>
      </c>
    </row>
    <row r="31" spans="1:29" ht="18" customHeight="1" x14ac:dyDescent="0.35">
      <c r="A31" s="43"/>
      <c r="B31" s="258">
        <v>2022</v>
      </c>
      <c r="C31" s="259"/>
      <c r="D31" s="280">
        <v>50.152852293879342</v>
      </c>
      <c r="E31" s="281">
        <v>53.162018009119087</v>
      </c>
      <c r="F31" s="282">
        <v>68.706077051684147</v>
      </c>
      <c r="G31" s="280">
        <v>4.5281287638234975</v>
      </c>
      <c r="H31" s="281">
        <v>10.683617607751932</v>
      </c>
      <c r="I31" s="282">
        <v>13.137176160245286</v>
      </c>
      <c r="J31" s="280">
        <v>0</v>
      </c>
      <c r="K31" s="281">
        <v>1.6353168472451189</v>
      </c>
      <c r="L31" s="282">
        <v>2.2380304248687457</v>
      </c>
      <c r="M31" s="280">
        <v>54.680983466549876</v>
      </c>
      <c r="N31" s="281">
        <v>65.480952464116143</v>
      </c>
      <c r="O31" s="282">
        <v>84.081283636798176</v>
      </c>
      <c r="P31" s="3"/>
      <c r="Q31" s="263">
        <v>20.165344940401734</v>
      </c>
      <c r="R31" s="264">
        <v>25.71776620788431</v>
      </c>
      <c r="S31" s="265">
        <v>24.680857086775021</v>
      </c>
      <c r="T31" s="263">
        <v>215.29031648622038</v>
      </c>
      <c r="U31" s="264">
        <v>110.10636616670683</v>
      </c>
      <c r="V31" s="265">
        <v>73.225502767569367</v>
      </c>
      <c r="W31" s="263">
        <v>-100</v>
      </c>
      <c r="X31" s="264">
        <v>68.975622821058934</v>
      </c>
      <c r="Y31" s="265">
        <v>21.450713581401153</v>
      </c>
      <c r="Z31" s="263">
        <v>25.843777222444835</v>
      </c>
      <c r="AA31" s="264">
        <v>35.460711544494437</v>
      </c>
      <c r="AB31" s="265">
        <v>30.293614515585904</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29" ht="18" customHeight="1" x14ac:dyDescent="0.35">
      <c r="A34" s="43"/>
      <c r="B34" s="183">
        <v>2020</v>
      </c>
      <c r="C34" s="184"/>
      <c r="D34" s="277">
        <v>25.191782608695654</v>
      </c>
      <c r="E34" s="278">
        <v>20.033338616587361</v>
      </c>
      <c r="F34" s="279">
        <v>33.800673386780964</v>
      </c>
      <c r="G34" s="277">
        <v>1.1566521739130435</v>
      </c>
      <c r="H34" s="278">
        <v>1.2080831193520547</v>
      </c>
      <c r="I34" s="279">
        <v>4.502048138349755</v>
      </c>
      <c r="J34" s="277">
        <v>0.41491304347826086</v>
      </c>
      <c r="K34" s="278">
        <v>1.4637029017417444</v>
      </c>
      <c r="L34" s="279">
        <v>0.93344519818279625</v>
      </c>
      <c r="M34" s="277">
        <v>26.763333478260869</v>
      </c>
      <c r="N34" s="278">
        <v>22.705124637681159</v>
      </c>
      <c r="O34" s="279">
        <v>39.236166723313517</v>
      </c>
      <c r="P34" s="3"/>
      <c r="Q34" s="260">
        <v>-56.057523053436043</v>
      </c>
      <c r="R34" s="261">
        <v>-59.628574230090422</v>
      </c>
      <c r="S34" s="262">
        <v>-49.279848973564953</v>
      </c>
      <c r="T34" s="260">
        <v>-82.377217504078061</v>
      </c>
      <c r="U34" s="261">
        <v>-94.036309921709133</v>
      </c>
      <c r="V34" s="262">
        <v>-70.579263339723354</v>
      </c>
      <c r="W34" s="260">
        <v>-55.921478058824611</v>
      </c>
      <c r="X34" s="261">
        <v>-23.206411330538902</v>
      </c>
      <c r="Y34" s="262">
        <v>-47.744546450549365</v>
      </c>
      <c r="Z34" s="260">
        <v>-58.720009033438849</v>
      </c>
      <c r="AA34" s="261">
        <v>-68.371052551046162</v>
      </c>
      <c r="AB34" s="262">
        <v>-53.139719573795766</v>
      </c>
    </row>
    <row r="35" spans="1:29" ht="18" customHeight="1" x14ac:dyDescent="0.35">
      <c r="A35" s="43"/>
      <c r="B35" s="185">
        <v>2021</v>
      </c>
      <c r="C35" s="186"/>
      <c r="D35" s="179">
        <v>45.542715534107209</v>
      </c>
      <c r="E35" s="65">
        <v>42.478746691234939</v>
      </c>
      <c r="F35" s="180">
        <v>56.941275788490358</v>
      </c>
      <c r="G35" s="179">
        <v>1.6994043737228817</v>
      </c>
      <c r="H35" s="65">
        <v>5.0260683947305784</v>
      </c>
      <c r="I35" s="180">
        <v>8.6483278514353685</v>
      </c>
      <c r="J35" s="179">
        <v>0</v>
      </c>
      <c r="K35" s="65">
        <v>0.71864606941296549</v>
      </c>
      <c r="L35" s="180">
        <v>2.5396390110831351</v>
      </c>
      <c r="M35" s="179">
        <v>47.242123385939742</v>
      </c>
      <c r="N35" s="65">
        <v>48.223461155378487</v>
      </c>
      <c r="O35" s="180">
        <v>68.129242651008866</v>
      </c>
      <c r="P35" s="3"/>
      <c r="Q35" s="174">
        <v>80.784012951822646</v>
      </c>
      <c r="R35" s="64">
        <v>112.04027698127288</v>
      </c>
      <c r="S35" s="175">
        <v>68.461956768965848</v>
      </c>
      <c r="T35" s="174">
        <v>46.924409262365337</v>
      </c>
      <c r="U35" s="64">
        <v>316.03663804414373</v>
      </c>
      <c r="V35" s="175">
        <v>92.097631694827413</v>
      </c>
      <c r="W35" s="174">
        <v>-100</v>
      </c>
      <c r="X35" s="64">
        <v>-50.902190015589724</v>
      </c>
      <c r="Y35" s="175">
        <v>172.07157056251648</v>
      </c>
      <c r="Z35" s="174">
        <v>76.518083684321937</v>
      </c>
      <c r="AA35" s="64">
        <v>112.39020672587446</v>
      </c>
      <c r="AB35" s="175">
        <v>73.638885601306725</v>
      </c>
    </row>
    <row r="36" spans="1:29" ht="18" customHeight="1" x14ac:dyDescent="0.35">
      <c r="A36" s="43"/>
      <c r="B36" s="258">
        <v>2022</v>
      </c>
      <c r="C36" s="259"/>
      <c r="D36" s="280">
        <v>46.703347826086954</v>
      </c>
      <c r="E36" s="281">
        <v>50.281518026313272</v>
      </c>
      <c r="F36" s="282">
        <v>66.288596017745036</v>
      </c>
      <c r="G36" s="280">
        <v>2.9804347826086954</v>
      </c>
      <c r="H36" s="281">
        <v>15.37348740920179</v>
      </c>
      <c r="I36" s="282">
        <v>12.523565121013851</v>
      </c>
      <c r="J36" s="280">
        <v>0</v>
      </c>
      <c r="K36" s="281">
        <v>1.8911186550790819</v>
      </c>
      <c r="L36" s="282">
        <v>1.9010704187631342</v>
      </c>
      <c r="M36" s="280">
        <v>49.683772608695655</v>
      </c>
      <c r="N36" s="281">
        <v>67.546124090594148</v>
      </c>
      <c r="O36" s="282">
        <v>80.713231557522022</v>
      </c>
      <c r="P36" s="3"/>
      <c r="Q36" s="263">
        <v>2.5484477119462405</v>
      </c>
      <c r="R36" s="264">
        <v>18.368647718906722</v>
      </c>
      <c r="S36" s="265">
        <v>16.415719703865225</v>
      </c>
      <c r="T36" s="263">
        <v>75.381141106492123</v>
      </c>
      <c r="U36" s="264">
        <v>205.87501406493325</v>
      </c>
      <c r="V36" s="265">
        <v>44.809092996937245</v>
      </c>
      <c r="W36" s="263">
        <v>0</v>
      </c>
      <c r="X36" s="264">
        <v>163.15021198932922</v>
      </c>
      <c r="Y36" s="265">
        <v>-25.144069277006462</v>
      </c>
      <c r="Z36" s="263">
        <v>5.1683731547180898</v>
      </c>
      <c r="AA36" s="264">
        <v>40.069008885378231</v>
      </c>
      <c r="AB36" s="265">
        <v>18.470760009743497</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6" t="s">
        <v>45</v>
      </c>
      <c r="C38" s="546"/>
      <c r="D38" s="546"/>
      <c r="E38" s="546"/>
      <c r="F38" s="546"/>
      <c r="G38" s="546"/>
      <c r="H38" s="546"/>
      <c r="I38" s="546"/>
      <c r="J38" s="546"/>
      <c r="K38" s="546"/>
      <c r="L38" s="546"/>
      <c r="M38" s="546"/>
      <c r="N38" s="546"/>
      <c r="O38" s="546"/>
      <c r="P38" s="284"/>
      <c r="Q38" s="544"/>
      <c r="R38" s="544"/>
      <c r="S38" s="544"/>
      <c r="T38" s="544"/>
      <c r="U38" s="544"/>
      <c r="V38" s="544"/>
      <c r="W38" s="544"/>
      <c r="X38" s="544"/>
      <c r="Y38" s="544"/>
      <c r="Z38" s="544"/>
      <c r="AA38" s="544"/>
      <c r="AB38" s="544"/>
      <c r="AC38" s="1"/>
    </row>
    <row r="39" spans="1:29" ht="18" customHeight="1" x14ac:dyDescent="0.35">
      <c r="A39" s="43"/>
      <c r="B39" s="183">
        <v>2020</v>
      </c>
      <c r="C39" s="184"/>
      <c r="D39" s="277">
        <v>26.999857925049998</v>
      </c>
      <c r="E39" s="278">
        <v>26.280002229199305</v>
      </c>
      <c r="F39" s="279">
        <v>36.608313029383787</v>
      </c>
      <c r="G39" s="277">
        <v>0.69378476737959149</v>
      </c>
      <c r="H39" s="278">
        <v>5.5303455739888348</v>
      </c>
      <c r="I39" s="279">
        <v>6.8465344300060984</v>
      </c>
      <c r="J39" s="277">
        <v>0.59391700637151501</v>
      </c>
      <c r="K39" s="278">
        <v>1.5349850990669716</v>
      </c>
      <c r="L39" s="279">
        <v>1.0501751589482067</v>
      </c>
      <c r="M39" s="277">
        <v>28.287539480442838</v>
      </c>
      <c r="N39" s="278">
        <v>33.345332902255109</v>
      </c>
      <c r="O39" s="279">
        <v>44.505022618338096</v>
      </c>
      <c r="P39" s="3"/>
      <c r="Q39" s="260">
        <v>-55.870882121995926</v>
      </c>
      <c r="R39" s="261">
        <v>-55.280477220345887</v>
      </c>
      <c r="S39" s="262">
        <v>-50.026082861791039</v>
      </c>
      <c r="T39" s="260">
        <v>-96.12695998456222</v>
      </c>
      <c r="U39" s="261">
        <v>-77.119533121330022</v>
      </c>
      <c r="V39" s="262">
        <v>-66.74621346786553</v>
      </c>
      <c r="W39" s="260">
        <v>150.32298764500081</v>
      </c>
      <c r="X39" s="261">
        <v>84.487542985889704</v>
      </c>
      <c r="Y39" s="262">
        <v>-44.513922569344402</v>
      </c>
      <c r="Z39" s="260">
        <v>-64.343824392680162</v>
      </c>
      <c r="AA39" s="261">
        <v>-60.193664594303691</v>
      </c>
      <c r="AB39" s="262">
        <v>-53.512887101483642</v>
      </c>
    </row>
    <row r="40" spans="1:29" ht="18" customHeight="1" x14ac:dyDescent="0.35">
      <c r="A40" s="43"/>
      <c r="B40" s="185">
        <v>2021</v>
      </c>
      <c r="C40" s="186"/>
      <c r="D40" s="179">
        <v>41.736535869648591</v>
      </c>
      <c r="E40" s="65">
        <v>42.286798129392643</v>
      </c>
      <c r="F40" s="180">
        <v>55.105554017657475</v>
      </c>
      <c r="G40" s="179">
        <v>1.436177556678099</v>
      </c>
      <c r="H40" s="65">
        <v>5.0848614454616952</v>
      </c>
      <c r="I40" s="180">
        <v>7.5838580060747924</v>
      </c>
      <c r="J40" s="179">
        <v>0.27874995890906301</v>
      </c>
      <c r="K40" s="65">
        <v>0.96778270141941658</v>
      </c>
      <c r="L40" s="180">
        <v>1.8427478594698286</v>
      </c>
      <c r="M40" s="179">
        <v>43.451479821610548</v>
      </c>
      <c r="N40" s="65">
        <v>48.339442276273751</v>
      </c>
      <c r="O40" s="180">
        <v>64.532159883202098</v>
      </c>
      <c r="P40" s="3"/>
      <c r="Q40" s="174">
        <v>54.580575888895495</v>
      </c>
      <c r="R40" s="64">
        <v>60.908655032027788</v>
      </c>
      <c r="S40" s="175">
        <v>50.527433409461963</v>
      </c>
      <c r="T40" s="174">
        <v>107.00621059471521</v>
      </c>
      <c r="U40" s="64">
        <v>-8.0552674797154538</v>
      </c>
      <c r="V40" s="175">
        <v>10.76929625657038</v>
      </c>
      <c r="W40" s="174">
        <v>-53.065839855522441</v>
      </c>
      <c r="X40" s="64">
        <v>-36.951654971318504</v>
      </c>
      <c r="Y40" s="175">
        <v>75.470524498027956</v>
      </c>
      <c r="Z40" s="174">
        <v>53.606431028465401</v>
      </c>
      <c r="AA40" s="64">
        <v>44.966140892657066</v>
      </c>
      <c r="AB40" s="175">
        <v>44.999723821434806</v>
      </c>
    </row>
    <row r="41" spans="1:29" ht="18" customHeight="1" x14ac:dyDescent="0.35">
      <c r="A41" s="43"/>
      <c r="B41" s="258">
        <v>2022</v>
      </c>
      <c r="C41" s="259"/>
      <c r="D41" s="280">
        <v>50.152852293879342</v>
      </c>
      <c r="E41" s="281">
        <v>53.162018009119087</v>
      </c>
      <c r="F41" s="282">
        <v>68.706077051684147</v>
      </c>
      <c r="G41" s="280">
        <v>4.5281287638234975</v>
      </c>
      <c r="H41" s="281">
        <v>10.683617607751932</v>
      </c>
      <c r="I41" s="282">
        <v>13.137176160245286</v>
      </c>
      <c r="J41" s="280">
        <v>0</v>
      </c>
      <c r="K41" s="281">
        <v>1.6353168472451189</v>
      </c>
      <c r="L41" s="282">
        <v>2.2380304248687457</v>
      </c>
      <c r="M41" s="280">
        <v>54.680983466549876</v>
      </c>
      <c r="N41" s="281">
        <v>65.480952464116143</v>
      </c>
      <c r="O41" s="282">
        <v>84.081283636798176</v>
      </c>
      <c r="P41" s="3"/>
      <c r="Q41" s="263">
        <v>20.165344940401734</v>
      </c>
      <c r="R41" s="264">
        <v>25.71776620788431</v>
      </c>
      <c r="S41" s="265">
        <v>24.680857086775021</v>
      </c>
      <c r="T41" s="263">
        <v>215.29031648622038</v>
      </c>
      <c r="U41" s="264">
        <v>110.10636616670683</v>
      </c>
      <c r="V41" s="265">
        <v>73.225502767569367</v>
      </c>
      <c r="W41" s="263">
        <v>-100</v>
      </c>
      <c r="X41" s="264">
        <v>68.975622821058934</v>
      </c>
      <c r="Y41" s="265">
        <v>21.450713581401153</v>
      </c>
      <c r="Z41" s="263">
        <v>25.843777222444835</v>
      </c>
      <c r="AA41" s="264">
        <v>35.460711544494437</v>
      </c>
      <c r="AB41" s="265">
        <v>30.293614515585904</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sheetData>
  <mergeCells count="22">
    <mergeCell ref="B43:AB43"/>
    <mergeCell ref="B33:O33"/>
    <mergeCell ref="B38:O38"/>
    <mergeCell ref="B8:C8"/>
    <mergeCell ref="Q28:AB28"/>
    <mergeCell ref="Q33:AB33"/>
    <mergeCell ref="Q38:AB38"/>
    <mergeCell ref="B28:O28"/>
    <mergeCell ref="Q7:S7"/>
    <mergeCell ref="T7:V7"/>
    <mergeCell ref="W7:Y7"/>
    <mergeCell ref="Z7:AB7"/>
    <mergeCell ref="D7:F7"/>
    <mergeCell ref="M7:O7"/>
    <mergeCell ref="J7:L7"/>
    <mergeCell ref="G7:I7"/>
    <mergeCell ref="B4:AB4"/>
    <mergeCell ref="B2:AB2"/>
    <mergeCell ref="Q6:AB6"/>
    <mergeCell ref="D6:O6"/>
    <mergeCell ref="B3:Q3"/>
    <mergeCell ref="R3:AB3"/>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pageSetUpPr fitToPage="1"/>
  </sheetPr>
  <dimension ref="A1:AP81"/>
  <sheetViews>
    <sheetView showGridLines="0" zoomScale="85" workbookViewId="0"/>
  </sheetViews>
  <sheetFormatPr defaultRowHeight="12.5" x14ac:dyDescent="0.25"/>
  <cols>
    <col min="1" max="1" width="2.7265625" customWidth="1"/>
    <col min="2" max="2" width="6.7265625" customWidth="1"/>
    <col min="3" max="3" width="6.1796875" style="23" customWidth="1"/>
    <col min="4" max="5" width="7.453125" customWidth="1"/>
    <col min="6" max="6" width="8.7265625" customWidth="1"/>
    <col min="7" max="8" width="7.453125" customWidth="1"/>
    <col min="9" max="9" width="8.7265625" customWidth="1"/>
    <col min="10" max="11" width="7.453125" customWidth="1"/>
    <col min="12" max="12" width="8.7265625" customWidth="1"/>
    <col min="13" max="14" width="7.453125" customWidth="1"/>
    <col min="15" max="15" width="8.7265625" bestFit="1" customWidth="1"/>
    <col min="16" max="16" width="1.453125" customWidth="1"/>
    <col min="17" max="18" width="7.453125" customWidth="1"/>
    <col min="19" max="19" width="8.7265625" bestFit="1" customWidth="1"/>
    <col min="20" max="21" width="7.453125" customWidth="1"/>
    <col min="22" max="22" width="8.7265625" bestFit="1" customWidth="1"/>
    <col min="23" max="24" width="7.453125" customWidth="1"/>
    <col min="25" max="25" width="8.7265625" bestFit="1" customWidth="1"/>
    <col min="26" max="27" width="7.453125" customWidth="1"/>
    <col min="28" max="28" width="8.7265625" bestFit="1" customWidth="1"/>
    <col min="29" max="29" width="2.7265625" customWidth="1"/>
    <col min="30" max="41" width="9.1796875" style="151" customWidth="1"/>
  </cols>
  <sheetData>
    <row r="1" spans="1:28" ht="29.5" x14ac:dyDescent="0.3">
      <c r="A1" s="62"/>
      <c r="B1" s="365" t="s">
        <v>137</v>
      </c>
      <c r="Y1" s="18"/>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5" customHeight="1" x14ac:dyDescent="0.25"/>
    <row r="6" spans="1:28" ht="15.75" customHeight="1" x14ac:dyDescent="0.35">
      <c r="D6" s="541" t="s">
        <v>54</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53</v>
      </c>
      <c r="E8" s="251" t="s">
        <v>9</v>
      </c>
      <c r="F8" s="252" t="s">
        <v>10</v>
      </c>
      <c r="G8" s="250" t="s">
        <v>53</v>
      </c>
      <c r="H8" s="251" t="s">
        <v>9</v>
      </c>
      <c r="I8" s="252" t="s">
        <v>10</v>
      </c>
      <c r="J8" s="250" t="s">
        <v>53</v>
      </c>
      <c r="K8" s="251" t="s">
        <v>9</v>
      </c>
      <c r="L8" s="252" t="s">
        <v>10</v>
      </c>
      <c r="M8" s="250" t="s">
        <v>53</v>
      </c>
      <c r="N8" s="251" t="s">
        <v>9</v>
      </c>
      <c r="O8" s="252" t="s">
        <v>10</v>
      </c>
      <c r="P8" s="45"/>
      <c r="Q8" s="250" t="s">
        <v>53</v>
      </c>
      <c r="R8" s="251" t="s">
        <v>9</v>
      </c>
      <c r="S8" s="252" t="s">
        <v>10</v>
      </c>
      <c r="T8" s="250" t="s">
        <v>53</v>
      </c>
      <c r="U8" s="251" t="s">
        <v>9</v>
      </c>
      <c r="V8" s="252" t="s">
        <v>10</v>
      </c>
      <c r="W8" s="250" t="s">
        <v>53</v>
      </c>
      <c r="X8" s="251" t="s">
        <v>9</v>
      </c>
      <c r="Y8" s="252" t="s">
        <v>10</v>
      </c>
      <c r="Z8" s="250" t="s">
        <v>53</v>
      </c>
      <c r="AA8" s="251" t="s">
        <v>9</v>
      </c>
      <c r="AB8" s="252" t="s">
        <v>10</v>
      </c>
    </row>
    <row r="9" spans="1:28" ht="19" customHeight="1" x14ac:dyDescent="0.4">
      <c r="A9" s="42"/>
      <c r="B9" s="183">
        <v>2021</v>
      </c>
      <c r="C9" s="184" t="s">
        <v>160</v>
      </c>
      <c r="D9" s="253">
        <v>90.774259514692943</v>
      </c>
      <c r="E9" s="254">
        <v>106.9013151635166</v>
      </c>
      <c r="F9" s="255">
        <v>97.038877251139226</v>
      </c>
      <c r="G9" s="253">
        <v>45.318316141728602</v>
      </c>
      <c r="H9" s="254">
        <v>116.11485100604972</v>
      </c>
      <c r="I9" s="255">
        <v>52.621295266383129</v>
      </c>
      <c r="J9" s="253">
        <v>32.71800000099806</v>
      </c>
      <c r="K9" s="254">
        <v>153.35371267860705</v>
      </c>
      <c r="L9" s="255">
        <v>50.174267712992659</v>
      </c>
      <c r="M9" s="253">
        <v>79.353476394796616</v>
      </c>
      <c r="N9" s="254">
        <v>109.89920799149849</v>
      </c>
      <c r="O9" s="255">
        <v>87.20884207160934</v>
      </c>
      <c r="P9" s="3"/>
      <c r="Q9" s="253">
        <v>18.268809323246398</v>
      </c>
      <c r="R9" s="254">
        <v>1.1867397244809341</v>
      </c>
      <c r="S9" s="255">
        <v>19.67235226483114</v>
      </c>
      <c r="T9" s="253">
        <v>0</v>
      </c>
      <c r="U9" s="254">
        <v>0</v>
      </c>
      <c r="V9" s="255">
        <v>0</v>
      </c>
      <c r="W9" s="253">
        <v>436.21166667900224</v>
      </c>
      <c r="X9" s="254">
        <v>16.299478668590002</v>
      </c>
      <c r="Y9" s="255">
        <v>523.61137286895575</v>
      </c>
      <c r="Z9" s="253">
        <v>18.31154969375039</v>
      </c>
      <c r="AA9" s="254">
        <v>5.370084662609143</v>
      </c>
      <c r="AB9" s="255">
        <v>24.664980078179127</v>
      </c>
    </row>
    <row r="10" spans="1:28" ht="19" customHeight="1" x14ac:dyDescent="0.35">
      <c r="A10" s="43"/>
      <c r="B10" s="185"/>
      <c r="C10" s="186" t="s">
        <v>164</v>
      </c>
      <c r="D10" s="174">
        <v>87.109500805090491</v>
      </c>
      <c r="E10" s="64">
        <v>102.29608745067402</v>
      </c>
      <c r="F10" s="175">
        <v>89.109611121464212</v>
      </c>
      <c r="G10" s="174">
        <v>0</v>
      </c>
      <c r="H10" s="64">
        <v>0</v>
      </c>
      <c r="I10" s="175">
        <v>0</v>
      </c>
      <c r="J10" s="174">
        <v>0</v>
      </c>
      <c r="K10" s="64">
        <v>0</v>
      </c>
      <c r="L10" s="175">
        <v>0</v>
      </c>
      <c r="M10" s="174">
        <v>75.808808808842741</v>
      </c>
      <c r="N10" s="64">
        <v>104.01641982131819</v>
      </c>
      <c r="O10" s="175">
        <v>78.853608832127648</v>
      </c>
      <c r="P10" s="3"/>
      <c r="Q10" s="174">
        <v>-8.2044027529427339</v>
      </c>
      <c r="R10" s="64">
        <v>-4.381210998242989</v>
      </c>
      <c r="S10" s="175">
        <v>-12.226161555524838</v>
      </c>
      <c r="T10" s="174">
        <v>0</v>
      </c>
      <c r="U10" s="64">
        <v>0</v>
      </c>
      <c r="V10" s="175">
        <v>0</v>
      </c>
      <c r="W10" s="174">
        <v>-100</v>
      </c>
      <c r="X10" s="64">
        <v>-100</v>
      </c>
      <c r="Y10" s="175">
        <v>-100</v>
      </c>
      <c r="Z10" s="174">
        <v>-15.225869473662108</v>
      </c>
      <c r="AA10" s="64">
        <v>-2.9687402158771077</v>
      </c>
      <c r="AB10" s="175">
        <v>-17.742593179139757</v>
      </c>
    </row>
    <row r="11" spans="1:28" ht="19" customHeight="1" x14ac:dyDescent="0.35">
      <c r="A11" s="43"/>
      <c r="B11" s="187"/>
      <c r="C11" s="188" t="s">
        <v>165</v>
      </c>
      <c r="D11" s="256">
        <v>97.471698113244628</v>
      </c>
      <c r="E11" s="63">
        <v>100.92182008792155</v>
      </c>
      <c r="F11" s="257">
        <v>98.370211806567042</v>
      </c>
      <c r="G11" s="256">
        <v>25.032101756328959</v>
      </c>
      <c r="H11" s="63">
        <v>109.86751939018264</v>
      </c>
      <c r="I11" s="257">
        <v>27.502149251096338</v>
      </c>
      <c r="J11" s="256">
        <v>0</v>
      </c>
      <c r="K11" s="63">
        <v>0</v>
      </c>
      <c r="L11" s="257">
        <v>0</v>
      </c>
      <c r="M11" s="256">
        <v>83.81226719640874</v>
      </c>
      <c r="N11" s="63">
        <v>103.83858099507637</v>
      </c>
      <c r="O11" s="257">
        <v>87.029468956670868</v>
      </c>
      <c r="P11" s="3"/>
      <c r="Q11" s="256">
        <v>-37.572602105716413</v>
      </c>
      <c r="R11" s="63">
        <v>-3.40319606121172</v>
      </c>
      <c r="S11" s="257">
        <v>-39.697128851930714</v>
      </c>
      <c r="T11" s="256">
        <v>-13.287490646503239</v>
      </c>
      <c r="U11" s="63">
        <v>18.743046338839385</v>
      </c>
      <c r="V11" s="257">
        <v>2.9650751578645083</v>
      </c>
      <c r="W11" s="256">
        <v>-100</v>
      </c>
      <c r="X11" s="63">
        <v>-100</v>
      </c>
      <c r="Y11" s="257">
        <v>-100</v>
      </c>
      <c r="Z11" s="256">
        <v>-43.920462251931362</v>
      </c>
      <c r="AA11" s="63">
        <v>-1.5319805339845702</v>
      </c>
      <c r="AB11" s="257">
        <v>-44.779589853661633</v>
      </c>
    </row>
    <row r="12" spans="1:28" ht="19" customHeight="1" x14ac:dyDescent="0.35">
      <c r="A12" s="43"/>
      <c r="B12" s="185"/>
      <c r="C12" s="186" t="s">
        <v>167</v>
      </c>
      <c r="D12" s="174">
        <v>126.0057920412055</v>
      </c>
      <c r="E12" s="64">
        <v>91.642417601270225</v>
      </c>
      <c r="F12" s="175">
        <v>115.47475414435277</v>
      </c>
      <c r="G12" s="174">
        <v>30.764658680388145</v>
      </c>
      <c r="H12" s="64">
        <v>103.93351187877502</v>
      </c>
      <c r="I12" s="175">
        <v>31.974790183955662</v>
      </c>
      <c r="J12" s="174">
        <v>0</v>
      </c>
      <c r="K12" s="64">
        <v>0</v>
      </c>
      <c r="L12" s="175">
        <v>0</v>
      </c>
      <c r="M12" s="174">
        <v>105.74585701454311</v>
      </c>
      <c r="N12" s="64">
        <v>92.826109759610219</v>
      </c>
      <c r="O12" s="175">
        <v>98.15976529865469</v>
      </c>
      <c r="P12" s="3"/>
      <c r="Q12" s="174">
        <v>2.5970521273816471</v>
      </c>
      <c r="R12" s="64">
        <v>-14.732058497270712</v>
      </c>
      <c r="S12" s="175">
        <v>-12.517605608278942</v>
      </c>
      <c r="T12" s="174">
        <v>-75.391739007724809</v>
      </c>
      <c r="U12" s="64">
        <v>-2.6710100863486228</v>
      </c>
      <c r="V12" s="175">
        <v>-76.049028141564023</v>
      </c>
      <c r="W12" s="174">
        <v>-100</v>
      </c>
      <c r="X12" s="64">
        <v>-100</v>
      </c>
      <c r="Y12" s="175">
        <v>-100</v>
      </c>
      <c r="Z12" s="174">
        <v>-10.667882767121347</v>
      </c>
      <c r="AA12" s="64">
        <v>-14.104214101539611</v>
      </c>
      <c r="AB12" s="175">
        <v>-23.267475843023288</v>
      </c>
    </row>
    <row r="13" spans="1:28" ht="19" customHeight="1" x14ac:dyDescent="0.35">
      <c r="A13" s="43"/>
      <c r="B13" s="187"/>
      <c r="C13" s="188" t="s">
        <v>168</v>
      </c>
      <c r="D13" s="256">
        <v>106.70710639127354</v>
      </c>
      <c r="E13" s="63">
        <v>95.765761895910259</v>
      </c>
      <c r="F13" s="257">
        <v>102.18887343257958</v>
      </c>
      <c r="G13" s="256">
        <v>10.929383659912855</v>
      </c>
      <c r="H13" s="63">
        <v>95.247420356249705</v>
      </c>
      <c r="I13" s="257">
        <v>10.409955996831107</v>
      </c>
      <c r="J13" s="256">
        <v>0</v>
      </c>
      <c r="K13" s="63">
        <v>0</v>
      </c>
      <c r="L13" s="257">
        <v>0</v>
      </c>
      <c r="M13" s="256">
        <v>97.507692307767314</v>
      </c>
      <c r="N13" s="63">
        <v>95.876929944002086</v>
      </c>
      <c r="O13" s="257">
        <v>93.487381843918541</v>
      </c>
      <c r="P13" s="3"/>
      <c r="Q13" s="256">
        <v>-9.0173513692368701</v>
      </c>
      <c r="R13" s="63">
        <v>-9.5414457849880101</v>
      </c>
      <c r="S13" s="257">
        <v>-17.698411462507337</v>
      </c>
      <c r="T13" s="256">
        <v>0</v>
      </c>
      <c r="U13" s="63">
        <v>0</v>
      </c>
      <c r="V13" s="257">
        <v>0</v>
      </c>
      <c r="W13" s="256">
        <v>-100</v>
      </c>
      <c r="X13" s="63">
        <v>-100</v>
      </c>
      <c r="Y13" s="257">
        <v>-100</v>
      </c>
      <c r="Z13" s="256">
        <v>-9.6700698394478497</v>
      </c>
      <c r="AA13" s="63">
        <v>-8.7652129801906717</v>
      </c>
      <c r="AB13" s="257">
        <v>-17.58768060305529</v>
      </c>
    </row>
    <row r="14" spans="1:28" ht="19" customHeight="1" x14ac:dyDescent="0.35">
      <c r="A14" s="43"/>
      <c r="B14" s="185"/>
      <c r="C14" s="186" t="s">
        <v>169</v>
      </c>
      <c r="D14" s="174">
        <v>106.38280382697164</v>
      </c>
      <c r="E14" s="64">
        <v>97.924638074177551</v>
      </c>
      <c r="F14" s="175">
        <v>104.17497562077349</v>
      </c>
      <c r="G14" s="174">
        <v>106.36214696898583</v>
      </c>
      <c r="H14" s="64">
        <v>95.771316061721834</v>
      </c>
      <c r="I14" s="175">
        <v>101.86442794734944</v>
      </c>
      <c r="J14" s="174">
        <v>0</v>
      </c>
      <c r="K14" s="64">
        <v>0</v>
      </c>
      <c r="L14" s="175">
        <v>0</v>
      </c>
      <c r="M14" s="174">
        <v>103.46677639392483</v>
      </c>
      <c r="N14" s="64">
        <v>98.797446904545239</v>
      </c>
      <c r="O14" s="175">
        <v>102.22253347166578</v>
      </c>
      <c r="P14" s="3"/>
      <c r="Q14" s="174">
        <v>-10.586527285090863</v>
      </c>
      <c r="R14" s="64">
        <v>-2.2808077564352867</v>
      </c>
      <c r="S14" s="175">
        <v>-12.625876705901419</v>
      </c>
      <c r="T14" s="174">
        <v>530.29420427559705</v>
      </c>
      <c r="U14" s="64">
        <v>-8.2386459728613808</v>
      </c>
      <c r="V14" s="175">
        <v>478.36649621166879</v>
      </c>
      <c r="W14" s="174">
        <v>-100</v>
      </c>
      <c r="X14" s="64">
        <v>-100</v>
      </c>
      <c r="Y14" s="175">
        <v>-100</v>
      </c>
      <c r="Z14" s="174">
        <v>-4.2833508528388622</v>
      </c>
      <c r="AA14" s="64">
        <v>-1.5072199644084814</v>
      </c>
      <c r="AB14" s="175">
        <v>-5.7260112983875651</v>
      </c>
    </row>
    <row r="15" spans="1:28" ht="19" customHeight="1" x14ac:dyDescent="0.35">
      <c r="A15" s="43"/>
      <c r="B15" s="187">
        <v>2022</v>
      </c>
      <c r="C15" s="188" t="s">
        <v>171</v>
      </c>
      <c r="D15" s="256">
        <v>84.479409708548403</v>
      </c>
      <c r="E15" s="63">
        <v>104.3859817108065</v>
      </c>
      <c r="F15" s="257">
        <v>88.184661167826846</v>
      </c>
      <c r="G15" s="256">
        <v>99.782254688629934</v>
      </c>
      <c r="H15" s="63">
        <v>110.23962223636005</v>
      </c>
      <c r="I15" s="257">
        <v>109.99958062659886</v>
      </c>
      <c r="J15" s="256">
        <v>0</v>
      </c>
      <c r="K15" s="63">
        <v>0</v>
      </c>
      <c r="L15" s="257">
        <v>0</v>
      </c>
      <c r="M15" s="256">
        <v>83.036206579632193</v>
      </c>
      <c r="N15" s="63">
        <v>105.92343256117803</v>
      </c>
      <c r="O15" s="257">
        <v>87.954800277840917</v>
      </c>
      <c r="P15" s="3"/>
      <c r="Q15" s="256">
        <v>-7.6239258917600266</v>
      </c>
      <c r="R15" s="63">
        <v>-3.6129641437742475</v>
      </c>
      <c r="S15" s="257">
        <v>-10.961440326865629</v>
      </c>
      <c r="T15" s="256">
        <v>0</v>
      </c>
      <c r="U15" s="63">
        <v>0</v>
      </c>
      <c r="V15" s="257">
        <v>0</v>
      </c>
      <c r="W15" s="256">
        <v>-100</v>
      </c>
      <c r="X15" s="63">
        <v>-100</v>
      </c>
      <c r="Y15" s="257">
        <v>-100</v>
      </c>
      <c r="Z15" s="256">
        <v>5.7303732842021944</v>
      </c>
      <c r="AA15" s="63">
        <v>1.1630247150802651</v>
      </c>
      <c r="AB15" s="257">
        <v>6.9600436568610702</v>
      </c>
    </row>
    <row r="16" spans="1:28" ht="19" customHeight="1" x14ac:dyDescent="0.35">
      <c r="A16" s="43"/>
      <c r="B16" s="185"/>
      <c r="C16" s="186" t="s">
        <v>172</v>
      </c>
      <c r="D16" s="174">
        <v>78.327528027613951</v>
      </c>
      <c r="E16" s="64">
        <v>104.85524312537456</v>
      </c>
      <c r="F16" s="175">
        <v>82.130519947486334</v>
      </c>
      <c r="G16" s="174">
        <v>122.12274364294571</v>
      </c>
      <c r="H16" s="64">
        <v>115.33157347548673</v>
      </c>
      <c r="I16" s="175">
        <v>140.84608181525294</v>
      </c>
      <c r="J16" s="174">
        <v>0</v>
      </c>
      <c r="K16" s="64">
        <v>0</v>
      </c>
      <c r="L16" s="175">
        <v>0</v>
      </c>
      <c r="M16" s="174">
        <v>79.452768306496935</v>
      </c>
      <c r="N16" s="64">
        <v>108.03729445578493</v>
      </c>
      <c r="O16" s="175">
        <v>85.838621248683566</v>
      </c>
      <c r="P16" s="3"/>
      <c r="Q16" s="174">
        <v>-12.861223692481566</v>
      </c>
      <c r="R16" s="64">
        <v>-0.90655591448243789</v>
      </c>
      <c r="S16" s="175">
        <v>-13.651185422577958</v>
      </c>
      <c r="T16" s="174">
        <v>2142.1154195554109</v>
      </c>
      <c r="U16" s="64">
        <v>-34.741197400758274</v>
      </c>
      <c r="V16" s="175">
        <v>1363.1776758324547</v>
      </c>
      <c r="W16" s="174">
        <v>-100</v>
      </c>
      <c r="X16" s="64">
        <v>-100</v>
      </c>
      <c r="Y16" s="175">
        <v>-100</v>
      </c>
      <c r="Z16" s="174">
        <v>-6.8580896611922242</v>
      </c>
      <c r="AA16" s="64">
        <v>1.1172135058705464</v>
      </c>
      <c r="AB16" s="175">
        <v>-5.8174956591996443</v>
      </c>
    </row>
    <row r="17" spans="1:29" ht="19" customHeight="1" x14ac:dyDescent="0.35">
      <c r="A17" s="43"/>
      <c r="B17" s="187"/>
      <c r="C17" s="188" t="s">
        <v>173</v>
      </c>
      <c r="D17" s="256">
        <v>86.307563477721004</v>
      </c>
      <c r="E17" s="63">
        <v>103.79539776955798</v>
      </c>
      <c r="F17" s="257">
        <v>89.583278816789345</v>
      </c>
      <c r="G17" s="256">
        <v>29.813682469659263</v>
      </c>
      <c r="H17" s="63">
        <v>100.14601908393774</v>
      </c>
      <c r="I17" s="257">
        <v>29.857216136163682</v>
      </c>
      <c r="J17" s="256">
        <v>0</v>
      </c>
      <c r="K17" s="63">
        <v>0</v>
      </c>
      <c r="L17" s="257">
        <v>0</v>
      </c>
      <c r="M17" s="256">
        <v>80.030018939437426</v>
      </c>
      <c r="N17" s="63">
        <v>104.13887897507273</v>
      </c>
      <c r="O17" s="257">
        <v>83.342364567051462</v>
      </c>
      <c r="P17" s="3"/>
      <c r="Q17" s="256">
        <v>-6.0978591414928722</v>
      </c>
      <c r="R17" s="63">
        <v>-8.4454378717677496</v>
      </c>
      <c r="S17" s="257">
        <v>-14.028306108026671</v>
      </c>
      <c r="T17" s="256">
        <v>0</v>
      </c>
      <c r="U17" s="63">
        <v>0</v>
      </c>
      <c r="V17" s="257">
        <v>0</v>
      </c>
      <c r="W17" s="256">
        <v>-100</v>
      </c>
      <c r="X17" s="63">
        <v>-100</v>
      </c>
      <c r="Y17" s="257">
        <v>-100</v>
      </c>
      <c r="Z17" s="256">
        <v>-9.91004704599567</v>
      </c>
      <c r="AA17" s="63">
        <v>-9.3332075442476334</v>
      </c>
      <c r="AB17" s="257">
        <v>-18.318329331821378</v>
      </c>
    </row>
    <row r="18" spans="1:29" ht="19" customHeight="1" x14ac:dyDescent="0.35">
      <c r="A18" s="43"/>
      <c r="B18" s="185"/>
      <c r="C18" s="186" t="s">
        <v>174</v>
      </c>
      <c r="D18" s="174">
        <v>106.67976942051934</v>
      </c>
      <c r="E18" s="64">
        <v>99.45467096682205</v>
      </c>
      <c r="F18" s="175">
        <v>106.0980136653678</v>
      </c>
      <c r="G18" s="174">
        <v>10.017835662683867</v>
      </c>
      <c r="H18" s="64">
        <v>119.11936004572257</v>
      </c>
      <c r="I18" s="175">
        <v>11.933181731778388</v>
      </c>
      <c r="J18" s="174">
        <v>0</v>
      </c>
      <c r="K18" s="64">
        <v>0</v>
      </c>
      <c r="L18" s="175">
        <v>0</v>
      </c>
      <c r="M18" s="174">
        <v>83.4588913525956</v>
      </c>
      <c r="N18" s="64">
        <v>103.66883054129525</v>
      </c>
      <c r="O18" s="175">
        <v>86.520856647872094</v>
      </c>
      <c r="P18" s="3"/>
      <c r="Q18" s="174">
        <v>13.091184721448871</v>
      </c>
      <c r="R18" s="64">
        <v>-1.1252587899879718</v>
      </c>
      <c r="S18" s="175">
        <v>11.818616224619577</v>
      </c>
      <c r="T18" s="174">
        <v>0</v>
      </c>
      <c r="U18" s="64">
        <v>0</v>
      </c>
      <c r="V18" s="175">
        <v>0</v>
      </c>
      <c r="W18" s="174">
        <v>-100</v>
      </c>
      <c r="X18" s="64">
        <v>-100</v>
      </c>
      <c r="Y18" s="175">
        <v>-100</v>
      </c>
      <c r="Z18" s="174">
        <v>-1.7464476944787837</v>
      </c>
      <c r="AA18" s="64">
        <v>2.0056541356034878</v>
      </c>
      <c r="AB18" s="175">
        <v>0.2241787406440045</v>
      </c>
    </row>
    <row r="19" spans="1:29" ht="19" customHeight="1" x14ac:dyDescent="0.35">
      <c r="A19" s="43"/>
      <c r="B19" s="187"/>
      <c r="C19" s="188" t="s">
        <v>175</v>
      </c>
      <c r="D19" s="256">
        <v>84.92216028405376</v>
      </c>
      <c r="E19" s="63">
        <v>103.31723377423388</v>
      </c>
      <c r="F19" s="257">
        <v>87.739226866884124</v>
      </c>
      <c r="G19" s="256">
        <v>55.845971816236542</v>
      </c>
      <c r="H19" s="63">
        <v>104.3913639463763</v>
      </c>
      <c r="I19" s="257">
        <v>58.29837168804675</v>
      </c>
      <c r="J19" s="256">
        <v>0</v>
      </c>
      <c r="K19" s="63">
        <v>0</v>
      </c>
      <c r="L19" s="257">
        <v>0</v>
      </c>
      <c r="M19" s="256">
        <v>78.194454225315482</v>
      </c>
      <c r="N19" s="63">
        <v>104.84843917146513</v>
      </c>
      <c r="O19" s="257">
        <v>81.985664773930964</v>
      </c>
      <c r="P19" s="3"/>
      <c r="Q19" s="256">
        <v>-8.5857679013832477</v>
      </c>
      <c r="R19" s="63">
        <v>-2.8901956082163842</v>
      </c>
      <c r="S19" s="257">
        <v>-11.227818022703064</v>
      </c>
      <c r="T19" s="256">
        <v>441.88923502799759</v>
      </c>
      <c r="U19" s="63">
        <v>11.223326955387765</v>
      </c>
      <c r="V19" s="257">
        <v>502.70723561667103</v>
      </c>
      <c r="W19" s="256">
        <v>-100</v>
      </c>
      <c r="X19" s="63">
        <v>-100</v>
      </c>
      <c r="Y19" s="257">
        <v>-100</v>
      </c>
      <c r="Z19" s="256">
        <v>-8.2345131266689027</v>
      </c>
      <c r="AA19" s="63">
        <v>-1.8165323245176352</v>
      </c>
      <c r="AB19" s="257">
        <v>-9.9014628583826472</v>
      </c>
    </row>
    <row r="20" spans="1:29" ht="19" customHeight="1" x14ac:dyDescent="0.35">
      <c r="A20" s="43"/>
      <c r="B20" s="185"/>
      <c r="C20" s="186" t="s">
        <v>176</v>
      </c>
      <c r="D20" s="174">
        <v>97.402975017814867</v>
      </c>
      <c r="E20" s="64">
        <v>91.154422500830776</v>
      </c>
      <c r="F20" s="175">
        <v>88.787119376048594</v>
      </c>
      <c r="G20" s="174">
        <v>55.575977600065059</v>
      </c>
      <c r="H20" s="64">
        <v>113.85709032975426</v>
      </c>
      <c r="I20" s="175">
        <v>63.27719101829522</v>
      </c>
      <c r="J20" s="174">
        <v>0</v>
      </c>
      <c r="K20" s="64">
        <v>0</v>
      </c>
      <c r="L20" s="175">
        <v>0</v>
      </c>
      <c r="M20" s="174">
        <v>89.81516155751622</v>
      </c>
      <c r="N20" s="64">
        <v>93.839020975072387</v>
      </c>
      <c r="O20" s="175">
        <v>84.281668292792901</v>
      </c>
      <c r="P20" s="3"/>
      <c r="Q20" s="174">
        <v>-8.4067368522246841</v>
      </c>
      <c r="R20" s="64">
        <v>-7.0650713291656224</v>
      </c>
      <c r="S20" s="175">
        <v>-14.877866226452102</v>
      </c>
      <c r="T20" s="174">
        <v>144.07278199993831</v>
      </c>
      <c r="U20" s="64">
        <v>7.7918826251118993</v>
      </c>
      <c r="V20" s="175">
        <v>163.09064669153369</v>
      </c>
      <c r="W20" s="174">
        <v>-100</v>
      </c>
      <c r="X20" s="64">
        <v>-100</v>
      </c>
      <c r="Y20" s="175">
        <v>-100</v>
      </c>
      <c r="Z20" s="174">
        <v>-7.5895402427019389</v>
      </c>
      <c r="AA20" s="64">
        <v>-5.6985104084126625</v>
      </c>
      <c r="AB20" s="175">
        <v>-12.855559910258647</v>
      </c>
    </row>
    <row r="21" spans="1:29" ht="19" customHeight="1" x14ac:dyDescent="0.35">
      <c r="A21" s="43"/>
      <c r="B21" s="187"/>
      <c r="C21" s="188" t="s">
        <v>160</v>
      </c>
      <c r="D21" s="256">
        <v>114.5924091779796</v>
      </c>
      <c r="E21" s="63">
        <v>96.154734590035375</v>
      </c>
      <c r="F21" s="257">
        <v>110.18602690541503</v>
      </c>
      <c r="G21" s="256">
        <v>56.80637432825997</v>
      </c>
      <c r="H21" s="63">
        <v>121.65677243376587</v>
      </c>
      <c r="I21" s="257">
        <v>69.108801544601135</v>
      </c>
      <c r="J21" s="256">
        <v>0</v>
      </c>
      <c r="K21" s="63">
        <v>0</v>
      </c>
      <c r="L21" s="257">
        <v>0</v>
      </c>
      <c r="M21" s="256">
        <v>96.901973373637432</v>
      </c>
      <c r="N21" s="63">
        <v>102.0885533196266</v>
      </c>
      <c r="O21" s="257">
        <v>98.925822755306598</v>
      </c>
      <c r="P21" s="3"/>
      <c r="Q21" s="256">
        <v>26.238880703204732</v>
      </c>
      <c r="R21" s="63">
        <v>-10.052804829415134</v>
      </c>
      <c r="S21" s="257">
        <v>13.548332407324928</v>
      </c>
      <c r="T21" s="256">
        <v>25.349702205702972</v>
      </c>
      <c r="U21" s="63">
        <v>4.7727929543478416</v>
      </c>
      <c r="V21" s="257">
        <v>31.332383961154264</v>
      </c>
      <c r="W21" s="256">
        <v>-100</v>
      </c>
      <c r="X21" s="63">
        <v>-100</v>
      </c>
      <c r="Y21" s="257">
        <v>-100</v>
      </c>
      <c r="Z21" s="256">
        <v>22.114339252800995</v>
      </c>
      <c r="AA21" s="63">
        <v>-7.1071073346383926</v>
      </c>
      <c r="AB21" s="257">
        <v>13.435542091118176</v>
      </c>
    </row>
    <row r="22" spans="1:29" ht="19" customHeight="1" x14ac:dyDescent="0.35">
      <c r="A22" s="43"/>
      <c r="B22" s="185"/>
      <c r="C22" s="186" t="s">
        <v>164</v>
      </c>
      <c r="D22" s="174">
        <v>103.3132623718809</v>
      </c>
      <c r="E22" s="64">
        <v>91.899741878220965</v>
      </c>
      <c r="F22" s="175">
        <v>94.944621445801516</v>
      </c>
      <c r="G22" s="174">
        <v>35.16089965489472</v>
      </c>
      <c r="H22" s="64">
        <v>104.33896329424661</v>
      </c>
      <c r="I22" s="175">
        <v>36.686518184755116</v>
      </c>
      <c r="J22" s="174">
        <v>0</v>
      </c>
      <c r="K22" s="64">
        <v>0</v>
      </c>
      <c r="L22" s="175">
        <v>0</v>
      </c>
      <c r="M22" s="174">
        <v>90.69428723547864</v>
      </c>
      <c r="N22" s="64">
        <v>94.006960326975076</v>
      </c>
      <c r="O22" s="175">
        <v>85.258942620334651</v>
      </c>
      <c r="P22" s="3"/>
      <c r="Q22" s="174">
        <v>18.601600763429254</v>
      </c>
      <c r="R22" s="64">
        <v>-10.162994334939141</v>
      </c>
      <c r="S22" s="175">
        <v>6.5481267967217791</v>
      </c>
      <c r="T22" s="174">
        <v>0</v>
      </c>
      <c r="U22" s="64">
        <v>0</v>
      </c>
      <c r="V22" s="175">
        <v>0</v>
      </c>
      <c r="W22" s="174">
        <v>0</v>
      </c>
      <c r="X22" s="64">
        <v>0</v>
      </c>
      <c r="Y22" s="175">
        <v>0</v>
      </c>
      <c r="Z22" s="174">
        <v>19.635552464914483</v>
      </c>
      <c r="AA22" s="64">
        <v>-9.6229609820460578</v>
      </c>
      <c r="AB22" s="175">
        <v>8.1230699306017673</v>
      </c>
    </row>
    <row r="23" spans="1:29" ht="19" customHeight="1" x14ac:dyDescent="0.35">
      <c r="A23" s="43"/>
      <c r="B23" s="187"/>
      <c r="C23" s="188" t="s">
        <v>165</v>
      </c>
      <c r="D23" s="256">
        <v>97.587453983903956</v>
      </c>
      <c r="E23" s="63">
        <v>100.120348202233</v>
      </c>
      <c r="F23" s="257">
        <v>97.704898730426166</v>
      </c>
      <c r="G23" s="256">
        <v>37.296340342712639</v>
      </c>
      <c r="H23" s="63">
        <v>96.511543843524279</v>
      </c>
      <c r="I23" s="257">
        <v>35.995273861796285</v>
      </c>
      <c r="J23" s="256">
        <v>0</v>
      </c>
      <c r="K23" s="63">
        <v>0</v>
      </c>
      <c r="L23" s="257">
        <v>0</v>
      </c>
      <c r="M23" s="256">
        <v>84.031263508426875</v>
      </c>
      <c r="N23" s="63">
        <v>101.55351365683512</v>
      </c>
      <c r="O23" s="257">
        <v>85.336700663022654</v>
      </c>
      <c r="P23" s="3"/>
      <c r="Q23" s="256">
        <v>0.11875844265022054</v>
      </c>
      <c r="R23" s="63">
        <v>-0.79415124000829185</v>
      </c>
      <c r="S23" s="257">
        <v>-0.67633591913157043</v>
      </c>
      <c r="T23" s="256">
        <v>48.994042553082913</v>
      </c>
      <c r="U23" s="63">
        <v>-12.156436789331076</v>
      </c>
      <c r="V23" s="257">
        <v>30.881675948859115</v>
      </c>
      <c r="W23" s="256">
        <v>0</v>
      </c>
      <c r="X23" s="63">
        <v>0</v>
      </c>
      <c r="Y23" s="257">
        <v>0</v>
      </c>
      <c r="Z23" s="256">
        <v>0.26129386467221088</v>
      </c>
      <c r="AA23" s="63">
        <v>-2.2005956903173685</v>
      </c>
      <c r="AB23" s="257">
        <v>-1.9450518473455882</v>
      </c>
    </row>
    <row r="24" spans="1:29" ht="19" customHeight="1" x14ac:dyDescent="0.35">
      <c r="A24" s="43"/>
      <c r="B24" s="185"/>
      <c r="C24" s="186" t="s">
        <v>167</v>
      </c>
      <c r="D24" s="174">
        <v>101.92881954947251</v>
      </c>
      <c r="E24" s="64">
        <v>95.990656850445973</v>
      </c>
      <c r="F24" s="175">
        <v>97.842143405483725</v>
      </c>
      <c r="G24" s="174">
        <v>6.1141292538760048</v>
      </c>
      <c r="H24" s="64">
        <v>103.2799529387877</v>
      </c>
      <c r="I24" s="175">
        <v>6.3146698160277435</v>
      </c>
      <c r="J24" s="174">
        <v>0</v>
      </c>
      <c r="K24" s="64">
        <v>0</v>
      </c>
      <c r="L24" s="175">
        <v>0</v>
      </c>
      <c r="M24" s="174">
        <v>70.388545826409299</v>
      </c>
      <c r="N24" s="64">
        <v>99.695408229278243</v>
      </c>
      <c r="O24" s="175">
        <v>70.174148108308003</v>
      </c>
      <c r="P24" s="3"/>
      <c r="Q24" s="174">
        <v>-19.107829966939189</v>
      </c>
      <c r="R24" s="64">
        <v>4.7447888902969035</v>
      </c>
      <c r="S24" s="175">
        <v>-15.269667270186927</v>
      </c>
      <c r="T24" s="174">
        <v>-80.126126808709614</v>
      </c>
      <c r="U24" s="64">
        <v>-0.62882407050233791</v>
      </c>
      <c r="V24" s="175">
        <v>-80.251098507012046</v>
      </c>
      <c r="W24" s="174">
        <v>0</v>
      </c>
      <c r="X24" s="64">
        <v>0</v>
      </c>
      <c r="Y24" s="175">
        <v>0</v>
      </c>
      <c r="Z24" s="174">
        <v>-33.436119566596801</v>
      </c>
      <c r="AA24" s="64">
        <v>7.4001792033171228</v>
      </c>
      <c r="AB24" s="175">
        <v>-28.510273129965022</v>
      </c>
    </row>
    <row r="25" spans="1:29" ht="19" customHeight="1" x14ac:dyDescent="0.3">
      <c r="A25" s="44"/>
      <c r="B25" s="187"/>
      <c r="C25" s="188" t="s">
        <v>168</v>
      </c>
      <c r="D25" s="256">
        <v>104.22164229294283</v>
      </c>
      <c r="E25" s="63">
        <v>90.404579063311886</v>
      </c>
      <c r="F25" s="257">
        <v>94.221137007818996</v>
      </c>
      <c r="G25" s="256">
        <v>18.125211136122758</v>
      </c>
      <c r="H25" s="63">
        <v>132.56691691121873</v>
      </c>
      <c r="I25" s="257">
        <v>24.028033586776797</v>
      </c>
      <c r="J25" s="256">
        <v>0</v>
      </c>
      <c r="K25" s="63">
        <v>0</v>
      </c>
      <c r="L25" s="257">
        <v>0</v>
      </c>
      <c r="M25" s="256">
        <v>75.329798179678249</v>
      </c>
      <c r="N25" s="63">
        <v>98.669777517086445</v>
      </c>
      <c r="O25" s="257">
        <v>74.327744267882991</v>
      </c>
      <c r="P25" s="3"/>
      <c r="Q25" s="256">
        <v>-2.329239525287893</v>
      </c>
      <c r="R25" s="63">
        <v>-5.5982250090756516</v>
      </c>
      <c r="S25" s="257">
        <v>-7.7970684646369381</v>
      </c>
      <c r="T25" s="256">
        <v>65.839279689890574</v>
      </c>
      <c r="U25" s="63">
        <v>39.181634962347268</v>
      </c>
      <c r="V25" s="257">
        <v>130.81782088380555</v>
      </c>
      <c r="W25" s="256">
        <v>0</v>
      </c>
      <c r="X25" s="63">
        <v>0</v>
      </c>
      <c r="Y25" s="257">
        <v>0</v>
      </c>
      <c r="Z25" s="256">
        <v>-22.7447636214314</v>
      </c>
      <c r="AA25" s="63">
        <v>2.9129505656028991</v>
      </c>
      <c r="AB25" s="257">
        <v>-20.494356776413639</v>
      </c>
    </row>
    <row r="26" spans="1:29" ht="19" customHeight="1" x14ac:dyDescent="0.3">
      <c r="A26" s="44"/>
      <c r="B26" s="189"/>
      <c r="C26" s="190" t="s">
        <v>169</v>
      </c>
      <c r="D26" s="176">
        <v>87.656671427485463</v>
      </c>
      <c r="E26" s="177">
        <v>97.708326252377589</v>
      </c>
      <c r="F26" s="178">
        <v>85.647866500505415</v>
      </c>
      <c r="G26" s="176">
        <v>41.75105323008556</v>
      </c>
      <c r="H26" s="177">
        <v>112.4145526350439</v>
      </c>
      <c r="I26" s="178">
        <v>46.934259708696132</v>
      </c>
      <c r="J26" s="176">
        <v>0</v>
      </c>
      <c r="K26" s="177">
        <v>0</v>
      </c>
      <c r="L26" s="178">
        <v>0</v>
      </c>
      <c r="M26" s="176">
        <v>76.684473952974002</v>
      </c>
      <c r="N26" s="177">
        <v>101.02815982942171</v>
      </c>
      <c r="O26" s="178">
        <v>77.472912909613513</v>
      </c>
      <c r="P26" s="126"/>
      <c r="Q26" s="176">
        <v>-17.602593394668389</v>
      </c>
      <c r="R26" s="177">
        <v>-0.22089621782263363</v>
      </c>
      <c r="S26" s="178">
        <v>-17.784606149305777</v>
      </c>
      <c r="T26" s="176">
        <v>-60.746323367979592</v>
      </c>
      <c r="U26" s="177">
        <v>17.378101562916406</v>
      </c>
      <c r="V26" s="178">
        <v>-53.924779577638454</v>
      </c>
      <c r="W26" s="176">
        <v>0</v>
      </c>
      <c r="X26" s="177">
        <v>0</v>
      </c>
      <c r="Y26" s="178">
        <v>0</v>
      </c>
      <c r="Z26" s="176">
        <v>-25.884929804873078</v>
      </c>
      <c r="AA26" s="177">
        <v>2.2578649497673422</v>
      </c>
      <c r="AB26" s="178">
        <v>-24.211511612494263</v>
      </c>
    </row>
    <row r="27" spans="1:29" ht="22"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9"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9" customHeight="1" x14ac:dyDescent="0.35">
      <c r="A29" s="43"/>
      <c r="B29" s="183">
        <v>2020</v>
      </c>
      <c r="C29" s="184"/>
      <c r="D29" s="260">
        <v>94.942538834397496</v>
      </c>
      <c r="E29" s="261">
        <v>108.21195425535068</v>
      </c>
      <c r="F29" s="262">
        <v>102.73917669249724</v>
      </c>
      <c r="G29" s="260">
        <v>13.468082696141591</v>
      </c>
      <c r="H29" s="261">
        <v>93.146537590521774</v>
      </c>
      <c r="I29" s="262">
        <v>12.545052711376757</v>
      </c>
      <c r="J29" s="260">
        <v>26.179579363930902</v>
      </c>
      <c r="K29" s="261">
        <v>147.79472472053473</v>
      </c>
      <c r="L29" s="262">
        <v>38.692037252983326</v>
      </c>
      <c r="M29" s="260">
        <v>80.220191289178459</v>
      </c>
      <c r="N29" s="261">
        <v>105.74903727648589</v>
      </c>
      <c r="O29" s="262">
        <v>84.832079989495924</v>
      </c>
      <c r="P29" s="3"/>
      <c r="Q29" s="260">
        <v>-9.4435450928125846</v>
      </c>
      <c r="R29" s="261">
        <v>8.9704321823864461</v>
      </c>
      <c r="S29" s="262">
        <v>-1.3202397184682757</v>
      </c>
      <c r="T29" s="260">
        <v>-80.534990650702184</v>
      </c>
      <c r="U29" s="261">
        <v>-13.037406091283868</v>
      </c>
      <c r="V29" s="262">
        <v>-83.072722965136862</v>
      </c>
      <c r="W29" s="260">
        <v>52.937683541214426</v>
      </c>
      <c r="X29" s="261">
        <v>-11.280480966169819</v>
      </c>
      <c r="Y29" s="262">
        <v>35.685577257264043</v>
      </c>
      <c r="Z29" s="260">
        <v>-14.293273551777258</v>
      </c>
      <c r="AA29" s="261">
        <v>4.5123599190052772</v>
      </c>
      <c r="AB29" s="262">
        <v>-10.425877579913742</v>
      </c>
    </row>
    <row r="30" spans="1:29" ht="19" customHeight="1" x14ac:dyDescent="0.35">
      <c r="A30" s="43"/>
      <c r="B30" s="185">
        <v>2021</v>
      </c>
      <c r="C30" s="186"/>
      <c r="D30" s="174">
        <v>97.66720563398421</v>
      </c>
      <c r="E30" s="64">
        <v>101.05617011164368</v>
      </c>
      <c r="F30" s="175">
        <v>98.698737468683305</v>
      </c>
      <c r="G30" s="174">
        <v>24.859046256300005</v>
      </c>
      <c r="H30" s="64">
        <v>113.61732227469237</v>
      </c>
      <c r="I30" s="175">
        <v>28.244182699394639</v>
      </c>
      <c r="J30" s="174">
        <v>20.161492423437053</v>
      </c>
      <c r="K30" s="64">
        <v>142.86119547571931</v>
      </c>
      <c r="L30" s="175">
        <v>28.802949102708876</v>
      </c>
      <c r="M30" s="174">
        <v>88.057849085770073</v>
      </c>
      <c r="N30" s="64">
        <v>102.0786371778515</v>
      </c>
      <c r="O30" s="175">
        <v>89.888252274921385</v>
      </c>
      <c r="P30" s="3"/>
      <c r="Q30" s="174">
        <v>2.8698061301442621</v>
      </c>
      <c r="R30" s="64">
        <v>-6.6127482799796429</v>
      </c>
      <c r="S30" s="175">
        <v>-3.9327152055245591</v>
      </c>
      <c r="T30" s="174">
        <v>84.577469690608055</v>
      </c>
      <c r="U30" s="64">
        <v>21.9769679192887</v>
      </c>
      <c r="V30" s="175">
        <v>125.14200098759609</v>
      </c>
      <c r="W30" s="174">
        <v>-22.987714419741636</v>
      </c>
      <c r="X30" s="64">
        <v>-3.3380956283187193</v>
      </c>
      <c r="Y30" s="175">
        <v>-25.558458154137053</v>
      </c>
      <c r="Z30" s="174">
        <v>9.7701808866482303</v>
      </c>
      <c r="AA30" s="64">
        <v>-3.4708591143497323</v>
      </c>
      <c r="AB30" s="175">
        <v>5.9602125587952219</v>
      </c>
    </row>
    <row r="31" spans="1:29" ht="19" customHeight="1" x14ac:dyDescent="0.35">
      <c r="A31" s="43"/>
      <c r="B31" s="258">
        <v>2022</v>
      </c>
      <c r="C31" s="259"/>
      <c r="D31" s="263">
        <v>96.280135978723322</v>
      </c>
      <c r="E31" s="264">
        <v>97.984523292274872</v>
      </c>
      <c r="F31" s="265">
        <v>94.339632263949113</v>
      </c>
      <c r="G31" s="263">
        <v>36.711078200180125</v>
      </c>
      <c r="H31" s="264">
        <v>115.45248711901672</v>
      </c>
      <c r="I31" s="265">
        <v>42.383852830127097</v>
      </c>
      <c r="J31" s="263">
        <v>0</v>
      </c>
      <c r="K31" s="264">
        <v>0</v>
      </c>
      <c r="L31" s="265">
        <v>0</v>
      </c>
      <c r="M31" s="263">
        <v>82.537621415341093</v>
      </c>
      <c r="N31" s="264">
        <v>101.17410702685419</v>
      </c>
      <c r="O31" s="265">
        <v>83.506701428218804</v>
      </c>
      <c r="P31" s="126"/>
      <c r="Q31" s="263">
        <v>-1.4202000008832067</v>
      </c>
      <c r="R31" s="264">
        <v>-3.0395440633985937</v>
      </c>
      <c r="S31" s="265">
        <v>-4.4165764593830605</v>
      </c>
      <c r="T31" s="263">
        <v>47.676937488607301</v>
      </c>
      <c r="U31" s="264">
        <v>1.6152157149767394</v>
      </c>
      <c r="V31" s="265">
        <v>50.062238589851177</v>
      </c>
      <c r="W31" s="263">
        <v>-100</v>
      </c>
      <c r="X31" s="264">
        <v>-100</v>
      </c>
      <c r="Y31" s="265">
        <v>-100</v>
      </c>
      <c r="Z31" s="263">
        <v>-6.2688649879242737</v>
      </c>
      <c r="AA31" s="264">
        <v>-0.8861111159521291</v>
      </c>
      <c r="AB31" s="265">
        <v>-7.0994269942693577</v>
      </c>
    </row>
    <row r="32" spans="1:29" ht="22"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42" ht="19"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42" ht="19" customHeight="1" x14ac:dyDescent="0.35">
      <c r="A34" s="43"/>
      <c r="B34" s="183">
        <v>2020</v>
      </c>
      <c r="C34" s="184"/>
      <c r="D34" s="260">
        <v>120.02449748726002</v>
      </c>
      <c r="E34" s="261">
        <v>104.76969310000423</v>
      </c>
      <c r="F34" s="262">
        <v>125.74929766235404</v>
      </c>
      <c r="G34" s="260">
        <v>88.705035970042417</v>
      </c>
      <c r="H34" s="261">
        <v>107.93385435800823</v>
      </c>
      <c r="I34" s="262">
        <v>95.742764329618325</v>
      </c>
      <c r="J34" s="260">
        <v>22.207792208299814</v>
      </c>
      <c r="K34" s="261">
        <v>127.64351901342779</v>
      </c>
      <c r="L34" s="262">
        <v>28.346807470038158</v>
      </c>
      <c r="M34" s="260">
        <v>112.25752414981739</v>
      </c>
      <c r="N34" s="261">
        <v>105.00279410038301</v>
      </c>
      <c r="O34" s="262">
        <v>117.8735369451465</v>
      </c>
      <c r="P34" s="3"/>
      <c r="Q34" s="260">
        <v>8.5808320937712104</v>
      </c>
      <c r="R34" s="261">
        <v>0.2437444547508823</v>
      </c>
      <c r="S34" s="262">
        <v>8.8454918510175382</v>
      </c>
      <c r="T34" s="260">
        <v>154.57947542971814</v>
      </c>
      <c r="U34" s="261">
        <v>16.074287876006931</v>
      </c>
      <c r="V34" s="262">
        <v>195.50131317624061</v>
      </c>
      <c r="W34" s="260">
        <v>-24.409467342439399</v>
      </c>
      <c r="X34" s="261">
        <v>-24.06628389494411</v>
      </c>
      <c r="Y34" s="262">
        <v>-42.601299529183379</v>
      </c>
      <c r="Z34" s="260">
        <v>27.027005401350717</v>
      </c>
      <c r="AA34" s="261">
        <v>2.7445499097056612</v>
      </c>
      <c r="AB34" s="262">
        <v>30.513324963360191</v>
      </c>
    </row>
    <row r="35" spans="1:42" ht="19" customHeight="1" x14ac:dyDescent="0.35">
      <c r="A35" s="43"/>
      <c r="B35" s="185">
        <v>2021</v>
      </c>
      <c r="C35" s="186"/>
      <c r="D35" s="174">
        <v>112.47856193090561</v>
      </c>
      <c r="E35" s="64">
        <v>95.318559952755521</v>
      </c>
      <c r="F35" s="175">
        <v>107.21294548820093</v>
      </c>
      <c r="G35" s="174">
        <v>33.728908659367754</v>
      </c>
      <c r="H35" s="64">
        <v>100.24576818579207</v>
      </c>
      <c r="I35" s="175">
        <v>33.811803586176964</v>
      </c>
      <c r="J35" s="174">
        <v>0</v>
      </c>
      <c r="K35" s="64">
        <v>0</v>
      </c>
      <c r="L35" s="175">
        <v>0</v>
      </c>
      <c r="M35" s="174">
        <v>102.27403431550371</v>
      </c>
      <c r="N35" s="64">
        <v>95.786795444138605</v>
      </c>
      <c r="O35" s="175">
        <v>97.965020042219905</v>
      </c>
      <c r="P35" s="3"/>
      <c r="Q35" s="174">
        <v>-6.2869961669223722</v>
      </c>
      <c r="R35" s="64">
        <v>-9.0208655457486344</v>
      </c>
      <c r="S35" s="175">
        <v>-14.740720241606232</v>
      </c>
      <c r="T35" s="174">
        <v>-61.976331681129295</v>
      </c>
      <c r="U35" s="64">
        <v>-7.1229608336859016</v>
      </c>
      <c r="V35" s="175">
        <v>-64.684742682195932</v>
      </c>
      <c r="W35" s="174">
        <v>-100</v>
      </c>
      <c r="X35" s="64">
        <v>-100</v>
      </c>
      <c r="Y35" s="175">
        <v>-100</v>
      </c>
      <c r="Z35" s="174">
        <v>-8.8933814547468515</v>
      </c>
      <c r="AA35" s="64">
        <v>-8.776908019656485</v>
      </c>
      <c r="AB35" s="175">
        <v>-16.889725564231224</v>
      </c>
    </row>
    <row r="36" spans="1:42" ht="19" customHeight="1" x14ac:dyDescent="0.35">
      <c r="A36" s="43"/>
      <c r="B36" s="258">
        <v>2022</v>
      </c>
      <c r="C36" s="259"/>
      <c r="D36" s="263">
        <v>97.94056263155197</v>
      </c>
      <c r="E36" s="264">
        <v>94.836831939500968</v>
      </c>
      <c r="F36" s="265">
        <v>92.883726783384972</v>
      </c>
      <c r="G36" s="263">
        <v>16.765431423297006</v>
      </c>
      <c r="H36" s="264">
        <v>115.63584892098868</v>
      </c>
      <c r="I36" s="265">
        <v>19.38684895155998</v>
      </c>
      <c r="J36" s="263">
        <v>0</v>
      </c>
      <c r="K36" s="264">
        <v>0</v>
      </c>
      <c r="L36" s="265">
        <v>0</v>
      </c>
      <c r="M36" s="263">
        <v>73.840681425947039</v>
      </c>
      <c r="N36" s="264">
        <v>99.6135542272267</v>
      </c>
      <c r="O36" s="265">
        <v>73.555327233957243</v>
      </c>
      <c r="P36" s="126"/>
      <c r="Q36" s="263">
        <v>-12.925129064398334</v>
      </c>
      <c r="R36" s="264">
        <v>-0.50538742248893886</v>
      </c>
      <c r="S36" s="265">
        <v>-13.365194510388784</v>
      </c>
      <c r="T36" s="263">
        <v>-50.293584673619129</v>
      </c>
      <c r="U36" s="264">
        <v>15.352349544236134</v>
      </c>
      <c r="V36" s="265">
        <v>-42.662482046735427</v>
      </c>
      <c r="W36" s="263">
        <v>0</v>
      </c>
      <c r="X36" s="264">
        <v>0</v>
      </c>
      <c r="Y36" s="265">
        <v>0</v>
      </c>
      <c r="Z36" s="263">
        <v>-27.801145305210454</v>
      </c>
      <c r="AA36" s="264">
        <v>3.9950796614340778</v>
      </c>
      <c r="AB36" s="265">
        <v>-24.916743545530739</v>
      </c>
    </row>
    <row r="37" spans="1:42" ht="22"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42" ht="19"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1"/>
    </row>
    <row r="39" spans="1:42" ht="19" customHeight="1" x14ac:dyDescent="0.35">
      <c r="A39" s="43"/>
      <c r="B39" s="183">
        <v>2020</v>
      </c>
      <c r="C39" s="184"/>
      <c r="D39" s="260">
        <v>94.942538834397496</v>
      </c>
      <c r="E39" s="261">
        <v>108.21195425535068</v>
      </c>
      <c r="F39" s="262">
        <v>102.73917669249724</v>
      </c>
      <c r="G39" s="260">
        <v>13.468082696141591</v>
      </c>
      <c r="H39" s="261">
        <v>93.146537590521774</v>
      </c>
      <c r="I39" s="262">
        <v>12.545052711376757</v>
      </c>
      <c r="J39" s="260">
        <v>26.179579363930902</v>
      </c>
      <c r="K39" s="261">
        <v>147.79472472053473</v>
      </c>
      <c r="L39" s="262">
        <v>38.692037252983326</v>
      </c>
      <c r="M39" s="260">
        <v>80.220191289178459</v>
      </c>
      <c r="N39" s="261">
        <v>105.74903727648589</v>
      </c>
      <c r="O39" s="262">
        <v>84.832079989495924</v>
      </c>
      <c r="P39" s="3"/>
      <c r="Q39" s="260">
        <v>-9.4435450928125846</v>
      </c>
      <c r="R39" s="261">
        <v>8.9704321823864461</v>
      </c>
      <c r="S39" s="262">
        <v>-1.3202397184682757</v>
      </c>
      <c r="T39" s="260">
        <v>-80.534990650702184</v>
      </c>
      <c r="U39" s="261">
        <v>-13.037406091283868</v>
      </c>
      <c r="V39" s="262">
        <v>-83.072722965136862</v>
      </c>
      <c r="W39" s="260">
        <v>52.937683541214426</v>
      </c>
      <c r="X39" s="261">
        <v>-11.280480966169819</v>
      </c>
      <c r="Y39" s="262">
        <v>35.685577257264043</v>
      </c>
      <c r="Z39" s="260">
        <v>-14.293273551777258</v>
      </c>
      <c r="AA39" s="261">
        <v>4.5123599190052772</v>
      </c>
      <c r="AB39" s="262">
        <v>-10.425877579913742</v>
      </c>
    </row>
    <row r="40" spans="1:42" ht="19" customHeight="1" x14ac:dyDescent="0.35">
      <c r="A40" s="43"/>
      <c r="B40" s="185">
        <v>2021</v>
      </c>
      <c r="C40" s="186"/>
      <c r="D40" s="174">
        <v>97.66720563398421</v>
      </c>
      <c r="E40" s="64">
        <v>101.05617011164368</v>
      </c>
      <c r="F40" s="175">
        <v>98.698737468683305</v>
      </c>
      <c r="G40" s="174">
        <v>24.859046256300005</v>
      </c>
      <c r="H40" s="64">
        <v>113.61732227469237</v>
      </c>
      <c r="I40" s="175">
        <v>28.244182699394639</v>
      </c>
      <c r="J40" s="174">
        <v>20.161492423437053</v>
      </c>
      <c r="K40" s="64">
        <v>142.86119547571931</v>
      </c>
      <c r="L40" s="175">
        <v>28.802949102708876</v>
      </c>
      <c r="M40" s="174">
        <v>88.057849085770073</v>
      </c>
      <c r="N40" s="64">
        <v>102.0786371778515</v>
      </c>
      <c r="O40" s="175">
        <v>89.888252274921385</v>
      </c>
      <c r="P40" s="3"/>
      <c r="Q40" s="174">
        <v>2.8698061301442621</v>
      </c>
      <c r="R40" s="64">
        <v>-6.6127482799796429</v>
      </c>
      <c r="S40" s="175">
        <v>-3.9327152055245591</v>
      </c>
      <c r="T40" s="174">
        <v>84.577469690608055</v>
      </c>
      <c r="U40" s="64">
        <v>21.9769679192887</v>
      </c>
      <c r="V40" s="175">
        <v>125.14200098759609</v>
      </c>
      <c r="W40" s="174">
        <v>-22.987714419741636</v>
      </c>
      <c r="X40" s="64">
        <v>-3.3380956283187193</v>
      </c>
      <c r="Y40" s="175">
        <v>-25.558458154137053</v>
      </c>
      <c r="Z40" s="174">
        <v>9.7701808866482303</v>
      </c>
      <c r="AA40" s="64">
        <v>-3.4708591143497323</v>
      </c>
      <c r="AB40" s="175">
        <v>5.9602125587952219</v>
      </c>
    </row>
    <row r="41" spans="1:42" ht="19" customHeight="1" x14ac:dyDescent="0.35">
      <c r="A41" s="43"/>
      <c r="B41" s="258">
        <v>2022</v>
      </c>
      <c r="C41" s="259"/>
      <c r="D41" s="263">
        <v>96.280135978723322</v>
      </c>
      <c r="E41" s="264">
        <v>97.984523292274872</v>
      </c>
      <c r="F41" s="265">
        <v>94.339632263949113</v>
      </c>
      <c r="G41" s="263">
        <v>36.711078200180125</v>
      </c>
      <c r="H41" s="264">
        <v>115.45248711901672</v>
      </c>
      <c r="I41" s="265">
        <v>42.383852830127097</v>
      </c>
      <c r="J41" s="263">
        <v>0</v>
      </c>
      <c r="K41" s="264">
        <v>0</v>
      </c>
      <c r="L41" s="265">
        <v>0</v>
      </c>
      <c r="M41" s="263">
        <v>82.537621415341093</v>
      </c>
      <c r="N41" s="264">
        <v>101.17410702685419</v>
      </c>
      <c r="O41" s="265">
        <v>83.506701428218804</v>
      </c>
      <c r="P41" s="126"/>
      <c r="Q41" s="263">
        <v>-1.4202000008832067</v>
      </c>
      <c r="R41" s="264">
        <v>-3.0395440633985937</v>
      </c>
      <c r="S41" s="265">
        <v>-4.4165764593830605</v>
      </c>
      <c r="T41" s="263">
        <v>47.676937488607301</v>
      </c>
      <c r="U41" s="264">
        <v>1.6152157149767394</v>
      </c>
      <c r="V41" s="265">
        <v>50.062238589851177</v>
      </c>
      <c r="W41" s="263">
        <v>-100</v>
      </c>
      <c r="X41" s="264">
        <v>-100</v>
      </c>
      <c r="Y41" s="265">
        <v>-100</v>
      </c>
      <c r="Z41" s="263">
        <v>-6.2688649879242737</v>
      </c>
      <c r="AA41" s="264">
        <v>-0.8861111159521291</v>
      </c>
      <c r="AB41" s="265">
        <v>-7.0994269942693577</v>
      </c>
    </row>
    <row r="42" spans="1:42"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c r="AP42" s="151"/>
    </row>
    <row r="43" spans="1:42"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P43" s="151"/>
    </row>
    <row r="44" spans="1:42" ht="12" customHeight="1" x14ac:dyDescent="0.35">
      <c r="Z44" s="40"/>
      <c r="AA44" s="150"/>
      <c r="AB44" s="150"/>
      <c r="AP44" s="151"/>
    </row>
    <row r="45" spans="1:42" ht="12" customHeight="1" x14ac:dyDescent="0.25">
      <c r="AP45" s="151"/>
    </row>
    <row r="46" spans="1:42" s="283" customFormat="1" x14ac:dyDescent="0.25">
      <c r="A46"/>
    </row>
    <row r="47" spans="1:42" s="283" customFormat="1" x14ac:dyDescent="0.25"/>
    <row r="48" spans="1:42" s="283" customFormat="1" x14ac:dyDescent="0.25"/>
    <row r="49" s="283" customFormat="1" x14ac:dyDescent="0.25"/>
    <row r="50" s="283" customFormat="1" x14ac:dyDescent="0.25"/>
    <row r="51" s="283" customFormat="1" x14ac:dyDescent="0.25"/>
    <row r="52" s="283" customFormat="1" x14ac:dyDescent="0.25"/>
    <row r="53" s="283" customFormat="1" x14ac:dyDescent="0.25"/>
    <row r="54" s="283" customFormat="1" x14ac:dyDescent="0.25"/>
    <row r="55" s="283" customFormat="1" x14ac:dyDescent="0.25"/>
    <row r="56" s="283" customFormat="1" x14ac:dyDescent="0.25"/>
    <row r="57" s="283" customFormat="1" x14ac:dyDescent="0.25"/>
    <row r="58" s="283" customFormat="1" x14ac:dyDescent="0.25"/>
    <row r="59" s="283" customFormat="1" x14ac:dyDescent="0.25"/>
    <row r="60" s="283" customFormat="1" x14ac:dyDescent="0.25"/>
    <row r="61" s="283" customFormat="1" x14ac:dyDescent="0.25"/>
    <row r="62" s="283" customFormat="1" x14ac:dyDescent="0.25"/>
    <row r="63" s="283" customFormat="1" x14ac:dyDescent="0.25"/>
    <row r="64" s="283" customFormat="1" x14ac:dyDescent="0.25"/>
    <row r="65" s="283" customFormat="1" x14ac:dyDescent="0.25"/>
    <row r="66" s="283" customFormat="1" x14ac:dyDescent="0.25"/>
    <row r="67" s="283" customFormat="1" x14ac:dyDescent="0.25"/>
    <row r="68" s="283" customFormat="1" x14ac:dyDescent="0.25"/>
    <row r="69" s="283" customFormat="1" x14ac:dyDescent="0.25"/>
    <row r="70" s="283" customFormat="1" x14ac:dyDescent="0.25"/>
    <row r="71" s="283" customFormat="1" x14ac:dyDescent="0.25"/>
    <row r="72" s="283" customFormat="1" x14ac:dyDescent="0.25"/>
    <row r="73" s="283" customFormat="1" x14ac:dyDescent="0.25"/>
    <row r="74" s="283" customFormat="1" x14ac:dyDescent="0.25"/>
    <row r="75" s="283" customFormat="1" x14ac:dyDescent="0.25"/>
    <row r="76" s="283" customFormat="1" x14ac:dyDescent="0.25"/>
    <row r="77" s="283" customFormat="1" x14ac:dyDescent="0.25"/>
    <row r="78" s="283" customFormat="1" x14ac:dyDescent="0.25"/>
    <row r="79" s="283" customFormat="1" x14ac:dyDescent="0.25"/>
    <row r="80" s="283" customFormat="1" x14ac:dyDescent="0.25"/>
    <row r="81" s="283" customFormat="1" x14ac:dyDescent="0.25"/>
  </sheetData>
  <mergeCells count="21">
    <mergeCell ref="B3:AB3"/>
    <mergeCell ref="Q33:AB33"/>
    <mergeCell ref="B8:C8"/>
    <mergeCell ref="B2:AB2"/>
    <mergeCell ref="Q6:AB6"/>
    <mergeCell ref="D6:O6"/>
    <mergeCell ref="B4:AB4"/>
    <mergeCell ref="T7:V7"/>
    <mergeCell ref="M7:O7"/>
    <mergeCell ref="G7:I7"/>
    <mergeCell ref="D7:F7"/>
    <mergeCell ref="Q7:S7"/>
    <mergeCell ref="J7:L7"/>
    <mergeCell ref="B43:AB43"/>
    <mergeCell ref="B33:O33"/>
    <mergeCell ref="W7:Y7"/>
    <mergeCell ref="Q38:AB38"/>
    <mergeCell ref="B28:O28"/>
    <mergeCell ref="Z7:AB7"/>
    <mergeCell ref="B38:O38"/>
    <mergeCell ref="Q28:AB28"/>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3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4">
    <pageSetUpPr fitToPage="1"/>
  </sheetPr>
  <dimension ref="A1:AP78"/>
  <sheetViews>
    <sheetView showGridLines="0" zoomScale="85" workbookViewId="0"/>
  </sheetViews>
  <sheetFormatPr defaultRowHeight="12.5" x14ac:dyDescent="0.25"/>
  <cols>
    <col min="1" max="1" width="2.7265625" customWidth="1"/>
    <col min="2" max="2" width="6.7265625" customWidth="1"/>
    <col min="3" max="3" width="6.1796875" style="23" customWidth="1"/>
    <col min="4" max="5" width="7.453125" customWidth="1"/>
    <col min="6" max="6" width="8.7265625" customWidth="1"/>
    <col min="7" max="8" width="7.453125" customWidth="1"/>
    <col min="9" max="9" width="8.7265625" customWidth="1"/>
    <col min="10" max="11" width="7.453125" customWidth="1"/>
    <col min="12" max="12" width="8.7265625" customWidth="1"/>
    <col min="13" max="14" width="7.453125" customWidth="1"/>
    <col min="15" max="15" width="8.7265625" bestFit="1" customWidth="1"/>
    <col min="16" max="16" width="1.453125" customWidth="1"/>
    <col min="17" max="18" width="7.453125" customWidth="1"/>
    <col min="19" max="19" width="8.7265625" bestFit="1" customWidth="1"/>
    <col min="20" max="21" width="7.453125" customWidth="1"/>
    <col min="22" max="22" width="8.7265625" bestFit="1" customWidth="1"/>
    <col min="23" max="24" width="7.453125" customWidth="1"/>
    <col min="25" max="25" width="8.7265625" bestFit="1" customWidth="1"/>
    <col min="26" max="27" width="7.453125" customWidth="1"/>
    <col min="28" max="28" width="8.7265625" bestFit="1" customWidth="1"/>
    <col min="29" max="29" width="2.7265625" customWidth="1"/>
    <col min="30" max="41" width="9.1796875" style="151" customWidth="1"/>
  </cols>
  <sheetData>
    <row r="1" spans="1:28" ht="29.5" x14ac:dyDescent="0.3">
      <c r="A1" s="62"/>
      <c r="B1" s="365" t="s">
        <v>138</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5" customHeight="1" x14ac:dyDescent="0.25"/>
    <row r="6" spans="1:28" ht="15.75" customHeight="1" x14ac:dyDescent="0.35">
      <c r="D6" s="541" t="s">
        <v>75</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75" customHeight="1"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53</v>
      </c>
      <c r="E8" s="251" t="s">
        <v>9</v>
      </c>
      <c r="F8" s="252" t="s">
        <v>10</v>
      </c>
      <c r="G8" s="250" t="s">
        <v>53</v>
      </c>
      <c r="H8" s="251" t="s">
        <v>9</v>
      </c>
      <c r="I8" s="252" t="s">
        <v>10</v>
      </c>
      <c r="J8" s="250" t="s">
        <v>53</v>
      </c>
      <c r="K8" s="251" t="s">
        <v>9</v>
      </c>
      <c r="L8" s="252" t="s">
        <v>10</v>
      </c>
      <c r="M8" s="250" t="s">
        <v>53</v>
      </c>
      <c r="N8" s="251" t="s">
        <v>9</v>
      </c>
      <c r="O8" s="252" t="s">
        <v>10</v>
      </c>
      <c r="P8" s="45"/>
      <c r="Q8" s="250" t="s">
        <v>53</v>
      </c>
      <c r="R8" s="251" t="s">
        <v>9</v>
      </c>
      <c r="S8" s="252" t="s">
        <v>10</v>
      </c>
      <c r="T8" s="250" t="s">
        <v>53</v>
      </c>
      <c r="U8" s="251" t="s">
        <v>9</v>
      </c>
      <c r="V8" s="252" t="s">
        <v>10</v>
      </c>
      <c r="W8" s="250" t="s">
        <v>53</v>
      </c>
      <c r="X8" s="251" t="s">
        <v>9</v>
      </c>
      <c r="Y8" s="252" t="s">
        <v>10</v>
      </c>
      <c r="Z8" s="250" t="s">
        <v>53</v>
      </c>
      <c r="AA8" s="251" t="s">
        <v>9</v>
      </c>
      <c r="AB8" s="252" t="s">
        <v>10</v>
      </c>
    </row>
    <row r="9" spans="1:28" ht="19" customHeight="1" x14ac:dyDescent="0.4">
      <c r="A9" s="42"/>
      <c r="B9" s="183">
        <v>2021</v>
      </c>
      <c r="C9" s="184" t="s">
        <v>160</v>
      </c>
      <c r="D9" s="253" t="s">
        <v>249</v>
      </c>
      <c r="E9" s="254" t="s">
        <v>256</v>
      </c>
      <c r="F9" s="255" t="s">
        <v>249</v>
      </c>
      <c r="G9" s="253" t="s">
        <v>258</v>
      </c>
      <c r="H9" s="254" t="s">
        <v>256</v>
      </c>
      <c r="I9" s="255" t="s">
        <v>258</v>
      </c>
      <c r="J9" s="253" t="s">
        <v>245</v>
      </c>
      <c r="K9" s="254" t="s">
        <v>256</v>
      </c>
      <c r="L9" s="255" t="s">
        <v>245</v>
      </c>
      <c r="M9" s="253" t="s">
        <v>249</v>
      </c>
      <c r="N9" s="254" t="s">
        <v>256</v>
      </c>
      <c r="O9" s="255" t="s">
        <v>249</v>
      </c>
      <c r="P9" s="3"/>
      <c r="Q9" s="253" t="s">
        <v>247</v>
      </c>
      <c r="R9" s="254" t="s">
        <v>246</v>
      </c>
      <c r="S9" s="255" t="s">
        <v>247</v>
      </c>
      <c r="T9" s="253" t="s">
        <v>257</v>
      </c>
      <c r="U9" s="254" t="s">
        <v>248</v>
      </c>
      <c r="V9" s="255" t="s">
        <v>257</v>
      </c>
      <c r="W9" s="253" t="s">
        <v>247</v>
      </c>
      <c r="X9" s="254" t="s">
        <v>247</v>
      </c>
      <c r="Y9" s="255" t="s">
        <v>247</v>
      </c>
      <c r="Z9" s="253" t="s">
        <v>247</v>
      </c>
      <c r="AA9" s="254" t="s">
        <v>247</v>
      </c>
      <c r="AB9" s="255" t="s">
        <v>247</v>
      </c>
    </row>
    <row r="10" spans="1:28" ht="19" customHeight="1" x14ac:dyDescent="0.35">
      <c r="A10" s="43"/>
      <c r="B10" s="185"/>
      <c r="C10" s="186" t="s">
        <v>164</v>
      </c>
      <c r="D10" s="174" t="s">
        <v>249</v>
      </c>
      <c r="E10" s="64" t="s">
        <v>244</v>
      </c>
      <c r="F10" s="175" t="s">
        <v>244</v>
      </c>
      <c r="G10" s="174" t="s">
        <v>237</v>
      </c>
      <c r="H10" s="64" t="s">
        <v>237</v>
      </c>
      <c r="I10" s="175" t="s">
        <v>237</v>
      </c>
      <c r="J10" s="174" t="s">
        <v>237</v>
      </c>
      <c r="K10" s="64" t="s">
        <v>237</v>
      </c>
      <c r="L10" s="175" t="s">
        <v>237</v>
      </c>
      <c r="M10" s="174" t="s">
        <v>249</v>
      </c>
      <c r="N10" s="64" t="s">
        <v>244</v>
      </c>
      <c r="O10" s="175" t="s">
        <v>249</v>
      </c>
      <c r="P10" s="3"/>
      <c r="Q10" s="174" t="s">
        <v>246</v>
      </c>
      <c r="R10" s="64" t="s">
        <v>248</v>
      </c>
      <c r="S10" s="175" t="s">
        <v>246</v>
      </c>
      <c r="T10" s="174"/>
      <c r="U10" s="64"/>
      <c r="V10" s="175"/>
      <c r="W10" s="174"/>
      <c r="X10" s="64"/>
      <c r="Y10" s="175"/>
      <c r="Z10" s="174" t="s">
        <v>248</v>
      </c>
      <c r="AA10" s="64" t="s">
        <v>248</v>
      </c>
      <c r="AB10" s="175" t="s">
        <v>246</v>
      </c>
    </row>
    <row r="11" spans="1:28" ht="19" customHeight="1" x14ac:dyDescent="0.35">
      <c r="A11" s="43"/>
      <c r="B11" s="187"/>
      <c r="C11" s="188" t="s">
        <v>165</v>
      </c>
      <c r="D11" s="256" t="s">
        <v>249</v>
      </c>
      <c r="E11" s="63" t="s">
        <v>244</v>
      </c>
      <c r="F11" s="257" t="s">
        <v>244</v>
      </c>
      <c r="G11" s="256" t="s">
        <v>249</v>
      </c>
      <c r="H11" s="63" t="s">
        <v>256</v>
      </c>
      <c r="I11" s="257" t="s">
        <v>249</v>
      </c>
      <c r="J11" s="256" t="s">
        <v>237</v>
      </c>
      <c r="K11" s="63" t="s">
        <v>237</v>
      </c>
      <c r="L11" s="257" t="s">
        <v>237</v>
      </c>
      <c r="M11" s="256" t="s">
        <v>249</v>
      </c>
      <c r="N11" s="63" t="s">
        <v>244</v>
      </c>
      <c r="O11" s="257" t="s">
        <v>249</v>
      </c>
      <c r="P11" s="3"/>
      <c r="Q11" s="256" t="s">
        <v>257</v>
      </c>
      <c r="R11" s="63" t="s">
        <v>257</v>
      </c>
      <c r="S11" s="257" t="s">
        <v>257</v>
      </c>
      <c r="T11" s="256" t="s">
        <v>246</v>
      </c>
      <c r="U11" s="63" t="s">
        <v>246</v>
      </c>
      <c r="V11" s="257" t="s">
        <v>246</v>
      </c>
      <c r="W11" s="256"/>
      <c r="X11" s="63"/>
      <c r="Y11" s="257"/>
      <c r="Z11" s="256" t="s">
        <v>257</v>
      </c>
      <c r="AA11" s="63" t="s">
        <v>248</v>
      </c>
      <c r="AB11" s="257" t="s">
        <v>257</v>
      </c>
    </row>
    <row r="12" spans="1:28" ht="19" customHeight="1" x14ac:dyDescent="0.35">
      <c r="A12" s="43"/>
      <c r="B12" s="185"/>
      <c r="C12" s="186" t="s">
        <v>167</v>
      </c>
      <c r="D12" s="174" t="s">
        <v>244</v>
      </c>
      <c r="E12" s="64" t="s">
        <v>249</v>
      </c>
      <c r="F12" s="175" t="s">
        <v>249</v>
      </c>
      <c r="G12" s="174" t="s">
        <v>249</v>
      </c>
      <c r="H12" s="64" t="s">
        <v>245</v>
      </c>
      <c r="I12" s="175" t="s">
        <v>249</v>
      </c>
      <c r="J12" s="174" t="s">
        <v>237</v>
      </c>
      <c r="K12" s="64" t="s">
        <v>237</v>
      </c>
      <c r="L12" s="175" t="s">
        <v>237</v>
      </c>
      <c r="M12" s="174" t="s">
        <v>238</v>
      </c>
      <c r="N12" s="64" t="s">
        <v>238</v>
      </c>
      <c r="O12" s="175" t="s">
        <v>238</v>
      </c>
      <c r="P12" s="3"/>
      <c r="Q12" s="174" t="s">
        <v>247</v>
      </c>
      <c r="R12" s="64" t="s">
        <v>257</v>
      </c>
      <c r="S12" s="175" t="s">
        <v>248</v>
      </c>
      <c r="T12" s="174" t="s">
        <v>248</v>
      </c>
      <c r="U12" s="64" t="s">
        <v>246</v>
      </c>
      <c r="V12" s="175" t="s">
        <v>248</v>
      </c>
      <c r="W12" s="174"/>
      <c r="X12" s="64"/>
      <c r="Y12" s="175"/>
      <c r="Z12" s="174" t="s">
        <v>248</v>
      </c>
      <c r="AA12" s="64" t="s">
        <v>257</v>
      </c>
      <c r="AB12" s="175" t="s">
        <v>248</v>
      </c>
    </row>
    <row r="13" spans="1:28" ht="19" customHeight="1" x14ac:dyDescent="0.35">
      <c r="A13" s="43"/>
      <c r="B13" s="187"/>
      <c r="C13" s="188" t="s">
        <v>168</v>
      </c>
      <c r="D13" s="256" t="s">
        <v>244</v>
      </c>
      <c r="E13" s="63" t="s">
        <v>249</v>
      </c>
      <c r="F13" s="257" t="s">
        <v>244</v>
      </c>
      <c r="G13" s="256" t="s">
        <v>258</v>
      </c>
      <c r="H13" s="63" t="s">
        <v>258</v>
      </c>
      <c r="I13" s="257" t="s">
        <v>258</v>
      </c>
      <c r="J13" s="256" t="s">
        <v>237</v>
      </c>
      <c r="K13" s="63" t="s">
        <v>237</v>
      </c>
      <c r="L13" s="257" t="s">
        <v>237</v>
      </c>
      <c r="M13" s="256" t="s">
        <v>238</v>
      </c>
      <c r="N13" s="63" t="s">
        <v>239</v>
      </c>
      <c r="O13" s="257" t="s">
        <v>241</v>
      </c>
      <c r="P13" s="3"/>
      <c r="Q13" s="256" t="s">
        <v>247</v>
      </c>
      <c r="R13" s="63" t="s">
        <v>257</v>
      </c>
      <c r="S13" s="257" t="s">
        <v>248</v>
      </c>
      <c r="T13" s="256" t="s">
        <v>257</v>
      </c>
      <c r="U13" s="63" t="s">
        <v>246</v>
      </c>
      <c r="V13" s="257" t="s">
        <v>248</v>
      </c>
      <c r="W13" s="256"/>
      <c r="X13" s="63"/>
      <c r="Y13" s="257"/>
      <c r="Z13" s="256" t="s">
        <v>247</v>
      </c>
      <c r="AA13" s="63" t="s">
        <v>257</v>
      </c>
      <c r="AB13" s="257" t="s">
        <v>257</v>
      </c>
    </row>
    <row r="14" spans="1:28" ht="19" customHeight="1" x14ac:dyDescent="0.35">
      <c r="A14" s="43"/>
      <c r="B14" s="185"/>
      <c r="C14" s="186" t="s">
        <v>169</v>
      </c>
      <c r="D14" s="174" t="s">
        <v>244</v>
      </c>
      <c r="E14" s="64" t="s">
        <v>244</v>
      </c>
      <c r="F14" s="175" t="s">
        <v>244</v>
      </c>
      <c r="G14" s="174" t="s">
        <v>245</v>
      </c>
      <c r="H14" s="64" t="s">
        <v>244</v>
      </c>
      <c r="I14" s="175" t="s">
        <v>245</v>
      </c>
      <c r="J14" s="174" t="s">
        <v>237</v>
      </c>
      <c r="K14" s="64" t="s">
        <v>237</v>
      </c>
      <c r="L14" s="175" t="s">
        <v>237</v>
      </c>
      <c r="M14" s="174" t="s">
        <v>241</v>
      </c>
      <c r="N14" s="64" t="s">
        <v>241</v>
      </c>
      <c r="O14" s="175" t="s">
        <v>241</v>
      </c>
      <c r="P14" s="3"/>
      <c r="Q14" s="174" t="s">
        <v>246</v>
      </c>
      <c r="R14" s="64" t="s">
        <v>248</v>
      </c>
      <c r="S14" s="175" t="s">
        <v>246</v>
      </c>
      <c r="T14" s="174" t="s">
        <v>246</v>
      </c>
      <c r="U14" s="64" t="s">
        <v>248</v>
      </c>
      <c r="V14" s="175" t="s">
        <v>246</v>
      </c>
      <c r="W14" s="174"/>
      <c r="X14" s="64"/>
      <c r="Y14" s="175"/>
      <c r="Z14" s="174" t="s">
        <v>246</v>
      </c>
      <c r="AA14" s="64" t="s">
        <v>248</v>
      </c>
      <c r="AB14" s="175" t="s">
        <v>247</v>
      </c>
    </row>
    <row r="15" spans="1:28" ht="19" customHeight="1" x14ac:dyDescent="0.35">
      <c r="A15" s="43"/>
      <c r="B15" s="187">
        <v>2022</v>
      </c>
      <c r="C15" s="188" t="s">
        <v>171</v>
      </c>
      <c r="D15" s="256" t="s">
        <v>249</v>
      </c>
      <c r="E15" s="63" t="s">
        <v>245</v>
      </c>
      <c r="F15" s="257" t="s">
        <v>244</v>
      </c>
      <c r="G15" s="256" t="s">
        <v>245</v>
      </c>
      <c r="H15" s="63" t="s">
        <v>245</v>
      </c>
      <c r="I15" s="257" t="s">
        <v>244</v>
      </c>
      <c r="J15" s="256" t="s">
        <v>237</v>
      </c>
      <c r="K15" s="63" t="s">
        <v>237</v>
      </c>
      <c r="L15" s="257" t="s">
        <v>237</v>
      </c>
      <c r="M15" s="256" t="s">
        <v>238</v>
      </c>
      <c r="N15" s="63" t="s">
        <v>242</v>
      </c>
      <c r="O15" s="257" t="s">
        <v>241</v>
      </c>
      <c r="P15" s="3"/>
      <c r="Q15" s="256" t="s">
        <v>246</v>
      </c>
      <c r="R15" s="63" t="s">
        <v>246</v>
      </c>
      <c r="S15" s="257" t="s">
        <v>246</v>
      </c>
      <c r="T15" s="256" t="s">
        <v>248</v>
      </c>
      <c r="U15" s="63" t="s">
        <v>248</v>
      </c>
      <c r="V15" s="257" t="s">
        <v>248</v>
      </c>
      <c r="W15" s="256"/>
      <c r="X15" s="63"/>
      <c r="Y15" s="257"/>
      <c r="Z15" s="256" t="s">
        <v>246</v>
      </c>
      <c r="AA15" s="63" t="s">
        <v>246</v>
      </c>
      <c r="AB15" s="257" t="s">
        <v>247</v>
      </c>
    </row>
    <row r="16" spans="1:28" ht="19" customHeight="1" x14ac:dyDescent="0.35">
      <c r="A16" s="43"/>
      <c r="B16" s="185"/>
      <c r="C16" s="186" t="s">
        <v>172</v>
      </c>
      <c r="D16" s="174" t="s">
        <v>249</v>
      </c>
      <c r="E16" s="64" t="s">
        <v>244</v>
      </c>
      <c r="F16" s="175" t="s">
        <v>249</v>
      </c>
      <c r="G16" s="174" t="s">
        <v>245</v>
      </c>
      <c r="H16" s="64" t="s">
        <v>245</v>
      </c>
      <c r="I16" s="175" t="s">
        <v>245</v>
      </c>
      <c r="J16" s="174" t="s">
        <v>237</v>
      </c>
      <c r="K16" s="64" t="s">
        <v>237</v>
      </c>
      <c r="L16" s="175" t="s">
        <v>237</v>
      </c>
      <c r="M16" s="174" t="s">
        <v>239</v>
      </c>
      <c r="N16" s="64" t="s">
        <v>241</v>
      </c>
      <c r="O16" s="175" t="s">
        <v>239</v>
      </c>
      <c r="P16" s="3"/>
      <c r="Q16" s="174" t="s">
        <v>246</v>
      </c>
      <c r="R16" s="64" t="s">
        <v>246</v>
      </c>
      <c r="S16" s="175" t="s">
        <v>246</v>
      </c>
      <c r="T16" s="174" t="s">
        <v>247</v>
      </c>
      <c r="U16" s="64" t="s">
        <v>257</v>
      </c>
      <c r="V16" s="175" t="s">
        <v>247</v>
      </c>
      <c r="W16" s="174"/>
      <c r="X16" s="64"/>
      <c r="Y16" s="175"/>
      <c r="Z16" s="174" t="s">
        <v>246</v>
      </c>
      <c r="AA16" s="64" t="s">
        <v>246</v>
      </c>
      <c r="AB16" s="175" t="s">
        <v>246</v>
      </c>
    </row>
    <row r="17" spans="1:29" ht="19" customHeight="1" x14ac:dyDescent="0.35">
      <c r="A17" s="43"/>
      <c r="B17" s="187"/>
      <c r="C17" s="188" t="s">
        <v>173</v>
      </c>
      <c r="D17" s="256" t="s">
        <v>249</v>
      </c>
      <c r="E17" s="63" t="s">
        <v>244</v>
      </c>
      <c r="F17" s="257" t="s">
        <v>249</v>
      </c>
      <c r="G17" s="256" t="s">
        <v>249</v>
      </c>
      <c r="H17" s="63" t="s">
        <v>249</v>
      </c>
      <c r="I17" s="257" t="s">
        <v>249</v>
      </c>
      <c r="J17" s="256" t="s">
        <v>237</v>
      </c>
      <c r="K17" s="63" t="s">
        <v>237</v>
      </c>
      <c r="L17" s="257" t="s">
        <v>237</v>
      </c>
      <c r="M17" s="256" t="s">
        <v>240</v>
      </c>
      <c r="N17" s="63" t="s">
        <v>241</v>
      </c>
      <c r="O17" s="257" t="s">
        <v>238</v>
      </c>
      <c r="P17" s="3"/>
      <c r="Q17" s="256" t="s">
        <v>244</v>
      </c>
      <c r="R17" s="63" t="s">
        <v>249</v>
      </c>
      <c r="S17" s="257" t="s">
        <v>244</v>
      </c>
      <c r="T17" s="256" t="s">
        <v>249</v>
      </c>
      <c r="U17" s="63" t="s">
        <v>249</v>
      </c>
      <c r="V17" s="257" t="s">
        <v>249</v>
      </c>
      <c r="W17" s="256"/>
      <c r="X17" s="63"/>
      <c r="Y17" s="257"/>
      <c r="Z17" s="256" t="s">
        <v>249</v>
      </c>
      <c r="AA17" s="63" t="s">
        <v>249</v>
      </c>
      <c r="AB17" s="257" t="s">
        <v>249</v>
      </c>
    </row>
    <row r="18" spans="1:29" ht="19" customHeight="1" x14ac:dyDescent="0.35">
      <c r="A18" s="43"/>
      <c r="B18" s="185"/>
      <c r="C18" s="186" t="s">
        <v>174</v>
      </c>
      <c r="D18" s="174" t="s">
        <v>249</v>
      </c>
      <c r="E18" s="64" t="s">
        <v>249</v>
      </c>
      <c r="F18" s="175" t="s">
        <v>244</v>
      </c>
      <c r="G18" s="174" t="s">
        <v>258</v>
      </c>
      <c r="H18" s="64" t="s">
        <v>244</v>
      </c>
      <c r="I18" s="175" t="s">
        <v>258</v>
      </c>
      <c r="J18" s="174" t="s">
        <v>237</v>
      </c>
      <c r="K18" s="64" t="s">
        <v>237</v>
      </c>
      <c r="L18" s="175" t="s">
        <v>237</v>
      </c>
      <c r="M18" s="174" t="s">
        <v>239</v>
      </c>
      <c r="N18" s="64" t="s">
        <v>241</v>
      </c>
      <c r="O18" s="175" t="s">
        <v>238</v>
      </c>
      <c r="P18" s="3"/>
      <c r="Q18" s="174" t="s">
        <v>245</v>
      </c>
      <c r="R18" s="64" t="s">
        <v>244</v>
      </c>
      <c r="S18" s="175" t="s">
        <v>245</v>
      </c>
      <c r="T18" s="174" t="s">
        <v>258</v>
      </c>
      <c r="U18" s="64" t="s">
        <v>244</v>
      </c>
      <c r="V18" s="175" t="s">
        <v>258</v>
      </c>
      <c r="W18" s="174"/>
      <c r="X18" s="64"/>
      <c r="Y18" s="175"/>
      <c r="Z18" s="174" t="s">
        <v>244</v>
      </c>
      <c r="AA18" s="64" t="s">
        <v>244</v>
      </c>
      <c r="AB18" s="175" t="s">
        <v>249</v>
      </c>
    </row>
    <row r="19" spans="1:29" ht="19" customHeight="1" x14ac:dyDescent="0.35">
      <c r="A19" s="43"/>
      <c r="B19" s="187"/>
      <c r="C19" s="188" t="s">
        <v>175</v>
      </c>
      <c r="D19" s="256" t="s">
        <v>249</v>
      </c>
      <c r="E19" s="63" t="s">
        <v>244</v>
      </c>
      <c r="F19" s="257" t="s">
        <v>249</v>
      </c>
      <c r="G19" s="256" t="s">
        <v>244</v>
      </c>
      <c r="H19" s="63" t="s">
        <v>244</v>
      </c>
      <c r="I19" s="257" t="s">
        <v>244</v>
      </c>
      <c r="J19" s="256" t="s">
        <v>237</v>
      </c>
      <c r="K19" s="63" t="s">
        <v>237</v>
      </c>
      <c r="L19" s="257" t="s">
        <v>237</v>
      </c>
      <c r="M19" s="256" t="s">
        <v>239</v>
      </c>
      <c r="N19" s="63" t="s">
        <v>241</v>
      </c>
      <c r="O19" s="257" t="s">
        <v>238</v>
      </c>
      <c r="P19" s="3"/>
      <c r="Q19" s="256" t="s">
        <v>249</v>
      </c>
      <c r="R19" s="63" t="s">
        <v>249</v>
      </c>
      <c r="S19" s="257" t="s">
        <v>249</v>
      </c>
      <c r="T19" s="256" t="s">
        <v>256</v>
      </c>
      <c r="U19" s="63" t="s">
        <v>245</v>
      </c>
      <c r="V19" s="257" t="s">
        <v>256</v>
      </c>
      <c r="W19" s="256"/>
      <c r="X19" s="63"/>
      <c r="Y19" s="257"/>
      <c r="Z19" s="256" t="s">
        <v>249</v>
      </c>
      <c r="AA19" s="63" t="s">
        <v>249</v>
      </c>
      <c r="AB19" s="257" t="s">
        <v>244</v>
      </c>
    </row>
    <row r="20" spans="1:29" ht="19" customHeight="1" x14ac:dyDescent="0.35">
      <c r="A20" s="43"/>
      <c r="B20" s="185"/>
      <c r="C20" s="186" t="s">
        <v>176</v>
      </c>
      <c r="D20" s="174" t="s">
        <v>249</v>
      </c>
      <c r="E20" s="64" t="s">
        <v>249</v>
      </c>
      <c r="F20" s="175" t="s">
        <v>249</v>
      </c>
      <c r="G20" s="174" t="s">
        <v>249</v>
      </c>
      <c r="H20" s="64" t="s">
        <v>245</v>
      </c>
      <c r="I20" s="175" t="s">
        <v>249</v>
      </c>
      <c r="J20" s="174" t="s">
        <v>237</v>
      </c>
      <c r="K20" s="64" t="s">
        <v>237</v>
      </c>
      <c r="L20" s="175" t="s">
        <v>237</v>
      </c>
      <c r="M20" s="174" t="s">
        <v>238</v>
      </c>
      <c r="N20" s="64" t="s">
        <v>239</v>
      </c>
      <c r="O20" s="175" t="s">
        <v>238</v>
      </c>
      <c r="P20" s="3"/>
      <c r="Q20" s="174" t="s">
        <v>249</v>
      </c>
      <c r="R20" s="64" t="s">
        <v>249</v>
      </c>
      <c r="S20" s="175" t="s">
        <v>258</v>
      </c>
      <c r="T20" s="174" t="s">
        <v>245</v>
      </c>
      <c r="U20" s="64" t="s">
        <v>245</v>
      </c>
      <c r="V20" s="175" t="s">
        <v>245</v>
      </c>
      <c r="W20" s="174"/>
      <c r="X20" s="64"/>
      <c r="Y20" s="175"/>
      <c r="Z20" s="174" t="s">
        <v>258</v>
      </c>
      <c r="AA20" s="64" t="s">
        <v>249</v>
      </c>
      <c r="AB20" s="175" t="s">
        <v>249</v>
      </c>
    </row>
    <row r="21" spans="1:29" ht="19" customHeight="1" x14ac:dyDescent="0.35">
      <c r="A21" s="43"/>
      <c r="B21" s="187"/>
      <c r="C21" s="188" t="s">
        <v>160</v>
      </c>
      <c r="D21" s="256" t="s">
        <v>245</v>
      </c>
      <c r="E21" s="63" t="s">
        <v>244</v>
      </c>
      <c r="F21" s="257" t="s">
        <v>244</v>
      </c>
      <c r="G21" s="256" t="s">
        <v>249</v>
      </c>
      <c r="H21" s="63" t="s">
        <v>256</v>
      </c>
      <c r="I21" s="257" t="s">
        <v>249</v>
      </c>
      <c r="J21" s="256" t="s">
        <v>237</v>
      </c>
      <c r="K21" s="63" t="s">
        <v>237</v>
      </c>
      <c r="L21" s="257" t="s">
        <v>237</v>
      </c>
      <c r="M21" s="256" t="s">
        <v>241</v>
      </c>
      <c r="N21" s="63" t="s">
        <v>241</v>
      </c>
      <c r="O21" s="257" t="s">
        <v>241</v>
      </c>
      <c r="P21" s="3"/>
      <c r="Q21" s="256" t="s">
        <v>256</v>
      </c>
      <c r="R21" s="63" t="s">
        <v>249</v>
      </c>
      <c r="S21" s="257" t="s">
        <v>245</v>
      </c>
      <c r="T21" s="256" t="s">
        <v>256</v>
      </c>
      <c r="U21" s="63" t="s">
        <v>249</v>
      </c>
      <c r="V21" s="257" t="s">
        <v>245</v>
      </c>
      <c r="W21" s="256"/>
      <c r="X21" s="63"/>
      <c r="Y21" s="257"/>
      <c r="Z21" s="256" t="s">
        <v>256</v>
      </c>
      <c r="AA21" s="63" t="s">
        <v>249</v>
      </c>
      <c r="AB21" s="257" t="s">
        <v>256</v>
      </c>
    </row>
    <row r="22" spans="1:29" ht="19" customHeight="1" x14ac:dyDescent="0.35">
      <c r="A22" s="43"/>
      <c r="B22" s="185"/>
      <c r="C22" s="186" t="s">
        <v>164</v>
      </c>
      <c r="D22" s="174" t="s">
        <v>249</v>
      </c>
      <c r="E22" s="64" t="s">
        <v>244</v>
      </c>
      <c r="F22" s="175" t="s">
        <v>249</v>
      </c>
      <c r="G22" s="174" t="s">
        <v>249</v>
      </c>
      <c r="H22" s="64" t="s">
        <v>245</v>
      </c>
      <c r="I22" s="175" t="s">
        <v>249</v>
      </c>
      <c r="J22" s="174" t="s">
        <v>237</v>
      </c>
      <c r="K22" s="64" t="s">
        <v>237</v>
      </c>
      <c r="L22" s="175" t="s">
        <v>237</v>
      </c>
      <c r="M22" s="174" t="s">
        <v>239</v>
      </c>
      <c r="N22" s="64" t="s">
        <v>238</v>
      </c>
      <c r="O22" s="175" t="s">
        <v>238</v>
      </c>
      <c r="P22" s="3"/>
      <c r="Q22" s="174" t="s">
        <v>245</v>
      </c>
      <c r="R22" s="64" t="s">
        <v>249</v>
      </c>
      <c r="S22" s="175" t="s">
        <v>244</v>
      </c>
      <c r="T22" s="174" t="s">
        <v>249</v>
      </c>
      <c r="U22" s="64" t="s">
        <v>244</v>
      </c>
      <c r="V22" s="175" t="s">
        <v>249</v>
      </c>
      <c r="W22" s="174"/>
      <c r="X22" s="64"/>
      <c r="Y22" s="175"/>
      <c r="Z22" s="174" t="s">
        <v>245</v>
      </c>
      <c r="AA22" s="64" t="s">
        <v>258</v>
      </c>
      <c r="AB22" s="175" t="s">
        <v>249</v>
      </c>
    </row>
    <row r="23" spans="1:29" ht="19" customHeight="1" x14ac:dyDescent="0.35">
      <c r="A23" s="43"/>
      <c r="B23" s="187"/>
      <c r="C23" s="188" t="s">
        <v>165</v>
      </c>
      <c r="D23" s="256" t="s">
        <v>244</v>
      </c>
      <c r="E23" s="63" t="s">
        <v>244</v>
      </c>
      <c r="F23" s="257" t="s">
        <v>249</v>
      </c>
      <c r="G23" s="256" t="s">
        <v>249</v>
      </c>
      <c r="H23" s="63" t="s">
        <v>244</v>
      </c>
      <c r="I23" s="257" t="s">
        <v>249</v>
      </c>
      <c r="J23" s="256" t="s">
        <v>237</v>
      </c>
      <c r="K23" s="63" t="s">
        <v>237</v>
      </c>
      <c r="L23" s="257" t="s">
        <v>237</v>
      </c>
      <c r="M23" s="256" t="s">
        <v>238</v>
      </c>
      <c r="N23" s="63" t="s">
        <v>241</v>
      </c>
      <c r="O23" s="257" t="s">
        <v>238</v>
      </c>
      <c r="P23" s="3"/>
      <c r="Q23" s="256" t="s">
        <v>244</v>
      </c>
      <c r="R23" s="63" t="s">
        <v>244</v>
      </c>
      <c r="S23" s="257" t="s">
        <v>244</v>
      </c>
      <c r="T23" s="256" t="s">
        <v>245</v>
      </c>
      <c r="U23" s="63" t="s">
        <v>249</v>
      </c>
      <c r="V23" s="257" t="s">
        <v>245</v>
      </c>
      <c r="W23" s="256"/>
      <c r="X23" s="63"/>
      <c r="Y23" s="257"/>
      <c r="Z23" s="256" t="s">
        <v>249</v>
      </c>
      <c r="AA23" s="63" t="s">
        <v>244</v>
      </c>
      <c r="AB23" s="257" t="s">
        <v>244</v>
      </c>
    </row>
    <row r="24" spans="1:29" ht="19" customHeight="1" x14ac:dyDescent="0.35">
      <c r="A24" s="43"/>
      <c r="B24" s="185"/>
      <c r="C24" s="186" t="s">
        <v>167</v>
      </c>
      <c r="D24" s="174" t="s">
        <v>244</v>
      </c>
      <c r="E24" s="64" t="s">
        <v>244</v>
      </c>
      <c r="F24" s="175" t="s">
        <v>249</v>
      </c>
      <c r="G24" s="174" t="s">
        <v>258</v>
      </c>
      <c r="H24" s="64" t="s">
        <v>244</v>
      </c>
      <c r="I24" s="175" t="s">
        <v>258</v>
      </c>
      <c r="J24" s="174" t="s">
        <v>237</v>
      </c>
      <c r="K24" s="64" t="s">
        <v>237</v>
      </c>
      <c r="L24" s="175" t="s">
        <v>237</v>
      </c>
      <c r="M24" s="174" t="s">
        <v>240</v>
      </c>
      <c r="N24" s="64" t="s">
        <v>241</v>
      </c>
      <c r="O24" s="175" t="s">
        <v>240</v>
      </c>
      <c r="P24" s="3"/>
      <c r="Q24" s="174" t="s">
        <v>249</v>
      </c>
      <c r="R24" s="64" t="s">
        <v>245</v>
      </c>
      <c r="S24" s="175" t="s">
        <v>258</v>
      </c>
      <c r="T24" s="174" t="s">
        <v>258</v>
      </c>
      <c r="U24" s="64" t="s">
        <v>249</v>
      </c>
      <c r="V24" s="175" t="s">
        <v>258</v>
      </c>
      <c r="W24" s="174"/>
      <c r="X24" s="64"/>
      <c r="Y24" s="175"/>
      <c r="Z24" s="174" t="s">
        <v>240</v>
      </c>
      <c r="AA24" s="64" t="s">
        <v>241</v>
      </c>
      <c r="AB24" s="175" t="s">
        <v>240</v>
      </c>
    </row>
    <row r="25" spans="1:29" ht="19" customHeight="1" x14ac:dyDescent="0.3">
      <c r="A25" s="44"/>
      <c r="B25" s="187"/>
      <c r="C25" s="188" t="s">
        <v>168</v>
      </c>
      <c r="D25" s="256" t="s">
        <v>249</v>
      </c>
      <c r="E25" s="63" t="s">
        <v>249</v>
      </c>
      <c r="F25" s="257" t="s">
        <v>249</v>
      </c>
      <c r="G25" s="256" t="s">
        <v>258</v>
      </c>
      <c r="H25" s="63" t="s">
        <v>245</v>
      </c>
      <c r="I25" s="257" t="s">
        <v>258</v>
      </c>
      <c r="J25" s="256" t="s">
        <v>237</v>
      </c>
      <c r="K25" s="63" t="s">
        <v>237</v>
      </c>
      <c r="L25" s="257" t="s">
        <v>237</v>
      </c>
      <c r="M25" s="256" t="s">
        <v>239</v>
      </c>
      <c r="N25" s="63" t="s">
        <v>238</v>
      </c>
      <c r="O25" s="257" t="s">
        <v>239</v>
      </c>
      <c r="P25" s="3"/>
      <c r="Q25" s="256" t="s">
        <v>245</v>
      </c>
      <c r="R25" s="63" t="s">
        <v>258</v>
      </c>
      <c r="S25" s="257" t="s">
        <v>244</v>
      </c>
      <c r="T25" s="256" t="s">
        <v>256</v>
      </c>
      <c r="U25" s="63" t="s">
        <v>256</v>
      </c>
      <c r="V25" s="257" t="s">
        <v>256</v>
      </c>
      <c r="W25" s="256"/>
      <c r="X25" s="63"/>
      <c r="Y25" s="257"/>
      <c r="Z25" s="256" t="s">
        <v>239</v>
      </c>
      <c r="AA25" s="63" t="s">
        <v>239</v>
      </c>
      <c r="AB25" s="257" t="s">
        <v>239</v>
      </c>
    </row>
    <row r="26" spans="1:29" ht="19" customHeight="1" x14ac:dyDescent="0.3">
      <c r="A26" s="44"/>
      <c r="B26" s="189"/>
      <c r="C26" s="190" t="s">
        <v>169</v>
      </c>
      <c r="D26" s="176" t="s">
        <v>249</v>
      </c>
      <c r="E26" s="177" t="s">
        <v>244</v>
      </c>
      <c r="F26" s="178" t="s">
        <v>249</v>
      </c>
      <c r="G26" s="176" t="s">
        <v>249</v>
      </c>
      <c r="H26" s="177" t="s">
        <v>245</v>
      </c>
      <c r="I26" s="178" t="s">
        <v>249</v>
      </c>
      <c r="J26" s="176" t="s">
        <v>237</v>
      </c>
      <c r="K26" s="177" t="s">
        <v>237</v>
      </c>
      <c r="L26" s="178" t="s">
        <v>237</v>
      </c>
      <c r="M26" s="176" t="s">
        <v>239</v>
      </c>
      <c r="N26" s="177" t="s">
        <v>241</v>
      </c>
      <c r="O26" s="178" t="s">
        <v>238</v>
      </c>
      <c r="P26" s="126"/>
      <c r="Q26" s="176" t="s">
        <v>258</v>
      </c>
      <c r="R26" s="177" t="s">
        <v>244</v>
      </c>
      <c r="S26" s="178" t="s">
        <v>258</v>
      </c>
      <c r="T26" s="176" t="s">
        <v>249</v>
      </c>
      <c r="U26" s="177" t="s">
        <v>256</v>
      </c>
      <c r="V26" s="178" t="s">
        <v>249</v>
      </c>
      <c r="W26" s="176"/>
      <c r="X26" s="177"/>
      <c r="Y26" s="178"/>
      <c r="Z26" s="176" t="s">
        <v>240</v>
      </c>
      <c r="AA26" s="177" t="s">
        <v>238</v>
      </c>
      <c r="AB26" s="178" t="s">
        <v>240</v>
      </c>
    </row>
    <row r="27" spans="1:29" ht="22"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9"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9" customHeight="1" x14ac:dyDescent="0.35">
      <c r="A29" s="43"/>
      <c r="B29" s="183">
        <v>2020</v>
      </c>
      <c r="C29" s="184"/>
      <c r="D29" s="260" t="s">
        <v>248</v>
      </c>
      <c r="E29" s="261" t="s">
        <v>246</v>
      </c>
      <c r="F29" s="262" t="s">
        <v>248</v>
      </c>
      <c r="G29" s="260" t="s">
        <v>257</v>
      </c>
      <c r="H29" s="261" t="s">
        <v>248</v>
      </c>
      <c r="I29" s="262" t="s">
        <v>257</v>
      </c>
      <c r="J29" s="260" t="s">
        <v>246</v>
      </c>
      <c r="K29" s="261" t="s">
        <v>247</v>
      </c>
      <c r="L29" s="262" t="s">
        <v>246</v>
      </c>
      <c r="M29" s="260" t="s">
        <v>257</v>
      </c>
      <c r="N29" s="261" t="s">
        <v>246</v>
      </c>
      <c r="O29" s="262" t="s">
        <v>248</v>
      </c>
      <c r="P29" s="3"/>
      <c r="Q29" s="260" t="s">
        <v>248</v>
      </c>
      <c r="R29" s="261" t="s">
        <v>246</v>
      </c>
      <c r="S29" s="262" t="s">
        <v>248</v>
      </c>
      <c r="T29" s="260" t="s">
        <v>257</v>
      </c>
      <c r="U29" s="261" t="s">
        <v>257</v>
      </c>
      <c r="V29" s="262" t="s">
        <v>257</v>
      </c>
      <c r="W29" s="260" t="s">
        <v>247</v>
      </c>
      <c r="X29" s="261" t="s">
        <v>257</v>
      </c>
      <c r="Y29" s="262" t="s">
        <v>247</v>
      </c>
      <c r="Z29" s="260" t="s">
        <v>257</v>
      </c>
      <c r="AA29" s="261" t="s">
        <v>246</v>
      </c>
      <c r="AB29" s="262" t="s">
        <v>257</v>
      </c>
    </row>
    <row r="30" spans="1:29" ht="19" customHeight="1" x14ac:dyDescent="0.35">
      <c r="A30" s="43"/>
      <c r="B30" s="185">
        <v>2021</v>
      </c>
      <c r="C30" s="186"/>
      <c r="D30" s="174" t="s">
        <v>249</v>
      </c>
      <c r="E30" s="64" t="s">
        <v>244</v>
      </c>
      <c r="F30" s="175" t="s">
        <v>249</v>
      </c>
      <c r="G30" s="174" t="s">
        <v>258</v>
      </c>
      <c r="H30" s="64" t="s">
        <v>256</v>
      </c>
      <c r="I30" s="175" t="s">
        <v>258</v>
      </c>
      <c r="J30" s="174" t="s">
        <v>245</v>
      </c>
      <c r="K30" s="64" t="s">
        <v>245</v>
      </c>
      <c r="L30" s="175" t="s">
        <v>245</v>
      </c>
      <c r="M30" s="174" t="s">
        <v>238</v>
      </c>
      <c r="N30" s="64" t="s">
        <v>241</v>
      </c>
      <c r="O30" s="175" t="s">
        <v>238</v>
      </c>
      <c r="P30" s="3"/>
      <c r="Q30" s="174" t="s">
        <v>247</v>
      </c>
      <c r="R30" s="64" t="s">
        <v>248</v>
      </c>
      <c r="S30" s="175" t="s">
        <v>247</v>
      </c>
      <c r="T30" s="174" t="s">
        <v>247</v>
      </c>
      <c r="U30" s="64" t="s">
        <v>247</v>
      </c>
      <c r="V30" s="175" t="s">
        <v>247</v>
      </c>
      <c r="W30" s="174" t="s">
        <v>257</v>
      </c>
      <c r="X30" s="64" t="s">
        <v>257</v>
      </c>
      <c r="Y30" s="175" t="s">
        <v>257</v>
      </c>
      <c r="Z30" s="174" t="s">
        <v>247</v>
      </c>
      <c r="AA30" s="64" t="s">
        <v>246</v>
      </c>
      <c r="AB30" s="175" t="s">
        <v>247</v>
      </c>
    </row>
    <row r="31" spans="1:29" ht="19" customHeight="1" x14ac:dyDescent="0.35">
      <c r="A31" s="43"/>
      <c r="B31" s="258">
        <v>2022</v>
      </c>
      <c r="C31" s="259"/>
      <c r="D31" s="263" t="s">
        <v>249</v>
      </c>
      <c r="E31" s="264" t="s">
        <v>244</v>
      </c>
      <c r="F31" s="265" t="s">
        <v>249</v>
      </c>
      <c r="G31" s="263" t="s">
        <v>249</v>
      </c>
      <c r="H31" s="264" t="s">
        <v>245</v>
      </c>
      <c r="I31" s="265" t="s">
        <v>249</v>
      </c>
      <c r="J31" s="263" t="s">
        <v>237</v>
      </c>
      <c r="K31" s="264" t="s">
        <v>237</v>
      </c>
      <c r="L31" s="265" t="s">
        <v>237</v>
      </c>
      <c r="M31" s="263" t="s">
        <v>239</v>
      </c>
      <c r="N31" s="264" t="s">
        <v>241</v>
      </c>
      <c r="O31" s="265" t="s">
        <v>238</v>
      </c>
      <c r="P31" s="126"/>
      <c r="Q31" s="263" t="s">
        <v>244</v>
      </c>
      <c r="R31" s="264" t="s">
        <v>249</v>
      </c>
      <c r="S31" s="265" t="s">
        <v>249</v>
      </c>
      <c r="T31" s="263" t="s">
        <v>256</v>
      </c>
      <c r="U31" s="264" t="s">
        <v>249</v>
      </c>
      <c r="V31" s="265" t="s">
        <v>256</v>
      </c>
      <c r="W31" s="263"/>
      <c r="X31" s="264"/>
      <c r="Y31" s="265"/>
      <c r="Z31" s="263" t="s">
        <v>239</v>
      </c>
      <c r="AA31" s="264" t="s">
        <v>239</v>
      </c>
      <c r="AB31" s="265" t="s">
        <v>240</v>
      </c>
    </row>
    <row r="32" spans="1:29" ht="22"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42" ht="19"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42" ht="19" customHeight="1" x14ac:dyDescent="0.35">
      <c r="A34" s="43"/>
      <c r="B34" s="183">
        <v>2020</v>
      </c>
      <c r="C34" s="184"/>
      <c r="D34" s="260" t="s">
        <v>248</v>
      </c>
      <c r="E34" s="261" t="s">
        <v>246</v>
      </c>
      <c r="F34" s="262" t="s">
        <v>248</v>
      </c>
      <c r="G34" s="260" t="s">
        <v>246</v>
      </c>
      <c r="H34" s="261" t="s">
        <v>248</v>
      </c>
      <c r="I34" s="262" t="s">
        <v>248</v>
      </c>
      <c r="J34" s="260" t="s">
        <v>246</v>
      </c>
      <c r="K34" s="261" t="s">
        <v>247</v>
      </c>
      <c r="L34" s="262" t="s">
        <v>246</v>
      </c>
      <c r="M34" s="260" t="s">
        <v>248</v>
      </c>
      <c r="N34" s="261" t="s">
        <v>246</v>
      </c>
      <c r="O34" s="262" t="s">
        <v>248</v>
      </c>
      <c r="P34" s="3"/>
      <c r="Q34" s="260" t="s">
        <v>248</v>
      </c>
      <c r="R34" s="261" t="s">
        <v>246</v>
      </c>
      <c r="S34" s="262" t="s">
        <v>248</v>
      </c>
      <c r="T34" s="260" t="s">
        <v>246</v>
      </c>
      <c r="U34" s="261" t="s">
        <v>248</v>
      </c>
      <c r="V34" s="262" t="s">
        <v>247</v>
      </c>
      <c r="W34" s="260" t="s">
        <v>257</v>
      </c>
      <c r="X34" s="261" t="s">
        <v>257</v>
      </c>
      <c r="Y34" s="262" t="s">
        <v>257</v>
      </c>
      <c r="Z34" s="260" t="s">
        <v>246</v>
      </c>
      <c r="AA34" s="261" t="s">
        <v>246</v>
      </c>
      <c r="AB34" s="262" t="s">
        <v>246</v>
      </c>
    </row>
    <row r="35" spans="1:42" ht="19" customHeight="1" x14ac:dyDescent="0.35">
      <c r="A35" s="43"/>
      <c r="B35" s="185">
        <v>2021</v>
      </c>
      <c r="C35" s="186"/>
      <c r="D35" s="174" t="s">
        <v>249</v>
      </c>
      <c r="E35" s="64" t="s">
        <v>249</v>
      </c>
      <c r="F35" s="175" t="s">
        <v>244</v>
      </c>
      <c r="G35" s="174" t="s">
        <v>249</v>
      </c>
      <c r="H35" s="64" t="s">
        <v>245</v>
      </c>
      <c r="I35" s="175" t="s">
        <v>249</v>
      </c>
      <c r="J35" s="174" t="s">
        <v>237</v>
      </c>
      <c r="K35" s="64" t="s">
        <v>237</v>
      </c>
      <c r="L35" s="175" t="s">
        <v>237</v>
      </c>
      <c r="M35" s="174" t="s">
        <v>238</v>
      </c>
      <c r="N35" s="64" t="s">
        <v>238</v>
      </c>
      <c r="O35" s="175" t="s">
        <v>241</v>
      </c>
      <c r="P35" s="3"/>
      <c r="Q35" s="174" t="s">
        <v>247</v>
      </c>
      <c r="R35" s="64" t="s">
        <v>257</v>
      </c>
      <c r="S35" s="175" t="s">
        <v>248</v>
      </c>
      <c r="T35" s="174" t="s">
        <v>248</v>
      </c>
      <c r="U35" s="64" t="s">
        <v>248</v>
      </c>
      <c r="V35" s="175" t="s">
        <v>257</v>
      </c>
      <c r="W35" s="174"/>
      <c r="X35" s="64"/>
      <c r="Y35" s="175"/>
      <c r="Z35" s="174" t="s">
        <v>248</v>
      </c>
      <c r="AA35" s="64" t="s">
        <v>257</v>
      </c>
      <c r="AB35" s="175" t="s">
        <v>248</v>
      </c>
    </row>
    <row r="36" spans="1:42" ht="19" customHeight="1" x14ac:dyDescent="0.35">
      <c r="A36" s="43"/>
      <c r="B36" s="258">
        <v>2022</v>
      </c>
      <c r="C36" s="259"/>
      <c r="D36" s="263" t="s">
        <v>249</v>
      </c>
      <c r="E36" s="264" t="s">
        <v>244</v>
      </c>
      <c r="F36" s="265" t="s">
        <v>249</v>
      </c>
      <c r="G36" s="263" t="s">
        <v>258</v>
      </c>
      <c r="H36" s="264" t="s">
        <v>245</v>
      </c>
      <c r="I36" s="265" t="s">
        <v>258</v>
      </c>
      <c r="J36" s="263" t="s">
        <v>237</v>
      </c>
      <c r="K36" s="264" t="s">
        <v>237</v>
      </c>
      <c r="L36" s="265" t="s">
        <v>237</v>
      </c>
      <c r="M36" s="263" t="s">
        <v>240</v>
      </c>
      <c r="N36" s="264" t="s">
        <v>241</v>
      </c>
      <c r="O36" s="265" t="s">
        <v>240</v>
      </c>
      <c r="P36" s="126"/>
      <c r="Q36" s="263" t="s">
        <v>249</v>
      </c>
      <c r="R36" s="264" t="s">
        <v>244</v>
      </c>
      <c r="S36" s="265" t="s">
        <v>249</v>
      </c>
      <c r="T36" s="263" t="s">
        <v>258</v>
      </c>
      <c r="U36" s="264" t="s">
        <v>249</v>
      </c>
      <c r="V36" s="265" t="s">
        <v>258</v>
      </c>
      <c r="W36" s="263"/>
      <c r="X36" s="264"/>
      <c r="Y36" s="265"/>
      <c r="Z36" s="263" t="s">
        <v>239</v>
      </c>
      <c r="AA36" s="264" t="s">
        <v>238</v>
      </c>
      <c r="AB36" s="265" t="s">
        <v>240</v>
      </c>
    </row>
    <row r="37" spans="1:42" ht="22"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42" ht="19"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1"/>
    </row>
    <row r="39" spans="1:42" ht="19" customHeight="1" x14ac:dyDescent="0.35">
      <c r="A39" s="43"/>
      <c r="B39" s="183">
        <v>2020</v>
      </c>
      <c r="C39" s="184"/>
      <c r="D39" s="260" t="s">
        <v>248</v>
      </c>
      <c r="E39" s="261" t="s">
        <v>246</v>
      </c>
      <c r="F39" s="262" t="s">
        <v>248</v>
      </c>
      <c r="G39" s="260" t="s">
        <v>257</v>
      </c>
      <c r="H39" s="261" t="s">
        <v>248</v>
      </c>
      <c r="I39" s="262" t="s">
        <v>257</v>
      </c>
      <c r="J39" s="260" t="s">
        <v>246</v>
      </c>
      <c r="K39" s="261" t="s">
        <v>247</v>
      </c>
      <c r="L39" s="262" t="s">
        <v>246</v>
      </c>
      <c r="M39" s="260" t="s">
        <v>257</v>
      </c>
      <c r="N39" s="261" t="s">
        <v>246</v>
      </c>
      <c r="O39" s="262" t="s">
        <v>248</v>
      </c>
      <c r="P39" s="3"/>
      <c r="Q39" s="260" t="s">
        <v>248</v>
      </c>
      <c r="R39" s="261" t="s">
        <v>246</v>
      </c>
      <c r="S39" s="262" t="s">
        <v>248</v>
      </c>
      <c r="T39" s="260" t="s">
        <v>257</v>
      </c>
      <c r="U39" s="261" t="s">
        <v>257</v>
      </c>
      <c r="V39" s="262" t="s">
        <v>257</v>
      </c>
      <c r="W39" s="260" t="s">
        <v>247</v>
      </c>
      <c r="X39" s="261" t="s">
        <v>257</v>
      </c>
      <c r="Y39" s="262" t="s">
        <v>247</v>
      </c>
      <c r="Z39" s="260" t="s">
        <v>257</v>
      </c>
      <c r="AA39" s="261" t="s">
        <v>246</v>
      </c>
      <c r="AB39" s="262" t="s">
        <v>257</v>
      </c>
    </row>
    <row r="40" spans="1:42" ht="19" customHeight="1" x14ac:dyDescent="0.35">
      <c r="A40" s="43"/>
      <c r="B40" s="185">
        <v>2021</v>
      </c>
      <c r="C40" s="186"/>
      <c r="D40" s="174" t="s">
        <v>249</v>
      </c>
      <c r="E40" s="64" t="s">
        <v>244</v>
      </c>
      <c r="F40" s="175" t="s">
        <v>249</v>
      </c>
      <c r="G40" s="174" t="s">
        <v>258</v>
      </c>
      <c r="H40" s="64" t="s">
        <v>256</v>
      </c>
      <c r="I40" s="175" t="s">
        <v>258</v>
      </c>
      <c r="J40" s="174" t="s">
        <v>245</v>
      </c>
      <c r="K40" s="64" t="s">
        <v>245</v>
      </c>
      <c r="L40" s="175" t="s">
        <v>245</v>
      </c>
      <c r="M40" s="174" t="s">
        <v>238</v>
      </c>
      <c r="N40" s="64" t="s">
        <v>241</v>
      </c>
      <c r="O40" s="175" t="s">
        <v>238</v>
      </c>
      <c r="P40" s="3"/>
      <c r="Q40" s="174" t="s">
        <v>247</v>
      </c>
      <c r="R40" s="64" t="s">
        <v>248</v>
      </c>
      <c r="S40" s="175" t="s">
        <v>247</v>
      </c>
      <c r="T40" s="174" t="s">
        <v>247</v>
      </c>
      <c r="U40" s="64" t="s">
        <v>247</v>
      </c>
      <c r="V40" s="175" t="s">
        <v>247</v>
      </c>
      <c r="W40" s="174" t="s">
        <v>257</v>
      </c>
      <c r="X40" s="64" t="s">
        <v>257</v>
      </c>
      <c r="Y40" s="175" t="s">
        <v>257</v>
      </c>
      <c r="Z40" s="174" t="s">
        <v>247</v>
      </c>
      <c r="AA40" s="64" t="s">
        <v>246</v>
      </c>
      <c r="AB40" s="175" t="s">
        <v>247</v>
      </c>
    </row>
    <row r="41" spans="1:42" ht="19" customHeight="1" x14ac:dyDescent="0.35">
      <c r="A41" s="43"/>
      <c r="B41" s="258">
        <v>2022</v>
      </c>
      <c r="C41" s="259"/>
      <c r="D41" s="263" t="s">
        <v>249</v>
      </c>
      <c r="E41" s="264" t="s">
        <v>244</v>
      </c>
      <c r="F41" s="265" t="s">
        <v>249</v>
      </c>
      <c r="G41" s="263" t="s">
        <v>249</v>
      </c>
      <c r="H41" s="264" t="s">
        <v>245</v>
      </c>
      <c r="I41" s="265" t="s">
        <v>249</v>
      </c>
      <c r="J41" s="263" t="s">
        <v>237</v>
      </c>
      <c r="K41" s="264" t="s">
        <v>237</v>
      </c>
      <c r="L41" s="265" t="s">
        <v>237</v>
      </c>
      <c r="M41" s="263" t="s">
        <v>239</v>
      </c>
      <c r="N41" s="264" t="s">
        <v>241</v>
      </c>
      <c r="O41" s="265" t="s">
        <v>238</v>
      </c>
      <c r="P41" s="126"/>
      <c r="Q41" s="263" t="s">
        <v>244</v>
      </c>
      <c r="R41" s="264" t="s">
        <v>249</v>
      </c>
      <c r="S41" s="265" t="s">
        <v>249</v>
      </c>
      <c r="T41" s="263" t="s">
        <v>256</v>
      </c>
      <c r="U41" s="264" t="s">
        <v>249</v>
      </c>
      <c r="V41" s="265" t="s">
        <v>256</v>
      </c>
      <c r="W41" s="263"/>
      <c r="X41" s="264"/>
      <c r="Y41" s="265"/>
      <c r="Z41" s="263" t="s">
        <v>239</v>
      </c>
      <c r="AA41" s="264" t="s">
        <v>239</v>
      </c>
      <c r="AB41" s="265" t="s">
        <v>240</v>
      </c>
    </row>
    <row r="42" spans="1:42"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c r="AP42" s="151"/>
    </row>
    <row r="43" spans="1:42"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P43" s="151"/>
    </row>
    <row r="44" spans="1:42" ht="12" customHeight="1" x14ac:dyDescent="0.35">
      <c r="Z44" s="40"/>
      <c r="AA44" s="150"/>
      <c r="AB44" s="150"/>
      <c r="AP44" s="151"/>
    </row>
    <row r="45" spans="1:42" ht="12" customHeight="1" x14ac:dyDescent="0.25">
      <c r="AP45" s="151"/>
    </row>
    <row r="46" spans="1:42" s="151" customFormat="1" x14ac:dyDescent="0.25">
      <c r="A46"/>
    </row>
    <row r="47" spans="1:42" s="151" customFormat="1" x14ac:dyDescent="0.25"/>
    <row r="48" spans="1:42" s="151" customFormat="1" x14ac:dyDescent="0.25"/>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sheetData>
  <mergeCells count="21">
    <mergeCell ref="B43:AB43"/>
    <mergeCell ref="T7:V7"/>
    <mergeCell ref="W7:Y7"/>
    <mergeCell ref="Z7:AB7"/>
    <mergeCell ref="B38:O38"/>
    <mergeCell ref="Q28:AB28"/>
    <mergeCell ref="Q7:S7"/>
    <mergeCell ref="Q33:AB33"/>
    <mergeCell ref="G7:I7"/>
    <mergeCell ref="B33:O33"/>
    <mergeCell ref="B8:C8"/>
    <mergeCell ref="Q38:AB38"/>
    <mergeCell ref="M7:O7"/>
    <mergeCell ref="B28:O28"/>
    <mergeCell ref="J7:L7"/>
    <mergeCell ref="D7:F7"/>
    <mergeCell ref="B2:AB2"/>
    <mergeCell ref="Q6:AB6"/>
    <mergeCell ref="D6:O6"/>
    <mergeCell ref="B4:AB4"/>
    <mergeCell ref="B3:AB3"/>
  </mergeCells>
  <phoneticPr fontId="0" type="noConversion"/>
  <printOptions horizontalCentered="1" verticalCentered="1"/>
  <pageMargins left="0.25" right="0.25" top="0.25" bottom="0.25" header="0" footer="0"/>
  <pageSetup scale="66" orientation="landscape" r:id="rId1"/>
  <headerFooter alignWithMargins="0"/>
  <rowBreaks count="1" manualBreakCount="1">
    <brk id="46" max="16383" man="1"/>
  </rowBreaks>
  <colBreaks count="1" manualBreakCount="1">
    <brk id="3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139</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42</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19.8</v>
      </c>
      <c r="E11" s="261">
        <v>31.723107569721115</v>
      </c>
      <c r="F11" s="262">
        <v>37.305912212600774</v>
      </c>
      <c r="G11" s="260">
        <v>3.2</v>
      </c>
      <c r="H11" s="261">
        <v>8.6902390438247004</v>
      </c>
      <c r="I11" s="262">
        <v>4.6780133373146215</v>
      </c>
      <c r="J11" s="260">
        <v>0</v>
      </c>
      <c r="K11" s="261">
        <v>1.7430278884462151</v>
      </c>
      <c r="L11" s="262">
        <v>2.5729073355230416</v>
      </c>
      <c r="M11" s="260">
        <v>23</v>
      </c>
      <c r="N11" s="261">
        <v>42.13147410358566</v>
      </c>
      <c r="O11" s="262">
        <v>44.559321190405093</v>
      </c>
      <c r="P11" s="3"/>
      <c r="Q11" s="260">
        <v>-43.582464847048819</v>
      </c>
      <c r="R11" s="261">
        <v>-6.5297138665028394</v>
      </c>
      <c r="S11" s="262">
        <v>-4.2141877364217981</v>
      </c>
      <c r="T11" s="260">
        <v>0</v>
      </c>
      <c r="U11" s="261">
        <v>2392.8571427802203</v>
      </c>
      <c r="V11" s="262">
        <v>27.295037434064842</v>
      </c>
      <c r="W11" s="260">
        <v>0</v>
      </c>
      <c r="X11" s="261">
        <v>125.80645161220396</v>
      </c>
      <c r="Y11" s="262">
        <v>-28.855720818130717</v>
      </c>
      <c r="Z11" s="260">
        <v>-34.472934472934476</v>
      </c>
      <c r="AA11" s="261">
        <v>20.08516678489114</v>
      </c>
      <c r="AB11" s="262">
        <v>-3.6318163737274274</v>
      </c>
    </row>
    <row r="12" spans="1:29" ht="18" customHeight="1" x14ac:dyDescent="0.35">
      <c r="A12" s="43"/>
      <c r="B12" s="551" t="s">
        <v>46</v>
      </c>
      <c r="C12" s="551"/>
      <c r="D12" s="256">
        <v>29.5</v>
      </c>
      <c r="E12" s="63">
        <v>34.661354581673308</v>
      </c>
      <c r="F12" s="257">
        <v>44.443615009455556</v>
      </c>
      <c r="G12" s="256">
        <v>1.4</v>
      </c>
      <c r="H12" s="63">
        <v>8.6404382470119518</v>
      </c>
      <c r="I12" s="257">
        <v>5.2888922066288444</v>
      </c>
      <c r="J12" s="256">
        <v>0</v>
      </c>
      <c r="K12" s="63">
        <v>1.7181274900398407</v>
      </c>
      <c r="L12" s="257">
        <v>2.6724395341893104</v>
      </c>
      <c r="M12" s="256">
        <v>30.9</v>
      </c>
      <c r="N12" s="63">
        <v>45.044820717131472</v>
      </c>
      <c r="O12" s="257">
        <v>52.404946750273716</v>
      </c>
      <c r="P12" s="3"/>
      <c r="Q12" s="256">
        <v>-12.451612903191917</v>
      </c>
      <c r="R12" s="63">
        <v>3.5714285713274658</v>
      </c>
      <c r="S12" s="257">
        <v>7.6444059594071607</v>
      </c>
      <c r="T12" s="256">
        <v>0</v>
      </c>
      <c r="U12" s="63">
        <v>5683.3333348138667</v>
      </c>
      <c r="V12" s="257">
        <v>28.020483726742661</v>
      </c>
      <c r="W12" s="256">
        <v>0</v>
      </c>
      <c r="X12" s="63">
        <v>72.499999992203001</v>
      </c>
      <c r="Y12" s="257">
        <v>-26.077541041696392</v>
      </c>
      <c r="Z12" s="256">
        <v>-8.3086053412462917</v>
      </c>
      <c r="AA12" s="63">
        <v>30.237580993347994</v>
      </c>
      <c r="AB12" s="257">
        <v>6.8748989202975928</v>
      </c>
    </row>
    <row r="13" spans="1:29" ht="18" customHeight="1" x14ac:dyDescent="0.35">
      <c r="A13" s="43"/>
      <c r="B13" s="551" t="s">
        <v>47</v>
      </c>
      <c r="C13" s="551"/>
      <c r="D13" s="256">
        <v>31.6</v>
      </c>
      <c r="E13" s="63">
        <v>36.927290836653384</v>
      </c>
      <c r="F13" s="257">
        <v>48.416193888723001</v>
      </c>
      <c r="G13" s="256">
        <v>2.2999999999999998</v>
      </c>
      <c r="H13" s="63">
        <v>10.184262948207172</v>
      </c>
      <c r="I13" s="257">
        <v>5.1582561958793667</v>
      </c>
      <c r="J13" s="256">
        <v>0</v>
      </c>
      <c r="K13" s="63">
        <v>2.7141434262948207</v>
      </c>
      <c r="L13" s="257">
        <v>2.6624863143226833</v>
      </c>
      <c r="M13" s="256">
        <v>33.9</v>
      </c>
      <c r="N13" s="63">
        <v>49.825697211155379</v>
      </c>
      <c r="O13" s="257">
        <v>56.238180551408384</v>
      </c>
      <c r="P13" s="126"/>
      <c r="Q13" s="256">
        <v>-5.3770137145169254</v>
      </c>
      <c r="R13" s="63">
        <v>5.7020669994186344</v>
      </c>
      <c r="S13" s="257">
        <v>10.253144816702253</v>
      </c>
      <c r="T13" s="256">
        <v>0</v>
      </c>
      <c r="U13" s="63">
        <v>752.08333333759379</v>
      </c>
      <c r="V13" s="257">
        <v>58.202611467999759</v>
      </c>
      <c r="W13" s="256">
        <v>0</v>
      </c>
      <c r="X13" s="63">
        <v>94.642857136851021</v>
      </c>
      <c r="Y13" s="257">
        <v>-21.494575196231448</v>
      </c>
      <c r="Z13" s="256">
        <v>1.4970059880239521</v>
      </c>
      <c r="AA13" s="63">
        <v>32.956810631206622</v>
      </c>
      <c r="AB13" s="257">
        <v>11.223701828171063</v>
      </c>
    </row>
    <row r="14" spans="1:29" ht="18" customHeight="1" x14ac:dyDescent="0.35">
      <c r="A14" s="43"/>
      <c r="B14" s="551" t="s">
        <v>48</v>
      </c>
      <c r="C14" s="551"/>
      <c r="D14" s="256">
        <v>30.3</v>
      </c>
      <c r="E14" s="63">
        <v>38.421314741035857</v>
      </c>
      <c r="F14" s="257">
        <v>47.845127898875283</v>
      </c>
      <c r="G14" s="256">
        <v>1.2</v>
      </c>
      <c r="H14" s="63">
        <v>6.3745019920318722</v>
      </c>
      <c r="I14" s="257">
        <v>5.0077137453966358</v>
      </c>
      <c r="J14" s="256">
        <v>0</v>
      </c>
      <c r="K14" s="63">
        <v>2.5647410358565739</v>
      </c>
      <c r="L14" s="257">
        <v>2.6388474171394445</v>
      </c>
      <c r="M14" s="256">
        <v>31.5</v>
      </c>
      <c r="N14" s="63">
        <v>47.360557768924302</v>
      </c>
      <c r="O14" s="257">
        <v>55.492933213894695</v>
      </c>
      <c r="P14" s="3"/>
      <c r="Q14" s="256">
        <v>-10.237234367896448</v>
      </c>
      <c r="R14" s="63">
        <v>9.9002849004414539</v>
      </c>
      <c r="S14" s="257">
        <v>7.91684409342409</v>
      </c>
      <c r="T14" s="256">
        <v>-34.774193549239243</v>
      </c>
      <c r="U14" s="63">
        <v>326.66666666166043</v>
      </c>
      <c r="V14" s="257">
        <v>50.914352178825041</v>
      </c>
      <c r="W14" s="256">
        <v>0</v>
      </c>
      <c r="X14" s="63">
        <v>107.66129031521201</v>
      </c>
      <c r="Y14" s="257">
        <v>-26.427258077017157</v>
      </c>
      <c r="Z14" s="256">
        <v>-11.51685393258427</v>
      </c>
      <c r="AA14" s="63">
        <v>25.660676532731035</v>
      </c>
      <c r="AB14" s="257">
        <v>8.3018613819901468</v>
      </c>
    </row>
    <row r="15" spans="1:29" ht="18" customHeight="1" x14ac:dyDescent="0.35">
      <c r="A15" s="43"/>
      <c r="B15" s="551" t="s">
        <v>49</v>
      </c>
      <c r="C15" s="551"/>
      <c r="D15" s="256">
        <v>31.12</v>
      </c>
      <c r="E15" s="63">
        <v>37.808764940239044</v>
      </c>
      <c r="F15" s="257">
        <v>44.981586543246742</v>
      </c>
      <c r="G15" s="256">
        <v>1.52</v>
      </c>
      <c r="H15" s="63">
        <v>5.7768924302788847</v>
      </c>
      <c r="I15" s="257">
        <v>5.5867423111376526</v>
      </c>
      <c r="J15" s="256">
        <v>0</v>
      </c>
      <c r="K15" s="63">
        <v>3.0278884462151394</v>
      </c>
      <c r="L15" s="257">
        <v>2.410669851697024</v>
      </c>
      <c r="M15" s="256">
        <v>32.64</v>
      </c>
      <c r="N15" s="63">
        <v>46.593625498007967</v>
      </c>
      <c r="O15" s="257">
        <v>52.979994028068077</v>
      </c>
      <c r="P15" s="126"/>
      <c r="Q15" s="256">
        <v>-6.7025914751489042</v>
      </c>
      <c r="R15" s="63">
        <v>7.5354107648749586</v>
      </c>
      <c r="S15" s="257">
        <v>3.8788265359634826</v>
      </c>
      <c r="T15" s="256">
        <v>1.2903223927601402E-2</v>
      </c>
      <c r="U15" s="63">
        <v>241.17647059497855</v>
      </c>
      <c r="V15" s="257">
        <v>33.797444023878313</v>
      </c>
      <c r="W15" s="256">
        <v>0</v>
      </c>
      <c r="X15" s="63">
        <v>123.52941176582353</v>
      </c>
      <c r="Y15" s="257">
        <v>-28.87692173242608</v>
      </c>
      <c r="Z15" s="256">
        <v>-6.4220183486238529</v>
      </c>
      <c r="AA15" s="63">
        <v>22.0135628586842</v>
      </c>
      <c r="AB15" s="257">
        <v>4.1540926180320934</v>
      </c>
    </row>
    <row r="16" spans="1:29" ht="18" customHeight="1" x14ac:dyDescent="0.35">
      <c r="A16" s="43"/>
      <c r="B16" s="554" t="s">
        <v>73</v>
      </c>
      <c r="C16" s="554"/>
      <c r="D16" s="263">
        <v>28.590476190476192</v>
      </c>
      <c r="E16" s="264">
        <v>35.998861696072851</v>
      </c>
      <c r="F16" s="265">
        <v>44.616729940707245</v>
      </c>
      <c r="G16" s="263">
        <v>1.9047619047619047</v>
      </c>
      <c r="H16" s="264">
        <v>7.8305824321760573</v>
      </c>
      <c r="I16" s="265">
        <v>5.1650101665031496</v>
      </c>
      <c r="J16" s="263">
        <v>0</v>
      </c>
      <c r="K16" s="264">
        <v>2.3856953139821666</v>
      </c>
      <c r="L16" s="265">
        <v>2.5828605553896686</v>
      </c>
      <c r="M16" s="263">
        <v>30.495238095238093</v>
      </c>
      <c r="N16" s="264">
        <v>46.210396509201288</v>
      </c>
      <c r="O16" s="265">
        <v>52.365785569727045</v>
      </c>
      <c r="P16" s="3"/>
      <c r="Q16" s="263">
        <v>-15.492794700074938</v>
      </c>
      <c r="R16" s="264">
        <v>4.2126942519784221</v>
      </c>
      <c r="S16" s="265">
        <v>5.0053524495201822</v>
      </c>
      <c r="T16" s="263">
        <v>149.46529150091726</v>
      </c>
      <c r="U16" s="264">
        <v>658.60484542736003</v>
      </c>
      <c r="V16" s="265">
        <v>39.021188728238336</v>
      </c>
      <c r="W16" s="263">
        <v>0</v>
      </c>
      <c r="X16" s="264">
        <v>105.03983693806505</v>
      </c>
      <c r="Y16" s="265">
        <v>-26.559991591251681</v>
      </c>
      <c r="Z16" s="346">
        <v>-11.863473713184696</v>
      </c>
      <c r="AA16" s="144">
        <v>25.8253498638799</v>
      </c>
      <c r="AB16" s="347">
        <v>5.318194901797459</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48.72</v>
      </c>
      <c r="E18" s="289">
        <v>46.414342629482071</v>
      </c>
      <c r="F18" s="290">
        <v>50.059719319199758</v>
      </c>
      <c r="G18" s="288">
        <v>2.96</v>
      </c>
      <c r="H18" s="289">
        <v>6.2151394422310755</v>
      </c>
      <c r="I18" s="290">
        <v>5.9022593809097241</v>
      </c>
      <c r="J18" s="288">
        <v>0</v>
      </c>
      <c r="K18" s="289">
        <v>2.310756972111554</v>
      </c>
      <c r="L18" s="290">
        <v>2.3658803622972031</v>
      </c>
      <c r="M18" s="288">
        <v>51.68</v>
      </c>
      <c r="N18" s="289">
        <v>54.960159362549803</v>
      </c>
      <c r="O18" s="290">
        <v>58.325868418433366</v>
      </c>
      <c r="P18" s="126"/>
      <c r="Q18" s="288">
        <v>-15.756766162544238</v>
      </c>
      <c r="R18" s="289">
        <v>-6.9488817890452212</v>
      </c>
      <c r="S18" s="290">
        <v>0.72892365971750517</v>
      </c>
      <c r="T18" s="288">
        <v>76.213210442710277</v>
      </c>
      <c r="U18" s="289">
        <v>183.63636363130976</v>
      </c>
      <c r="V18" s="290">
        <v>-4.523988118765808</v>
      </c>
      <c r="W18" s="288">
        <v>0</v>
      </c>
      <c r="X18" s="289">
        <v>118.86792453457885</v>
      </c>
      <c r="Y18" s="290">
        <v>-12.865600963542166</v>
      </c>
      <c r="Z18" s="288">
        <v>-13.172043010752688</v>
      </c>
      <c r="AA18" s="289">
        <v>3.4495688039786416</v>
      </c>
      <c r="AB18" s="290">
        <v>-0.46208377288826208</v>
      </c>
    </row>
    <row r="19" spans="1:29" ht="18" customHeight="1" x14ac:dyDescent="0.35">
      <c r="A19" s="43"/>
      <c r="B19" s="557" t="s">
        <v>51</v>
      </c>
      <c r="C19" s="557"/>
      <c r="D19" s="174">
        <v>52</v>
      </c>
      <c r="E19" s="64">
        <v>57.091633466135455</v>
      </c>
      <c r="F19" s="175">
        <v>57.253906638797652</v>
      </c>
      <c r="G19" s="174">
        <v>7.52</v>
      </c>
      <c r="H19" s="64">
        <v>4.2430278884462149</v>
      </c>
      <c r="I19" s="175">
        <v>6.2426595003483625</v>
      </c>
      <c r="J19" s="174">
        <v>0</v>
      </c>
      <c r="K19" s="64">
        <v>1.6932270916334662</v>
      </c>
      <c r="L19" s="175">
        <v>2.3210908728973823</v>
      </c>
      <c r="M19" s="174">
        <v>59.52</v>
      </c>
      <c r="N19" s="64">
        <v>63.007968127490038</v>
      </c>
      <c r="O19" s="175">
        <v>65.818652334030062</v>
      </c>
      <c r="P19" s="3"/>
      <c r="Q19" s="174">
        <v>-27.161471040046738</v>
      </c>
      <c r="R19" s="64">
        <v>-1.0017271157796741</v>
      </c>
      <c r="S19" s="175">
        <v>-6.322910521419077E-2</v>
      </c>
      <c r="T19" s="174">
        <v>47.470006324661469</v>
      </c>
      <c r="U19" s="64">
        <v>102.85714286058177</v>
      </c>
      <c r="V19" s="175">
        <v>-12.647182929462808</v>
      </c>
      <c r="W19" s="174">
        <v>0</v>
      </c>
      <c r="X19" s="64">
        <v>30.769230772409468</v>
      </c>
      <c r="Y19" s="175">
        <v>-18.665667353940744</v>
      </c>
      <c r="Z19" s="174">
        <v>-22.094240837696336</v>
      </c>
      <c r="AA19" s="64">
        <v>3.1973898858586818</v>
      </c>
      <c r="AB19" s="175">
        <v>-2.1852887160449921</v>
      </c>
    </row>
    <row r="20" spans="1:29" ht="18" customHeight="1" x14ac:dyDescent="0.35">
      <c r="A20" s="43"/>
      <c r="B20" s="555" t="s">
        <v>74</v>
      </c>
      <c r="C20" s="555"/>
      <c r="D20" s="176">
        <v>50.36</v>
      </c>
      <c r="E20" s="177">
        <v>51.752988047808763</v>
      </c>
      <c r="F20" s="178">
        <v>53.656812978998708</v>
      </c>
      <c r="G20" s="176">
        <v>5.24</v>
      </c>
      <c r="H20" s="177">
        <v>5.2290836653386457</v>
      </c>
      <c r="I20" s="178">
        <v>6.0724594406290437</v>
      </c>
      <c r="J20" s="176">
        <v>0</v>
      </c>
      <c r="K20" s="177">
        <v>2.00199203187251</v>
      </c>
      <c r="L20" s="178">
        <v>2.3434856175972927</v>
      </c>
      <c r="M20" s="176">
        <v>55.6</v>
      </c>
      <c r="N20" s="177">
        <v>58.984063745019917</v>
      </c>
      <c r="O20" s="178">
        <v>62.072260376231711</v>
      </c>
      <c r="P20" s="126"/>
      <c r="Q20" s="176">
        <v>-21.138051047268796</v>
      </c>
      <c r="R20" s="177">
        <v>-2.9792531119926959</v>
      </c>
      <c r="S20" s="178">
        <v>1.101958374313625</v>
      </c>
      <c r="T20" s="176">
        <v>63.771129034569348</v>
      </c>
      <c r="U20" s="177">
        <v>143.55670103277586</v>
      </c>
      <c r="V20" s="178">
        <v>-8.1408821148288641</v>
      </c>
      <c r="W20" s="176">
        <v>0</v>
      </c>
      <c r="X20" s="177">
        <v>72.285714285340177</v>
      </c>
      <c r="Y20" s="178">
        <v>-15.604479192855376</v>
      </c>
      <c r="Z20" s="176">
        <v>-17.042440318274881</v>
      </c>
      <c r="AA20" s="177">
        <v>4.1179917953387397</v>
      </c>
      <c r="AB20" s="178">
        <v>-0.6207143585817726</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35.612903225806448</v>
      </c>
      <c r="E22" s="286">
        <v>40.627715661365258</v>
      </c>
      <c r="F22" s="287">
        <v>47.349758096818725</v>
      </c>
      <c r="G22" s="285">
        <v>2.9806451612903224</v>
      </c>
      <c r="H22" s="286">
        <v>7.1390897491051195</v>
      </c>
      <c r="I22" s="287">
        <v>5.8523330288390563</v>
      </c>
      <c r="J22" s="285">
        <v>0</v>
      </c>
      <c r="K22" s="286">
        <v>2.5609159621038406</v>
      </c>
      <c r="L22" s="287">
        <v>2.2943337419804481</v>
      </c>
      <c r="M22" s="285">
        <v>38.593548387096774</v>
      </c>
      <c r="N22" s="286">
        <v>50.327721372574217</v>
      </c>
      <c r="O22" s="287">
        <v>55.496424867638233</v>
      </c>
      <c r="P22" s="126"/>
      <c r="Q22" s="285">
        <v>-16.251331036667811</v>
      </c>
      <c r="R22" s="286">
        <v>1.639933116346838</v>
      </c>
      <c r="S22" s="287">
        <v>4.6112332111815872</v>
      </c>
      <c r="T22" s="285">
        <v>102.6577249621932</v>
      </c>
      <c r="U22" s="286">
        <v>416.27705312159082</v>
      </c>
      <c r="V22" s="287">
        <v>19.672087978537135</v>
      </c>
      <c r="W22" s="285">
        <v>0</v>
      </c>
      <c r="X22" s="286">
        <v>119.77560939812093</v>
      </c>
      <c r="Y22" s="287">
        <v>-29.765920611820331</v>
      </c>
      <c r="Z22" s="285">
        <v>-12.276072273158615</v>
      </c>
      <c r="AA22" s="286">
        <v>18.361795375515563</v>
      </c>
      <c r="AB22" s="287">
        <v>3.8877628644271742</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105.11550334694735</v>
      </c>
      <c r="E25" s="278">
        <v>110.56831054694848</v>
      </c>
      <c r="F25" s="279">
        <v>112.91627858869988</v>
      </c>
      <c r="G25" s="277">
        <v>126.6287605407633</v>
      </c>
      <c r="H25" s="278">
        <v>104.21723424023976</v>
      </c>
      <c r="I25" s="279">
        <v>128.52208910228603</v>
      </c>
      <c r="J25" s="277">
        <v>0</v>
      </c>
      <c r="K25" s="278">
        <v>73.009877991558596</v>
      </c>
      <c r="L25" s="279">
        <v>74.619167467338613</v>
      </c>
      <c r="M25" s="277">
        <v>108.10865217391304</v>
      </c>
      <c r="N25" s="278">
        <v>107.76981905795812</v>
      </c>
      <c r="O25" s="279">
        <v>112.337012615642</v>
      </c>
      <c r="P25" s="3"/>
      <c r="Q25" s="260">
        <v>3.2759873279983354</v>
      </c>
      <c r="R25" s="261">
        <v>3.4871405894210898</v>
      </c>
      <c r="S25" s="262">
        <v>4.5807882091590981</v>
      </c>
      <c r="T25" s="260">
        <v>0</v>
      </c>
      <c r="U25" s="261">
        <v>1.416286433650785</v>
      </c>
      <c r="V25" s="262">
        <v>-21.313383040484304</v>
      </c>
      <c r="W25" s="260">
        <v>0</v>
      </c>
      <c r="X25" s="261">
        <v>-9.5948444729819773</v>
      </c>
      <c r="Y25" s="262">
        <v>1.4792182323654421</v>
      </c>
      <c r="Z25" s="260">
        <v>6.2167562011133741</v>
      </c>
      <c r="AA25" s="261">
        <v>1.5237726193665138</v>
      </c>
      <c r="AB25" s="262">
        <v>2.4253227175597005</v>
      </c>
    </row>
    <row r="26" spans="1:29" ht="18" customHeight="1" x14ac:dyDescent="0.35">
      <c r="A26" s="43"/>
      <c r="B26" s="551" t="s">
        <v>46</v>
      </c>
      <c r="C26" s="551"/>
      <c r="D26" s="269">
        <v>110.22485496630352</v>
      </c>
      <c r="E26" s="66">
        <v>117.56197399954537</v>
      </c>
      <c r="F26" s="270">
        <v>118.8320392710496</v>
      </c>
      <c r="G26" s="269">
        <v>134.71127035289001</v>
      </c>
      <c r="H26" s="66">
        <v>114.30217883904015</v>
      </c>
      <c r="I26" s="270">
        <v>138.25365570737179</v>
      </c>
      <c r="J26" s="269">
        <v>0</v>
      </c>
      <c r="K26" s="66">
        <v>76.660441014561002</v>
      </c>
      <c r="L26" s="270">
        <v>74.587983351691705</v>
      </c>
      <c r="M26" s="269">
        <v>111.33427184466019</v>
      </c>
      <c r="N26" s="66">
        <v>115.31160546960686</v>
      </c>
      <c r="O26" s="270">
        <v>118.53587012397391</v>
      </c>
      <c r="P26" s="3"/>
      <c r="Q26" s="256">
        <v>8.0482049906960569</v>
      </c>
      <c r="R26" s="63">
        <v>7.1175311397843517</v>
      </c>
      <c r="S26" s="257">
        <v>6.3959047296779961</v>
      </c>
      <c r="T26" s="256">
        <v>0</v>
      </c>
      <c r="U26" s="63">
        <v>-8.3666046463418802</v>
      </c>
      <c r="V26" s="257">
        <v>-5.698541322746185</v>
      </c>
      <c r="W26" s="256">
        <v>0</v>
      </c>
      <c r="X26" s="63">
        <v>-16.664109477495014</v>
      </c>
      <c r="Y26" s="257">
        <v>3.2107496552129913</v>
      </c>
      <c r="Z26" s="256">
        <v>9.1357138137239016</v>
      </c>
      <c r="AA26" s="63">
        <v>5.4202930825028872</v>
      </c>
      <c r="AB26" s="257">
        <v>6.096849903376989</v>
      </c>
    </row>
    <row r="27" spans="1:29" ht="18" customHeight="1" x14ac:dyDescent="0.35">
      <c r="A27" s="43"/>
      <c r="B27" s="551" t="s">
        <v>47</v>
      </c>
      <c r="C27" s="551"/>
      <c r="D27" s="269">
        <v>110.5804418482854</v>
      </c>
      <c r="E27" s="66">
        <v>113.24089854515385</v>
      </c>
      <c r="F27" s="270">
        <v>122.57675540847627</v>
      </c>
      <c r="G27" s="269">
        <v>140.26001634529626</v>
      </c>
      <c r="H27" s="66">
        <v>113.34013825703923</v>
      </c>
      <c r="I27" s="270">
        <v>128.47403661598824</v>
      </c>
      <c r="J27" s="269">
        <v>0</v>
      </c>
      <c r="K27" s="66">
        <v>73.968770745257771</v>
      </c>
      <c r="L27" s="270">
        <v>75.104356468937638</v>
      </c>
      <c r="M27" s="269">
        <v>112.59410029498525</v>
      </c>
      <c r="N27" s="66">
        <v>111.12192158961784</v>
      </c>
      <c r="O27" s="270">
        <v>120.86746416915773</v>
      </c>
      <c r="P27" s="3"/>
      <c r="Q27" s="256">
        <v>4.0145982850728315</v>
      </c>
      <c r="R27" s="63">
        <v>3.6580072395741392</v>
      </c>
      <c r="S27" s="257">
        <v>10.23435703214707</v>
      </c>
      <c r="T27" s="256">
        <v>0</v>
      </c>
      <c r="U27" s="63">
        <v>1.8425099059474139</v>
      </c>
      <c r="V27" s="257">
        <v>0.1255514815757387</v>
      </c>
      <c r="W27" s="256">
        <v>0</v>
      </c>
      <c r="X27" s="63">
        <v>6.0238321737838731</v>
      </c>
      <c r="Y27" s="257">
        <v>5.4098420620060352</v>
      </c>
      <c r="Z27" s="256">
        <v>5.9086933973368136</v>
      </c>
      <c r="AA27" s="63">
        <v>2.9038696428136053</v>
      </c>
      <c r="AB27" s="257">
        <v>10.25391135116079</v>
      </c>
    </row>
    <row r="28" spans="1:29" ht="18" customHeight="1" x14ac:dyDescent="0.35">
      <c r="A28" s="43"/>
      <c r="B28" s="551" t="s">
        <v>48</v>
      </c>
      <c r="C28" s="551"/>
      <c r="D28" s="269">
        <v>109.68942054205421</v>
      </c>
      <c r="E28" s="66">
        <v>111.97635418167874</v>
      </c>
      <c r="F28" s="270">
        <v>119.92246318459701</v>
      </c>
      <c r="G28" s="269">
        <v>141.99713131313132</v>
      </c>
      <c r="H28" s="66">
        <v>113.27974282214193</v>
      </c>
      <c r="I28" s="270">
        <v>129.75673427847809</v>
      </c>
      <c r="J28" s="269">
        <v>0</v>
      </c>
      <c r="K28" s="66">
        <v>72.922401548254513</v>
      </c>
      <c r="L28" s="270">
        <v>74.85854229123828</v>
      </c>
      <c r="M28" s="269">
        <v>110.92019047619047</v>
      </c>
      <c r="N28" s="66">
        <v>110.03687488131906</v>
      </c>
      <c r="O28" s="270">
        <v>118.66430661384778</v>
      </c>
      <c r="P28" s="3"/>
      <c r="Q28" s="256">
        <v>5.428816542779038</v>
      </c>
      <c r="R28" s="63">
        <v>3.9031813621443585</v>
      </c>
      <c r="S28" s="257">
        <v>5.2882895031867996</v>
      </c>
      <c r="T28" s="256">
        <v>25.307608357793882</v>
      </c>
      <c r="U28" s="63">
        <v>-0.87759229806886796</v>
      </c>
      <c r="V28" s="257">
        <v>0.81546211300946114</v>
      </c>
      <c r="W28" s="256">
        <v>0</v>
      </c>
      <c r="X28" s="63">
        <v>4.1978588390696618</v>
      </c>
      <c r="Y28" s="257">
        <v>2.7651066074145785</v>
      </c>
      <c r="Z28" s="256">
        <v>6.1226692314244326</v>
      </c>
      <c r="AA28" s="63">
        <v>3.0405640063176858</v>
      </c>
      <c r="AB28" s="257">
        <v>5.962994764165507</v>
      </c>
    </row>
    <row r="29" spans="1:29" ht="18" customHeight="1" x14ac:dyDescent="0.35">
      <c r="A29" s="43"/>
      <c r="B29" s="551" t="s">
        <v>49</v>
      </c>
      <c r="C29" s="551"/>
      <c r="D29" s="269">
        <v>105.65657695435013</v>
      </c>
      <c r="E29" s="66">
        <v>111.22021366243564</v>
      </c>
      <c r="F29" s="270">
        <v>115.61419993819914</v>
      </c>
      <c r="G29" s="269">
        <v>135.00534551356847</v>
      </c>
      <c r="H29" s="66">
        <v>107.33866506157112</v>
      </c>
      <c r="I29" s="270">
        <v>129.28175750370337</v>
      </c>
      <c r="J29" s="269">
        <v>0</v>
      </c>
      <c r="K29" s="66">
        <v>71.040557030341873</v>
      </c>
      <c r="L29" s="270">
        <v>75.022351005156892</v>
      </c>
      <c r="M29" s="269">
        <v>107.0233088235294</v>
      </c>
      <c r="N29" s="66">
        <v>108.17543525770434</v>
      </c>
      <c r="O29" s="270">
        <v>115.20628185406096</v>
      </c>
      <c r="P29" s="3"/>
      <c r="Q29" s="256">
        <v>1.0312227257625399</v>
      </c>
      <c r="R29" s="63">
        <v>4.2514458373162292</v>
      </c>
      <c r="S29" s="257">
        <v>0.82350517590516947</v>
      </c>
      <c r="T29" s="256">
        <v>11.09681264518632</v>
      </c>
      <c r="U29" s="63">
        <v>-11.726608258544971</v>
      </c>
      <c r="V29" s="257">
        <v>-1.2239794580145495</v>
      </c>
      <c r="W29" s="256">
        <v>0</v>
      </c>
      <c r="X29" s="63">
        <v>-4.7918021423526129</v>
      </c>
      <c r="Y29" s="257">
        <v>3.3094194176765601</v>
      </c>
      <c r="Z29" s="256">
        <v>1.6206906793101108</v>
      </c>
      <c r="AA29" s="63">
        <v>1.798807317082685</v>
      </c>
      <c r="AB29" s="257">
        <v>1.7733665080087375</v>
      </c>
    </row>
    <row r="30" spans="1:29" ht="18" customHeight="1" x14ac:dyDescent="0.35">
      <c r="A30" s="43"/>
      <c r="B30" s="554" t="s">
        <v>73</v>
      </c>
      <c r="C30" s="554"/>
      <c r="D30" s="280">
        <v>108.3337270894723</v>
      </c>
      <c r="E30" s="281">
        <v>112.82240158369906</v>
      </c>
      <c r="F30" s="282">
        <v>118.11419676464963</v>
      </c>
      <c r="G30" s="280">
        <v>134.33125638702077</v>
      </c>
      <c r="H30" s="281">
        <v>110.55034184399976</v>
      </c>
      <c r="I30" s="282">
        <v>130.83468968046256</v>
      </c>
      <c r="J30" s="280">
        <v>0</v>
      </c>
      <c r="K30" s="281">
        <v>73.105427293695996</v>
      </c>
      <c r="L30" s="282">
        <v>74.844467541941739</v>
      </c>
      <c r="M30" s="280">
        <v>109.95755777638976</v>
      </c>
      <c r="N30" s="281">
        <v>110.39850891239337</v>
      </c>
      <c r="O30" s="282">
        <v>117.23197652352199</v>
      </c>
      <c r="P30" s="3"/>
      <c r="Q30" s="263">
        <v>4.3920118191003645</v>
      </c>
      <c r="R30" s="264">
        <v>4.4910788408197266</v>
      </c>
      <c r="S30" s="265">
        <v>5.2793981149441223</v>
      </c>
      <c r="T30" s="263">
        <v>14.784497524394522</v>
      </c>
      <c r="U30" s="264">
        <v>-4.6548226571939111</v>
      </c>
      <c r="V30" s="265">
        <v>-5.9060500432966956</v>
      </c>
      <c r="W30" s="263">
        <v>0</v>
      </c>
      <c r="X30" s="264">
        <v>-3.6653158544720412</v>
      </c>
      <c r="Y30" s="265">
        <v>3.1823398177510898</v>
      </c>
      <c r="Z30" s="263">
        <v>5.6589479422201201</v>
      </c>
      <c r="AA30" s="264">
        <v>2.9637475475198789</v>
      </c>
      <c r="AB30" s="265">
        <v>5.2403559147135965</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111.23412893253862</v>
      </c>
      <c r="E32" s="295">
        <v>118.2492853445266</v>
      </c>
      <c r="F32" s="296">
        <v>128.31631989013093</v>
      </c>
      <c r="G32" s="294">
        <v>119.78285081308057</v>
      </c>
      <c r="H32" s="295">
        <v>111.95163390577235</v>
      </c>
      <c r="I32" s="296">
        <v>136.00837321322956</v>
      </c>
      <c r="J32" s="294">
        <v>0</v>
      </c>
      <c r="K32" s="295">
        <v>70.388208588230626</v>
      </c>
      <c r="L32" s="296">
        <v>80.854547460335979</v>
      </c>
      <c r="M32" s="294">
        <v>111.72376160990711</v>
      </c>
      <c r="N32" s="295">
        <v>115.48197782804736</v>
      </c>
      <c r="O32" s="296">
        <v>127.17389456214684</v>
      </c>
      <c r="P32" s="3"/>
      <c r="Q32" s="288">
        <v>0.85481292563237898</v>
      </c>
      <c r="R32" s="289">
        <v>8.5724316703953516</v>
      </c>
      <c r="S32" s="290">
        <v>1.5831775118098703</v>
      </c>
      <c r="T32" s="288">
        <v>3.0607326821356402</v>
      </c>
      <c r="U32" s="289">
        <v>-2.6833515138415267</v>
      </c>
      <c r="V32" s="290">
        <v>-5.3013334173880171</v>
      </c>
      <c r="W32" s="288">
        <v>0</v>
      </c>
      <c r="X32" s="289">
        <v>0.38872269365415046</v>
      </c>
      <c r="Y32" s="290">
        <v>13.090639715647345</v>
      </c>
      <c r="Z32" s="288">
        <v>1.1451514746119233</v>
      </c>
      <c r="AA32" s="289">
        <v>6.5386286970862626</v>
      </c>
      <c r="AB32" s="290">
        <v>1.25502633464986</v>
      </c>
    </row>
    <row r="33" spans="1:29" ht="18" customHeight="1" x14ac:dyDescent="0.35">
      <c r="A33" s="43"/>
      <c r="B33" s="557" t="s">
        <v>51</v>
      </c>
      <c r="C33" s="557"/>
      <c r="D33" s="179">
        <v>125.13900241548161</v>
      </c>
      <c r="E33" s="65">
        <v>119.41288777246368</v>
      </c>
      <c r="F33" s="180">
        <v>138.04499451906887</v>
      </c>
      <c r="G33" s="179">
        <v>117.08711095677606</v>
      </c>
      <c r="H33" s="65">
        <v>105.72396985569338</v>
      </c>
      <c r="I33" s="180">
        <v>135.93763992140586</v>
      </c>
      <c r="J33" s="179">
        <v>0</v>
      </c>
      <c r="K33" s="65">
        <v>75.341987103825559</v>
      </c>
      <c r="L33" s="180">
        <v>71.888863185285288</v>
      </c>
      <c r="M33" s="179">
        <v>124.1216935483871</v>
      </c>
      <c r="N33" s="65">
        <v>117.34448651247826</v>
      </c>
      <c r="O33" s="180">
        <v>135.51004001717186</v>
      </c>
      <c r="P33" s="3"/>
      <c r="Q33" s="174">
        <v>15.242184903762343</v>
      </c>
      <c r="R33" s="64">
        <v>8.8906016066529467</v>
      </c>
      <c r="S33" s="175">
        <v>9.1238300666037127</v>
      </c>
      <c r="T33" s="174">
        <v>17.370142641712992</v>
      </c>
      <c r="U33" s="64">
        <v>-5.7508260705956991</v>
      </c>
      <c r="V33" s="175">
        <v>-8.6382004235531209</v>
      </c>
      <c r="W33" s="174">
        <v>0</v>
      </c>
      <c r="X33" s="64">
        <v>28.630296953326276</v>
      </c>
      <c r="Y33" s="175">
        <v>1.2417713268728416</v>
      </c>
      <c r="Z33" s="174">
        <v>14.778065976197649</v>
      </c>
      <c r="AA33" s="64">
        <v>7.9866533397623476</v>
      </c>
      <c r="AB33" s="175">
        <v>7.1065620411219665</v>
      </c>
    </row>
    <row r="34" spans="1:29" ht="18" customHeight="1" x14ac:dyDescent="0.35">
      <c r="A34" s="43"/>
      <c r="B34" s="555" t="s">
        <v>74</v>
      </c>
      <c r="C34" s="555"/>
      <c r="D34" s="273">
        <v>118.41297544875223</v>
      </c>
      <c r="E34" s="274">
        <v>118.89110300396995</v>
      </c>
      <c r="F34" s="275">
        <v>133.50675702196787</v>
      </c>
      <c r="G34" s="273">
        <v>117.84850312993076</v>
      </c>
      <c r="H34" s="274">
        <v>109.42498163402603</v>
      </c>
      <c r="I34" s="275">
        <v>135.97201530417217</v>
      </c>
      <c r="J34" s="273">
        <v>0</v>
      </c>
      <c r="K34" s="274">
        <v>72.483090050049384</v>
      </c>
      <c r="L34" s="275">
        <v>76.414544120047552</v>
      </c>
      <c r="M34" s="350">
        <v>118.35977697841727</v>
      </c>
      <c r="N34" s="351">
        <v>116.47676252390264</v>
      </c>
      <c r="O34" s="352">
        <v>131.59353270795125</v>
      </c>
      <c r="P34" s="3"/>
      <c r="Q34" s="176">
        <v>8.1941188090434078</v>
      </c>
      <c r="R34" s="177">
        <v>8.8015471337107254</v>
      </c>
      <c r="S34" s="178">
        <v>5.6174100124718791</v>
      </c>
      <c r="T34" s="176">
        <v>12.707220694260496</v>
      </c>
      <c r="U34" s="177">
        <v>-3.8433204499043265</v>
      </c>
      <c r="V34" s="178">
        <v>-6.9356913770409783</v>
      </c>
      <c r="W34" s="176">
        <v>0</v>
      </c>
      <c r="X34" s="177">
        <v>12.553048629371769</v>
      </c>
      <c r="Y34" s="178">
        <v>7.2148637957516115</v>
      </c>
      <c r="Z34" s="176">
        <v>8.3044166818030618</v>
      </c>
      <c r="AA34" s="177">
        <v>7.3277164243450352</v>
      </c>
      <c r="AB34" s="178">
        <v>4.4072195957488773</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112.97826086956522</v>
      </c>
      <c r="E36" s="292">
        <v>115.62807920556347</v>
      </c>
      <c r="F36" s="293">
        <v>123.5622540509104</v>
      </c>
      <c r="G36" s="291">
        <v>124.42424242424242</v>
      </c>
      <c r="H36" s="292">
        <v>110.68339419381944</v>
      </c>
      <c r="I36" s="293">
        <v>131.44105616744068</v>
      </c>
      <c r="J36" s="291">
        <v>0</v>
      </c>
      <c r="K36" s="292">
        <v>71.938454822266166</v>
      </c>
      <c r="L36" s="293">
        <v>75.707491435993646</v>
      </c>
      <c r="M36" s="291">
        <v>113.86230023403544</v>
      </c>
      <c r="N36" s="292">
        <v>112.70352783452502</v>
      </c>
      <c r="O36" s="293">
        <v>122.41469503464036</v>
      </c>
      <c r="P36" s="3"/>
      <c r="Q36" s="285">
        <v>6.2896857136717008</v>
      </c>
      <c r="R36" s="286">
        <v>6.5249953994733332</v>
      </c>
      <c r="S36" s="287">
        <v>5.4792989903574387</v>
      </c>
      <c r="T36" s="285">
        <v>13.456756009913015</v>
      </c>
      <c r="U36" s="286">
        <v>-3.3407812025492718</v>
      </c>
      <c r="V36" s="287">
        <v>-4.0779051610638648</v>
      </c>
      <c r="W36" s="285">
        <v>0</v>
      </c>
      <c r="X36" s="286">
        <v>1.8349907815020712</v>
      </c>
      <c r="Y36" s="287">
        <v>1.4068482298396519</v>
      </c>
      <c r="Z36" s="285">
        <v>7.0078570356149266</v>
      </c>
      <c r="AA36" s="286">
        <v>4.6451117361049379</v>
      </c>
      <c r="AB36" s="287">
        <v>5.198081762285879</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20.812869662695576</v>
      </c>
      <c r="E39" s="278">
        <v>35.075704092831764</v>
      </c>
      <c r="F39" s="279">
        <v>42.124447764036105</v>
      </c>
      <c r="G39" s="277">
        <v>4.0521203373044257</v>
      </c>
      <c r="H39" s="278">
        <v>9.0567267803395612</v>
      </c>
      <c r="I39" s="279">
        <v>6.0122804696003218</v>
      </c>
      <c r="J39" s="277">
        <v>0</v>
      </c>
      <c r="K39" s="278">
        <v>1.2725825347134216</v>
      </c>
      <c r="L39" s="279">
        <v>1.9198820334733784</v>
      </c>
      <c r="M39" s="277">
        <v>24.864989999999999</v>
      </c>
      <c r="N39" s="278">
        <v>45.405013407884745</v>
      </c>
      <c r="O39" s="279">
        <v>50.056610267109811</v>
      </c>
      <c r="P39" s="3"/>
      <c r="Q39" s="260">
        <v>-41.734233544556389</v>
      </c>
      <c r="R39" s="261">
        <v>-3.2702735796586393</v>
      </c>
      <c r="S39" s="262">
        <v>0.17355745782192517</v>
      </c>
      <c r="T39" s="260">
        <v>0</v>
      </c>
      <c r="U39" s="261">
        <v>2428.1631404291702</v>
      </c>
      <c r="V39" s="262">
        <v>0.16415851357882463</v>
      </c>
      <c r="W39" s="260">
        <v>0</v>
      </c>
      <c r="X39" s="261">
        <v>104.14067376447238</v>
      </c>
      <c r="Y39" s="262">
        <v>-27.803341669724155</v>
      </c>
      <c r="Z39" s="260">
        <v>-30.399276563352743</v>
      </c>
      <c r="AA39" s="261">
        <v>21.914991676225824</v>
      </c>
      <c r="AB39" s="262">
        <v>-1.2945769235991593</v>
      </c>
    </row>
    <row r="40" spans="1:29" ht="18" customHeight="1" x14ac:dyDescent="0.35">
      <c r="A40" s="43"/>
      <c r="B40" s="551" t="s">
        <v>46</v>
      </c>
      <c r="C40" s="551"/>
      <c r="D40" s="269">
        <v>32.516332215059542</v>
      </c>
      <c r="E40" s="66">
        <v>40.748572661197002</v>
      </c>
      <c r="F40" s="270">
        <v>52.813254041510326</v>
      </c>
      <c r="G40" s="269">
        <v>1.8859577849404603</v>
      </c>
      <c r="H40" s="66">
        <v>9.8762091775764276</v>
      </c>
      <c r="I40" s="270">
        <v>7.3120868220866617</v>
      </c>
      <c r="J40" s="269">
        <v>0</v>
      </c>
      <c r="K40" s="66">
        <v>1.3171241110569496</v>
      </c>
      <c r="L40" s="270">
        <v>1.9933187548451499</v>
      </c>
      <c r="M40" s="269">
        <v>34.402290000000001</v>
      </c>
      <c r="N40" s="66">
        <v>51.941905949830378</v>
      </c>
      <c r="O40" s="270">
        <v>62.118659618442138</v>
      </c>
      <c r="P40" s="3"/>
      <c r="Q40" s="256">
        <v>-5.4055392435724903</v>
      </c>
      <c r="R40" s="63">
        <v>10.943157251808794</v>
      </c>
      <c r="S40" s="257">
        <v>14.529239611435653</v>
      </c>
      <c r="T40" s="256">
        <v>0</v>
      </c>
      <c r="U40" s="63">
        <v>5199.4646968670386</v>
      </c>
      <c r="V40" s="257">
        <v>20.725183559540113</v>
      </c>
      <c r="W40" s="256">
        <v>0</v>
      </c>
      <c r="X40" s="63">
        <v>43.754411154977873</v>
      </c>
      <c r="Y40" s="257">
        <v>-23.704075946188912</v>
      </c>
      <c r="Z40" s="256">
        <v>6.8058066659720307E-2</v>
      </c>
      <c r="AA40" s="63">
        <v>37.296839586774169</v>
      </c>
      <c r="AB40" s="257">
        <v>13.390901091716987</v>
      </c>
    </row>
    <row r="41" spans="1:29" ht="18" customHeight="1" x14ac:dyDescent="0.35">
      <c r="A41" s="43"/>
      <c r="B41" s="551" t="s">
        <v>47</v>
      </c>
      <c r="C41" s="551"/>
      <c r="D41" s="269">
        <v>34.943419624058187</v>
      </c>
      <c r="E41" s="66">
        <v>41.816795951808558</v>
      </c>
      <c r="F41" s="270">
        <v>59.346999561073631</v>
      </c>
      <c r="G41" s="269">
        <v>3.225980375941814</v>
      </c>
      <c r="H41" s="66">
        <v>11.542857705958427</v>
      </c>
      <c r="I41" s="270">
        <v>6.6270199538405405</v>
      </c>
      <c r="J41" s="269">
        <v>0</v>
      </c>
      <c r="K41" s="66">
        <v>2.0076185286935</v>
      </c>
      <c r="L41" s="270">
        <v>1.9996432124455876</v>
      </c>
      <c r="M41" s="269">
        <v>38.169400000000003</v>
      </c>
      <c r="N41" s="66">
        <v>55.367272186460482</v>
      </c>
      <c r="O41" s="270">
        <v>67.973662727359752</v>
      </c>
      <c r="P41" s="3"/>
      <c r="Q41" s="256">
        <v>-1.5782809298765212</v>
      </c>
      <c r="R41" s="63">
        <v>9.5686562626332137</v>
      </c>
      <c r="S41" s="257">
        <v>21.536845296568</v>
      </c>
      <c r="T41" s="256">
        <v>0</v>
      </c>
      <c r="U41" s="63">
        <v>767.78305314938927</v>
      </c>
      <c r="V41" s="257">
        <v>58.401237191036728</v>
      </c>
      <c r="W41" s="256">
        <v>0</v>
      </c>
      <c r="X41" s="63">
        <v>106.36781618809029</v>
      </c>
      <c r="Y41" s="257">
        <v>-17.247555706434625</v>
      </c>
      <c r="Z41" s="256">
        <v>7.494152879444278</v>
      </c>
      <c r="AA41" s="63">
        <v>36.817703093176746</v>
      </c>
      <c r="AB41" s="257">
        <v>22.628481615088923</v>
      </c>
    </row>
    <row r="42" spans="1:29" ht="18" customHeight="1" x14ac:dyDescent="0.35">
      <c r="A42" s="43"/>
      <c r="B42" s="551" t="s">
        <v>48</v>
      </c>
      <c r="C42" s="551"/>
      <c r="D42" s="269">
        <v>33.235894424242424</v>
      </c>
      <c r="E42" s="66">
        <v>43.022787475679856</v>
      </c>
      <c r="F42" s="270">
        <v>57.377055890152064</v>
      </c>
      <c r="G42" s="269">
        <v>1.7039655757575758</v>
      </c>
      <c r="H42" s="66">
        <v>7.2210194627660194</v>
      </c>
      <c r="I42" s="270">
        <v>6.497845818041136</v>
      </c>
      <c r="J42" s="269">
        <v>0</v>
      </c>
      <c r="K42" s="66">
        <v>1.8702707568401928</v>
      </c>
      <c r="L42" s="270">
        <v>1.9754027097605802</v>
      </c>
      <c r="M42" s="269">
        <v>34.939860000000003</v>
      </c>
      <c r="N42" s="66">
        <v>52.11407769528607</v>
      </c>
      <c r="O42" s="270">
        <v>65.85030441795378</v>
      </c>
      <c r="P42" s="3"/>
      <c r="Q42" s="256">
        <v>-5.36417849790638</v>
      </c>
      <c r="R42" s="63">
        <v>14.189892337503162</v>
      </c>
      <c r="S42" s="257">
        <v>13.623799231621982</v>
      </c>
      <c r="T42" s="256">
        <v>-18.26710190246493</v>
      </c>
      <c r="U42" s="63">
        <v>322.92227285688534</v>
      </c>
      <c r="V42" s="257">
        <v>52.14500154187705</v>
      </c>
      <c r="W42" s="256">
        <v>0</v>
      </c>
      <c r="X42" s="63">
        <v>116.37861814236329</v>
      </c>
      <c r="Y42" s="257">
        <v>-24.392893327029753</v>
      </c>
      <c r="Z42" s="256">
        <v>-6.0993235733626836</v>
      </c>
      <c r="AA42" s="63">
        <v>29.481469833324912</v>
      </c>
      <c r="AB42" s="257">
        <v>14.759895705695941</v>
      </c>
    </row>
    <row r="43" spans="1:29" ht="18" customHeight="1" x14ac:dyDescent="0.35">
      <c r="A43" s="43"/>
      <c r="B43" s="551" t="s">
        <v>49</v>
      </c>
      <c r="C43" s="551"/>
      <c r="D43" s="269">
        <v>32.88032674819376</v>
      </c>
      <c r="E43" s="66">
        <v>42.050989149661916</v>
      </c>
      <c r="F43" s="270">
        <v>52.005101401483365</v>
      </c>
      <c r="G43" s="269">
        <v>2.0520812518062406</v>
      </c>
      <c r="H43" s="66">
        <v>6.200839216704308</v>
      </c>
      <c r="I43" s="270">
        <v>7.2226386470417738</v>
      </c>
      <c r="J43" s="269">
        <v>0</v>
      </c>
      <c r="K43" s="66">
        <v>2.1510288184485984</v>
      </c>
      <c r="L43" s="270">
        <v>1.8085411977156365</v>
      </c>
      <c r="M43" s="269">
        <v>34.932408000000002</v>
      </c>
      <c r="N43" s="66">
        <v>50.402857184814827</v>
      </c>
      <c r="O43" s="270">
        <v>61.036281246240776</v>
      </c>
      <c r="P43" s="3"/>
      <c r="Q43" s="256">
        <v>-5.7404873959737879</v>
      </c>
      <c r="R43" s="63">
        <v>12.107220509576029</v>
      </c>
      <c r="S43" s="257">
        <v>4.7342740492698407</v>
      </c>
      <c r="T43" s="256">
        <v>11.111147715070308</v>
      </c>
      <c r="U43" s="63">
        <v>201.16804241744276</v>
      </c>
      <c r="V43" s="257">
        <v>32.159790793616416</v>
      </c>
      <c r="W43" s="256">
        <v>0</v>
      </c>
      <c r="X43" s="63">
        <v>112.81832463099617</v>
      </c>
      <c r="Y43" s="257">
        <v>-26.523160768522096</v>
      </c>
      <c r="Z43" s="256">
        <v>-4.9054087220153102</v>
      </c>
      <c r="AA43" s="63">
        <v>24.208351755184182</v>
      </c>
      <c r="AB43" s="257">
        <v>6.0011264132278601</v>
      </c>
    </row>
    <row r="44" spans="1:29" ht="18" customHeight="1" x14ac:dyDescent="0.35">
      <c r="A44" s="43"/>
      <c r="B44" s="554" t="s">
        <v>73</v>
      </c>
      <c r="C44" s="554"/>
      <c r="D44" s="280">
        <v>30.973128449771032</v>
      </c>
      <c r="E44" s="281">
        <v>40.614780308303729</v>
      </c>
      <c r="F44" s="282">
        <v>52.698692192119303</v>
      </c>
      <c r="G44" s="280">
        <v>2.5586905978480146</v>
      </c>
      <c r="H44" s="281">
        <v>8.6567356471468226</v>
      </c>
      <c r="I44" s="282">
        <v>6.7576250233087389</v>
      </c>
      <c r="J44" s="280">
        <v>0</v>
      </c>
      <c r="K44" s="281">
        <v>1.7440727532123452</v>
      </c>
      <c r="L44" s="282">
        <v>1.9331282300322365</v>
      </c>
      <c r="M44" s="280">
        <v>33.531819047619045</v>
      </c>
      <c r="N44" s="281">
        <v>51.015588708662897</v>
      </c>
      <c r="O44" s="282">
        <v>61.389445445460275</v>
      </c>
      <c r="P44" s="3"/>
      <c r="Q44" s="263">
        <v>-11.781228255402638</v>
      </c>
      <c r="R44" s="264">
        <v>8.8929685128984062</v>
      </c>
      <c r="S44" s="265">
        <v>10.549003047214889</v>
      </c>
      <c r="T44" s="263">
        <v>186.34748134822848</v>
      </c>
      <c r="U44" s="264">
        <v>623.29313521504037</v>
      </c>
      <c r="V44" s="265">
        <v>30.810527749711259</v>
      </c>
      <c r="W44" s="263">
        <v>0</v>
      </c>
      <c r="X44" s="264">
        <v>97.524479296326206</v>
      </c>
      <c r="Y44" s="265">
        <v>-24.22288096215431</v>
      </c>
      <c r="Z44" s="263">
        <v>-6.8758735725140445</v>
      </c>
      <c r="AA44" s="264">
        <v>29.554495584429368</v>
      </c>
      <c r="AB44" s="265">
        <v>10.837243157538373</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54.193267615932818</v>
      </c>
      <c r="E46" s="295">
        <v>54.884628456722503</v>
      </c>
      <c r="F46" s="296">
        <v>64.234789577726033</v>
      </c>
      <c r="G46" s="294">
        <v>3.5455723840671851</v>
      </c>
      <c r="H46" s="295">
        <v>6.9579501550997955</v>
      </c>
      <c r="I46" s="296">
        <v>8.0275669668005509</v>
      </c>
      <c r="J46" s="294">
        <v>0</v>
      </c>
      <c r="K46" s="295">
        <v>1.6265004374969627</v>
      </c>
      <c r="L46" s="296">
        <v>1.9129218603883611</v>
      </c>
      <c r="M46" s="294">
        <v>57.738840000000003</v>
      </c>
      <c r="N46" s="295">
        <v>63.469079049319262</v>
      </c>
      <c r="O46" s="296">
        <v>74.175278404914948</v>
      </c>
      <c r="P46" s="3"/>
      <c r="Q46" s="288">
        <v>-15.036644110689004</v>
      </c>
      <c r="R46" s="289">
        <v>1.0278617380356256</v>
      </c>
      <c r="S46" s="290">
        <v>2.3236413269978144</v>
      </c>
      <c r="T46" s="288">
        <v>81.606625767293295</v>
      </c>
      <c r="U46" s="289">
        <v>176.02540297975111</v>
      </c>
      <c r="V46" s="290">
        <v>-9.5854898427375019</v>
      </c>
      <c r="W46" s="288">
        <v>0</v>
      </c>
      <c r="X46" s="289">
        <v>119.7187138057116</v>
      </c>
      <c r="Y46" s="290">
        <v>-1.4591507172728135</v>
      </c>
      <c r="Z46" s="288">
        <v>-12.177731380978821</v>
      </c>
      <c r="AA46" s="289">
        <v>10.213751996768499</v>
      </c>
      <c r="AB46" s="290">
        <v>0.78714328881304252</v>
      </c>
    </row>
    <row r="47" spans="1:29" ht="18" customHeight="1" x14ac:dyDescent="0.35">
      <c r="A47" s="43"/>
      <c r="B47" s="557" t="s">
        <v>51</v>
      </c>
      <c r="C47" s="557"/>
      <c r="D47" s="179">
        <v>65.072281256050445</v>
      </c>
      <c r="E47" s="65">
        <v>68.174768198382651</v>
      </c>
      <c r="F47" s="180">
        <v>79.036152281481023</v>
      </c>
      <c r="G47" s="179">
        <v>8.8049507439495596</v>
      </c>
      <c r="H47" s="65">
        <v>4.4858975257495395</v>
      </c>
      <c r="I47" s="180">
        <v>8.486123993102991</v>
      </c>
      <c r="J47" s="179">
        <v>0</v>
      </c>
      <c r="K47" s="65">
        <v>1.2757109370169668</v>
      </c>
      <c r="L47" s="180">
        <v>1.6686058420233429</v>
      </c>
      <c r="M47" s="179">
        <v>73.877232000000006</v>
      </c>
      <c r="N47" s="65">
        <v>73.936376661149154</v>
      </c>
      <c r="O47" s="180">
        <v>89.190882116607355</v>
      </c>
      <c r="P47" s="3"/>
      <c r="Q47" s="174">
        <v>-16.059287774774667</v>
      </c>
      <c r="R47" s="64">
        <v>7.7998149239826633</v>
      </c>
      <c r="S47" s="175">
        <v>9.0548320454199889</v>
      </c>
      <c r="T47" s="174">
        <v>73.085756776544045</v>
      </c>
      <c r="U47" s="64">
        <v>91.191181403698707</v>
      </c>
      <c r="V47" s="175">
        <v>-20.192894343205424</v>
      </c>
      <c r="W47" s="174">
        <v>0</v>
      </c>
      <c r="X47" s="64">
        <v>68.208849856585616</v>
      </c>
      <c r="Y47" s="175">
        <v>-17.655680934622449</v>
      </c>
      <c r="Z47" s="174">
        <v>-10.581276349427394</v>
      </c>
      <c r="AA47" s="64">
        <v>11.439407671653525</v>
      </c>
      <c r="AB47" s="175">
        <v>4.7659744265886479</v>
      </c>
    </row>
    <row r="48" spans="1:29" ht="18" customHeight="1" x14ac:dyDescent="0.35">
      <c r="A48" s="43"/>
      <c r="B48" s="555" t="s">
        <v>74</v>
      </c>
      <c r="C48" s="555"/>
      <c r="D48" s="273">
        <v>59.632774435991628</v>
      </c>
      <c r="E48" s="274">
        <v>61.529698327552573</v>
      </c>
      <c r="F48" s="275">
        <v>71.635470929603528</v>
      </c>
      <c r="G48" s="273">
        <v>6.1752615640083723</v>
      </c>
      <c r="H48" s="274">
        <v>5.7219238404246671</v>
      </c>
      <c r="I48" s="275">
        <v>8.256845479951771</v>
      </c>
      <c r="J48" s="273">
        <v>0</v>
      </c>
      <c r="K48" s="274">
        <v>1.4511056872569648</v>
      </c>
      <c r="L48" s="275">
        <v>1.7907638512058521</v>
      </c>
      <c r="M48" s="273">
        <v>65.808036000000001</v>
      </c>
      <c r="N48" s="274">
        <v>68.702727855234201</v>
      </c>
      <c r="O48" s="275">
        <v>81.683080260761145</v>
      </c>
      <c r="P48" s="3"/>
      <c r="Q48" s="176">
        <v>-14.67600925498375</v>
      </c>
      <c r="R48" s="177">
        <v>5.5600736546870904</v>
      </c>
      <c r="S48" s="178">
        <v>6.7812699067527653</v>
      </c>
      <c r="T48" s="176">
        <v>84.581887829764398</v>
      </c>
      <c r="U48" s="177">
        <v>134.19603653786115</v>
      </c>
      <c r="V48" s="178">
        <v>-14.511947033073842</v>
      </c>
      <c r="W48" s="176">
        <v>0</v>
      </c>
      <c r="X48" s="177">
        <v>93.912823788936663</v>
      </c>
      <c r="Y48" s="178">
        <v>-9.5154573141227772</v>
      </c>
      <c r="Z48" s="176">
        <v>-10.153298893352142</v>
      </c>
      <c r="AA48" s="177">
        <v>11.747462980821044</v>
      </c>
      <c r="AB48" s="178">
        <v>3.759148992377491</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40.234838709677419</v>
      </c>
      <c r="E50" s="292">
        <v>46.977047244334535</v>
      </c>
      <c r="F50" s="293">
        <v>58.506428392082668</v>
      </c>
      <c r="G50" s="291">
        <v>3.7086451612903226</v>
      </c>
      <c r="H50" s="292">
        <v>7.9017868488525753</v>
      </c>
      <c r="I50" s="293">
        <v>7.6923683435420269</v>
      </c>
      <c r="J50" s="291">
        <v>0</v>
      </c>
      <c r="K50" s="292">
        <v>1.8422833724342742</v>
      </c>
      <c r="L50" s="293">
        <v>1.7369825212229602</v>
      </c>
      <c r="M50" s="291">
        <v>43.943501935483873</v>
      </c>
      <c r="N50" s="292">
        <v>56.721117465621383</v>
      </c>
      <c r="O50" s="293">
        <v>67.935779256847653</v>
      </c>
      <c r="P50" s="3"/>
      <c r="Q50" s="285">
        <v>-10.98380296940806</v>
      </c>
      <c r="R50" s="286">
        <v>8.2719340762673959</v>
      </c>
      <c r="S50" s="287">
        <v>10.343195456305258</v>
      </c>
      <c r="T50" s="285">
        <v>129.9288805451433</v>
      </c>
      <c r="U50" s="286">
        <v>399.02936639570532</v>
      </c>
      <c r="V50" s="287">
        <v>14.791973728002949</v>
      </c>
      <c r="W50" s="285">
        <v>0</v>
      </c>
      <c r="X50" s="286">
        <v>123.80847155791574</v>
      </c>
      <c r="Y50" s="287">
        <v>-28.777833707269274</v>
      </c>
      <c r="Z50" s="285">
        <v>-6.1285048321730349</v>
      </c>
      <c r="AA50" s="286">
        <v>23.859833023608555</v>
      </c>
      <c r="AB50" s="287">
        <v>9.2879337191592608</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140</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58</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30.02171299327421</v>
      </c>
      <c r="E11" s="261">
        <v>36.210925528654613</v>
      </c>
      <c r="F11" s="262">
        <v>41.78822545776876</v>
      </c>
      <c r="G11" s="260">
        <v>2.7592921056286333</v>
      </c>
      <c r="H11" s="261">
        <v>7.6176064970885689</v>
      </c>
      <c r="I11" s="262">
        <v>6.5938829977684925</v>
      </c>
      <c r="J11" s="260">
        <v>0</v>
      </c>
      <c r="K11" s="261">
        <v>1.8675298804780875</v>
      </c>
      <c r="L11" s="262">
        <v>3.1978493916092985</v>
      </c>
      <c r="M11" s="260">
        <v>32.777436212726712</v>
      </c>
      <c r="N11" s="261">
        <v>45.692231075697208</v>
      </c>
      <c r="O11" s="262">
        <v>51.579811163915025</v>
      </c>
      <c r="P11" s="3"/>
      <c r="Q11" s="260">
        <v>-4.3311198911739242</v>
      </c>
      <c r="R11" s="261">
        <v>4.7711789800579085</v>
      </c>
      <c r="S11" s="262">
        <v>1.1584415690627849</v>
      </c>
      <c r="T11" s="260">
        <v>540.62670108633245</v>
      </c>
      <c r="U11" s="261">
        <v>149.79192945641401</v>
      </c>
      <c r="V11" s="262">
        <v>36.753940777132819</v>
      </c>
      <c r="W11" s="260">
        <v>-100</v>
      </c>
      <c r="X11" s="261">
        <v>53.489105732847953</v>
      </c>
      <c r="Y11" s="262">
        <v>17.517660600347075</v>
      </c>
      <c r="Z11" s="260">
        <v>2.5034088924115445</v>
      </c>
      <c r="AA11" s="261">
        <v>17.657691303584535</v>
      </c>
      <c r="AB11" s="262">
        <v>5.5831018522812332</v>
      </c>
    </row>
    <row r="12" spans="1:29" ht="18" customHeight="1" x14ac:dyDescent="0.35">
      <c r="A12" s="43"/>
      <c r="B12" s="551" t="s">
        <v>46</v>
      </c>
      <c r="C12" s="551"/>
      <c r="D12" s="256">
        <v>29.766644142633869</v>
      </c>
      <c r="E12" s="63">
        <v>36.793211768311373</v>
      </c>
      <c r="F12" s="257">
        <v>47.886416346324097</v>
      </c>
      <c r="G12" s="256">
        <v>2.2903330633888181</v>
      </c>
      <c r="H12" s="63">
        <v>8.3665338645418323</v>
      </c>
      <c r="I12" s="257">
        <v>8.0055808787174811</v>
      </c>
      <c r="J12" s="256">
        <v>0</v>
      </c>
      <c r="K12" s="63">
        <v>1.8081520073551947</v>
      </c>
      <c r="L12" s="257">
        <v>3.3510428831701868</v>
      </c>
      <c r="M12" s="256">
        <v>32.052562821793593</v>
      </c>
      <c r="N12" s="63">
        <v>46.948743487588111</v>
      </c>
      <c r="O12" s="257">
        <v>59.242692519810745</v>
      </c>
      <c r="P12" s="3"/>
      <c r="Q12" s="256">
        <v>19.007607161570068</v>
      </c>
      <c r="R12" s="63">
        <v>26.500834642672547</v>
      </c>
      <c r="S12" s="257">
        <v>19.431162256398959</v>
      </c>
      <c r="T12" s="256">
        <v>81.572544235604397</v>
      </c>
      <c r="U12" s="63">
        <v>275.06498336158228</v>
      </c>
      <c r="V12" s="257">
        <v>69.481292715867511</v>
      </c>
      <c r="W12" s="256">
        <v>-100</v>
      </c>
      <c r="X12" s="63">
        <v>50.046702325952303</v>
      </c>
      <c r="Y12" s="257">
        <v>14.479307941094593</v>
      </c>
      <c r="Z12" s="256">
        <v>19.839895508368606</v>
      </c>
      <c r="AA12" s="63">
        <v>44.3541157378138</v>
      </c>
      <c r="AB12" s="257">
        <v>24.076242603301825</v>
      </c>
    </row>
    <row r="13" spans="1:29" ht="18" customHeight="1" x14ac:dyDescent="0.35">
      <c r="A13" s="43"/>
      <c r="B13" s="551" t="s">
        <v>47</v>
      </c>
      <c r="C13" s="551"/>
      <c r="D13" s="256">
        <v>34.272815182516503</v>
      </c>
      <c r="E13" s="63">
        <v>41.100980692614158</v>
      </c>
      <c r="F13" s="257">
        <v>53.64108477934461</v>
      </c>
      <c r="G13" s="256">
        <v>1.8750150010165978</v>
      </c>
      <c r="H13" s="63">
        <v>9.4774747165185413</v>
      </c>
      <c r="I13" s="257">
        <v>8.879812083030199</v>
      </c>
      <c r="J13" s="256">
        <v>0</v>
      </c>
      <c r="K13" s="63">
        <v>2.1203646950658901</v>
      </c>
      <c r="L13" s="257">
        <v>3.4086071854248257</v>
      </c>
      <c r="M13" s="256">
        <v>36.142912024587012</v>
      </c>
      <c r="N13" s="63">
        <v>52.685412197364386</v>
      </c>
      <c r="O13" s="257">
        <v>65.930020732376278</v>
      </c>
      <c r="P13" s="126"/>
      <c r="Q13" s="256">
        <v>29.534556761880953</v>
      </c>
      <c r="R13" s="63">
        <v>36.94158767470693</v>
      </c>
      <c r="S13" s="257">
        <v>25.774395236085159</v>
      </c>
      <c r="T13" s="256">
        <v>21.890275292902455</v>
      </c>
      <c r="U13" s="63">
        <v>286.13866527569741</v>
      </c>
      <c r="V13" s="257">
        <v>89.917330361311286</v>
      </c>
      <c r="W13" s="256">
        <v>-100</v>
      </c>
      <c r="X13" s="63">
        <v>66.179901785380537</v>
      </c>
      <c r="Y13" s="257">
        <v>19.038966464694209</v>
      </c>
      <c r="Z13" s="256">
        <v>26.988609816288147</v>
      </c>
      <c r="AA13" s="63">
        <v>56.133234610939439</v>
      </c>
      <c r="AB13" s="257">
        <v>31.369755109031733</v>
      </c>
    </row>
    <row r="14" spans="1:29" ht="18" customHeight="1" x14ac:dyDescent="0.35">
      <c r="A14" s="43"/>
      <c r="B14" s="551" t="s">
        <v>48</v>
      </c>
      <c r="C14" s="551"/>
      <c r="D14" s="256">
        <v>34.495665326079951</v>
      </c>
      <c r="E14" s="63">
        <v>41.49747165185412</v>
      </c>
      <c r="F14" s="257">
        <v>53.899006238100398</v>
      </c>
      <c r="G14" s="256">
        <v>2.5205119685796888</v>
      </c>
      <c r="H14" s="63">
        <v>7.6520839718050873</v>
      </c>
      <c r="I14" s="257">
        <v>8.8414044239431604</v>
      </c>
      <c r="J14" s="256">
        <v>0</v>
      </c>
      <c r="K14" s="63">
        <v>2.10504137296966</v>
      </c>
      <c r="L14" s="257">
        <v>3.2847739269074192</v>
      </c>
      <c r="M14" s="256">
        <v>37.011140991164041</v>
      </c>
      <c r="N14" s="63">
        <v>51.248850750842784</v>
      </c>
      <c r="O14" s="257">
        <v>66.025410947042957</v>
      </c>
      <c r="P14" s="3"/>
      <c r="Q14" s="256">
        <v>25.348935880020878</v>
      </c>
      <c r="R14" s="63">
        <v>32.01693888498307</v>
      </c>
      <c r="S14" s="257">
        <v>23.682986693395129</v>
      </c>
      <c r="T14" s="256">
        <v>43.730977439362988</v>
      </c>
      <c r="U14" s="63">
        <v>155.88001980820292</v>
      </c>
      <c r="V14" s="257">
        <v>73.52751380956569</v>
      </c>
      <c r="W14" s="256">
        <v>-100</v>
      </c>
      <c r="X14" s="63">
        <v>55.78341426693418</v>
      </c>
      <c r="Y14" s="257">
        <v>12.856306758030398</v>
      </c>
      <c r="Z14" s="256">
        <v>24.262611798910399</v>
      </c>
      <c r="AA14" s="63">
        <v>43.234699693062616</v>
      </c>
      <c r="AB14" s="257">
        <v>27.996575722370203</v>
      </c>
    </row>
    <row r="15" spans="1:29" ht="18" customHeight="1" x14ac:dyDescent="0.35">
      <c r="A15" s="43"/>
      <c r="B15" s="551" t="s">
        <v>49</v>
      </c>
      <c r="C15" s="551"/>
      <c r="D15" s="256">
        <v>33.711017201357059</v>
      </c>
      <c r="E15" s="63">
        <v>40.78876800490346</v>
      </c>
      <c r="F15" s="257">
        <v>49.534866399236208</v>
      </c>
      <c r="G15" s="256">
        <v>3.5893855524472751</v>
      </c>
      <c r="H15" s="63">
        <v>9.1595157830217584</v>
      </c>
      <c r="I15" s="257">
        <v>9.5395675519859466</v>
      </c>
      <c r="J15" s="256">
        <v>0</v>
      </c>
      <c r="K15" s="63">
        <v>2.2295433650015322</v>
      </c>
      <c r="L15" s="257">
        <v>3.1360364639205871</v>
      </c>
      <c r="M15" s="256">
        <v>37.296341838303107</v>
      </c>
      <c r="N15" s="63">
        <v>52.172080907140668</v>
      </c>
      <c r="O15" s="257">
        <v>62.211087358167518</v>
      </c>
      <c r="P15" s="126"/>
      <c r="Q15" s="256">
        <v>3.83719959123284</v>
      </c>
      <c r="R15" s="63">
        <v>16.813255982112885</v>
      </c>
      <c r="S15" s="257">
        <v>9.4615866864523639</v>
      </c>
      <c r="T15" s="256">
        <v>412.83207484036234</v>
      </c>
      <c r="U15" s="63">
        <v>75.355394822073052</v>
      </c>
      <c r="V15" s="257">
        <v>49.581609769874738</v>
      </c>
      <c r="W15" s="256">
        <v>-100</v>
      </c>
      <c r="X15" s="63">
        <v>60.523566391603957</v>
      </c>
      <c r="Y15" s="257">
        <v>12.197786950265582</v>
      </c>
      <c r="Z15" s="256">
        <v>11.89763302503872</v>
      </c>
      <c r="AA15" s="63">
        <v>25.624293172124673</v>
      </c>
      <c r="AB15" s="257">
        <v>14.305066681236436</v>
      </c>
    </row>
    <row r="16" spans="1:29" ht="18" customHeight="1" x14ac:dyDescent="0.35">
      <c r="A16" s="43"/>
      <c r="B16" s="554" t="s">
        <v>73</v>
      </c>
      <c r="C16" s="554"/>
      <c r="D16" s="263">
        <v>32.453702204811087</v>
      </c>
      <c r="E16" s="264">
        <v>39.278271529267542</v>
      </c>
      <c r="F16" s="265">
        <v>49.350347794386835</v>
      </c>
      <c r="G16" s="263">
        <v>2.6068712200132427</v>
      </c>
      <c r="H16" s="264">
        <v>8.4546429665951575</v>
      </c>
      <c r="I16" s="265">
        <v>8.3721814026171852</v>
      </c>
      <c r="J16" s="263">
        <v>0</v>
      </c>
      <c r="K16" s="264">
        <v>2.0261262641740729</v>
      </c>
      <c r="L16" s="265">
        <v>3.2756604300777323</v>
      </c>
      <c r="M16" s="263">
        <v>35.056172867966865</v>
      </c>
      <c r="N16" s="264">
        <v>49.749463683726631</v>
      </c>
      <c r="O16" s="265">
        <v>60.998362809914319</v>
      </c>
      <c r="P16" s="3"/>
      <c r="Q16" s="263">
        <v>13.604245341645912</v>
      </c>
      <c r="R16" s="264">
        <v>22.743373974320601</v>
      </c>
      <c r="S16" s="265">
        <v>15.907638878954106</v>
      </c>
      <c r="T16" s="263">
        <v>129.31937178233875</v>
      </c>
      <c r="U16" s="264">
        <v>165.04964882244917</v>
      </c>
      <c r="V16" s="265">
        <v>62.922025248757684</v>
      </c>
      <c r="W16" s="263">
        <v>-100</v>
      </c>
      <c r="X16" s="264">
        <v>57.352007660825684</v>
      </c>
      <c r="Y16" s="265">
        <v>15.198420780107842</v>
      </c>
      <c r="Z16" s="346">
        <v>16.620668223442664</v>
      </c>
      <c r="AA16" s="144">
        <v>36.37293428218738</v>
      </c>
      <c r="AB16" s="347">
        <v>20.647071525678644</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63.686613892030238</v>
      </c>
      <c r="E18" s="289">
        <v>53.654612319950964</v>
      </c>
      <c r="F18" s="290">
        <v>55.894191174407929</v>
      </c>
      <c r="G18" s="288">
        <v>5.6185028668928441</v>
      </c>
      <c r="H18" s="289">
        <v>11.802788844621514</v>
      </c>
      <c r="I18" s="290">
        <v>11.651023564769988</v>
      </c>
      <c r="J18" s="288">
        <v>0</v>
      </c>
      <c r="K18" s="289">
        <v>2.1012105424456022</v>
      </c>
      <c r="L18" s="290">
        <v>2.9507955685347782</v>
      </c>
      <c r="M18" s="288">
        <v>69.297571472486936</v>
      </c>
      <c r="N18" s="289">
        <v>67.560527122280106</v>
      </c>
      <c r="O18" s="290">
        <v>70.496038847348103</v>
      </c>
      <c r="P18" s="126"/>
      <c r="Q18" s="288">
        <v>10.478974601419242</v>
      </c>
      <c r="R18" s="289">
        <v>2.3032415199433274</v>
      </c>
      <c r="S18" s="290">
        <v>-4.0877788306138463</v>
      </c>
      <c r="T18" s="288">
        <v>746.06926847934915</v>
      </c>
      <c r="U18" s="289">
        <v>46.890868695048233</v>
      </c>
      <c r="V18" s="290">
        <v>30.520109682611075</v>
      </c>
      <c r="W18" s="288">
        <v>-100</v>
      </c>
      <c r="X18" s="289">
        <v>60.155452306863197</v>
      </c>
      <c r="Y18" s="290">
        <v>22.280342732663776</v>
      </c>
      <c r="Z18" s="288">
        <v>18.629563567287828</v>
      </c>
      <c r="AA18" s="289">
        <v>9.3362460234116025</v>
      </c>
      <c r="AB18" s="290">
        <v>1.2641522227373083</v>
      </c>
    </row>
    <row r="19" spans="1:29" ht="18" customHeight="1" x14ac:dyDescent="0.35">
      <c r="A19" s="43"/>
      <c r="B19" s="557" t="s">
        <v>51</v>
      </c>
      <c r="C19" s="557"/>
      <c r="D19" s="174">
        <v>71.550396620694357</v>
      </c>
      <c r="E19" s="64">
        <v>60.649853416522589</v>
      </c>
      <c r="F19" s="175">
        <v>61.331724690453321</v>
      </c>
      <c r="G19" s="174">
        <v>5.4597899613598981</v>
      </c>
      <c r="H19" s="64">
        <v>10.958054574156206</v>
      </c>
      <c r="I19" s="175">
        <v>10.658809503016681</v>
      </c>
      <c r="J19" s="174">
        <v>0</v>
      </c>
      <c r="K19" s="64">
        <v>2.0446515823498461</v>
      </c>
      <c r="L19" s="175">
        <v>2.8766673374618881</v>
      </c>
      <c r="M19" s="174">
        <v>77.009500829437485</v>
      </c>
      <c r="N19" s="64">
        <v>73.624370442757268</v>
      </c>
      <c r="O19" s="175">
        <v>74.867035540405723</v>
      </c>
      <c r="P19" s="3"/>
      <c r="Q19" s="174">
        <v>7.9323484519609346</v>
      </c>
      <c r="R19" s="64">
        <v>-9.39667283893241E-2</v>
      </c>
      <c r="S19" s="175">
        <v>-6.2940772728255467</v>
      </c>
      <c r="T19" s="174">
        <v>271.6541874818131</v>
      </c>
      <c r="U19" s="64">
        <v>38.304677005307056</v>
      </c>
      <c r="V19" s="175">
        <v>18.653656652302953</v>
      </c>
      <c r="W19" s="174">
        <v>-100</v>
      </c>
      <c r="X19" s="64">
        <v>56.063499470979295</v>
      </c>
      <c r="Y19" s="175">
        <v>23.714461219252716</v>
      </c>
      <c r="Z19" s="174">
        <v>13.557567012529521</v>
      </c>
      <c r="AA19" s="64">
        <v>5.2643054953414818</v>
      </c>
      <c r="AB19" s="175">
        <v>-2.4654044439383807</v>
      </c>
    </row>
    <row r="20" spans="1:29" ht="18" customHeight="1" x14ac:dyDescent="0.35">
      <c r="A20" s="43"/>
      <c r="B20" s="555" t="s">
        <v>74</v>
      </c>
      <c r="C20" s="555"/>
      <c r="D20" s="176">
        <v>67.655921669966446</v>
      </c>
      <c r="E20" s="177">
        <v>57.185543540125217</v>
      </c>
      <c r="F20" s="178">
        <v>58.63860123175543</v>
      </c>
      <c r="G20" s="176">
        <v>5.5383912473163708</v>
      </c>
      <c r="H20" s="177">
        <v>11.376399165243786</v>
      </c>
      <c r="I20" s="178">
        <v>11.150237272219867</v>
      </c>
      <c r="J20" s="176">
        <v>0</v>
      </c>
      <c r="K20" s="177">
        <v>2.0726617340163158</v>
      </c>
      <c r="L20" s="178">
        <v>2.91338186574297</v>
      </c>
      <c r="M20" s="176">
        <v>73.19022607901347</v>
      </c>
      <c r="N20" s="177">
        <v>70.621324226901919</v>
      </c>
      <c r="O20" s="178">
        <v>72.702150707120836</v>
      </c>
      <c r="P20" s="126"/>
      <c r="Q20" s="176">
        <v>9.2497890860119689</v>
      </c>
      <c r="R20" s="177">
        <v>1.1575626511941814</v>
      </c>
      <c r="S20" s="178">
        <v>-5.1601050019772856</v>
      </c>
      <c r="T20" s="176">
        <v>421.14831825868441</v>
      </c>
      <c r="U20" s="177">
        <v>42.56643133155864</v>
      </c>
      <c r="V20" s="178">
        <v>24.519717635724934</v>
      </c>
      <c r="W20" s="176">
        <v>-100</v>
      </c>
      <c r="X20" s="177">
        <v>58.089143902750088</v>
      </c>
      <c r="Y20" s="178">
        <v>22.94722621533392</v>
      </c>
      <c r="Z20" s="176">
        <v>16.045145842798888</v>
      </c>
      <c r="AA20" s="177">
        <v>7.2914503719166746</v>
      </c>
      <c r="AB20" s="178">
        <v>-0.61642400223723914</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42.573086609000327</v>
      </c>
      <c r="E22" s="286">
        <v>44.217933612409809</v>
      </c>
      <c r="F22" s="287">
        <v>51.663643164127585</v>
      </c>
      <c r="G22" s="285">
        <v>3.4512208474761854</v>
      </c>
      <c r="H22" s="286">
        <v>9.4010337387987786</v>
      </c>
      <c r="I22" s="287">
        <v>9.7448988056651782</v>
      </c>
      <c r="J22" s="285">
        <v>0</v>
      </c>
      <c r="K22" s="286">
        <v>2.1426437386784434</v>
      </c>
      <c r="L22" s="287">
        <v>2.9568475041351876</v>
      </c>
      <c r="M22" s="285">
        <v>46.024307456476514</v>
      </c>
      <c r="N22" s="286">
        <v>55.761611089887026</v>
      </c>
      <c r="O22" s="287">
        <v>64.365389473927948</v>
      </c>
      <c r="P22" s="126"/>
      <c r="Q22" s="285">
        <v>11.55891856960074</v>
      </c>
      <c r="R22" s="286">
        <v>13.166103573573</v>
      </c>
      <c r="S22" s="287">
        <v>7.1786356579682398</v>
      </c>
      <c r="T22" s="285">
        <v>209.39279544266725</v>
      </c>
      <c r="U22" s="286">
        <v>109.5065083993692</v>
      </c>
      <c r="V22" s="287">
        <v>52.624257803292416</v>
      </c>
      <c r="W22" s="285">
        <v>-100</v>
      </c>
      <c r="X22" s="286">
        <v>58.328289258796239</v>
      </c>
      <c r="Y22" s="287">
        <v>19.648297560726554</v>
      </c>
      <c r="Z22" s="285">
        <v>16.369045347734215</v>
      </c>
      <c r="AA22" s="286">
        <v>24.151964374267745</v>
      </c>
      <c r="AB22" s="287">
        <v>12.8040213456249</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117.55355684862222</v>
      </c>
      <c r="E25" s="278">
        <v>114.59122823624941</v>
      </c>
      <c r="F25" s="279">
        <v>122.57457785191338</v>
      </c>
      <c r="G25" s="277">
        <v>132.26497983964765</v>
      </c>
      <c r="H25" s="278">
        <v>107.7503855638529</v>
      </c>
      <c r="I25" s="279">
        <v>131.0107119668906</v>
      </c>
      <c r="J25" s="277">
        <v>0</v>
      </c>
      <c r="K25" s="278">
        <v>78.137104108671991</v>
      </c>
      <c r="L25" s="279">
        <v>74.021451200514335</v>
      </c>
      <c r="M25" s="277">
        <v>118.79186888936739</v>
      </c>
      <c r="N25" s="278">
        <v>111.9704099643552</v>
      </c>
      <c r="O25" s="279">
        <v>120.64307122051187</v>
      </c>
      <c r="P25" s="3"/>
      <c r="Q25" s="260">
        <v>9.0142116348441217</v>
      </c>
      <c r="R25" s="261">
        <v>11.411795616248183</v>
      </c>
      <c r="S25" s="262">
        <v>14.883652777484954</v>
      </c>
      <c r="T25" s="260">
        <v>2.2474987723002378</v>
      </c>
      <c r="U25" s="261">
        <v>-4.8435920041083067</v>
      </c>
      <c r="V25" s="262">
        <v>11.335059768904276</v>
      </c>
      <c r="W25" s="260">
        <v>-100</v>
      </c>
      <c r="X25" s="261">
        <v>10.057641272357058</v>
      </c>
      <c r="Y25" s="262">
        <v>-0.3526106519492303</v>
      </c>
      <c r="Z25" s="260">
        <v>9.8885159918873597</v>
      </c>
      <c r="AA25" s="261">
        <v>9.0763992245415466</v>
      </c>
      <c r="AB25" s="262">
        <v>13.843308145031109</v>
      </c>
    </row>
    <row r="26" spans="1:29" ht="18" customHeight="1" x14ac:dyDescent="0.35">
      <c r="A26" s="43"/>
      <c r="B26" s="551" t="s">
        <v>46</v>
      </c>
      <c r="C26" s="551"/>
      <c r="D26" s="269">
        <v>116.43074743244989</v>
      </c>
      <c r="E26" s="66">
        <v>118.99369896254302</v>
      </c>
      <c r="F26" s="270">
        <v>130.47716749311525</v>
      </c>
      <c r="G26" s="269">
        <v>130.75332595607884</v>
      </c>
      <c r="H26" s="66">
        <v>116.25997489406446</v>
      </c>
      <c r="I26" s="270">
        <v>137.11879190858755</v>
      </c>
      <c r="J26" s="269">
        <v>0</v>
      </c>
      <c r="K26" s="66">
        <v>81.862410447248408</v>
      </c>
      <c r="L26" s="270">
        <v>74.410200919966044</v>
      </c>
      <c r="M26" s="269">
        <v>117.45403403039796</v>
      </c>
      <c r="N26" s="66">
        <v>117.12503158463404</v>
      </c>
      <c r="O26" s="270">
        <v>128.2038956588799</v>
      </c>
      <c r="P26" s="3"/>
      <c r="Q26" s="256">
        <v>12.135710916293425</v>
      </c>
      <c r="R26" s="63">
        <v>16.774112173890746</v>
      </c>
      <c r="S26" s="257">
        <v>19.895402623653908</v>
      </c>
      <c r="T26" s="256">
        <v>-3.0776396411641631</v>
      </c>
      <c r="U26" s="63">
        <v>-2.8512263121881403</v>
      </c>
      <c r="V26" s="257">
        <v>18.428724383111131</v>
      </c>
      <c r="W26" s="256">
        <v>-100</v>
      </c>
      <c r="X26" s="63">
        <v>9.8306980612367827</v>
      </c>
      <c r="Y26" s="257">
        <v>-0.21852922798031296</v>
      </c>
      <c r="Z26" s="256">
        <v>11.572684024034125</v>
      </c>
      <c r="AA26" s="63">
        <v>14.71740601741886</v>
      </c>
      <c r="AB26" s="257">
        <v>19.357151144279506</v>
      </c>
    </row>
    <row r="27" spans="1:29" ht="18" customHeight="1" x14ac:dyDescent="0.35">
      <c r="A27" s="43"/>
      <c r="B27" s="551" t="s">
        <v>47</v>
      </c>
      <c r="C27" s="551"/>
      <c r="D27" s="269">
        <v>118.66287374994286</v>
      </c>
      <c r="E27" s="66">
        <v>120.18059354460641</v>
      </c>
      <c r="F27" s="270">
        <v>135.69628193337991</v>
      </c>
      <c r="G27" s="269">
        <v>134.22481577791984</v>
      </c>
      <c r="H27" s="66">
        <v>116.24002944577032</v>
      </c>
      <c r="I27" s="270">
        <v>140.31967352892164</v>
      </c>
      <c r="J27" s="269">
        <v>0</v>
      </c>
      <c r="K27" s="66">
        <v>77.632367893178582</v>
      </c>
      <c r="L27" s="270">
        <v>74.573854311135221</v>
      </c>
      <c r="M27" s="269">
        <v>119.47008332792467</v>
      </c>
      <c r="N27" s="66">
        <v>117.78993213246508</v>
      </c>
      <c r="O27" s="270">
        <v>133.15774029399276</v>
      </c>
      <c r="P27" s="3"/>
      <c r="Q27" s="256">
        <v>11.584529901681167</v>
      </c>
      <c r="R27" s="63">
        <v>16.766360757559134</v>
      </c>
      <c r="S27" s="257">
        <v>22.155587270061577</v>
      </c>
      <c r="T27" s="256">
        <v>3.7197051620210431</v>
      </c>
      <c r="U27" s="63">
        <v>0.11751774276920811</v>
      </c>
      <c r="V27" s="257">
        <v>18.684368435153022</v>
      </c>
      <c r="W27" s="256">
        <v>-100</v>
      </c>
      <c r="X27" s="63">
        <v>5.0591763721893823</v>
      </c>
      <c r="Y27" s="257">
        <v>-0.43869687585170136</v>
      </c>
      <c r="Z27" s="256">
        <v>11.13507678970649</v>
      </c>
      <c r="AA27" s="63">
        <v>14.598449886856796</v>
      </c>
      <c r="AB27" s="257">
        <v>21.396566971220281</v>
      </c>
    </row>
    <row r="28" spans="1:29" ht="18" customHeight="1" x14ac:dyDescent="0.35">
      <c r="A28" s="43"/>
      <c r="B28" s="551" t="s">
        <v>48</v>
      </c>
      <c r="C28" s="551"/>
      <c r="D28" s="269">
        <v>117.50706469497857</v>
      </c>
      <c r="E28" s="66">
        <v>118.12132455845574</v>
      </c>
      <c r="F28" s="270">
        <v>134.53321372358855</v>
      </c>
      <c r="G28" s="269">
        <v>131.74671104729595</v>
      </c>
      <c r="H28" s="66">
        <v>118.21486174506447</v>
      </c>
      <c r="I28" s="270">
        <v>140.08913946503358</v>
      </c>
      <c r="J28" s="269">
        <v>0</v>
      </c>
      <c r="K28" s="66">
        <v>79.986994436904283</v>
      </c>
      <c r="L28" s="270">
        <v>74.468382202087497</v>
      </c>
      <c r="M28" s="269">
        <v>118.4766731657197</v>
      </c>
      <c r="N28" s="66">
        <v>116.58217133041688</v>
      </c>
      <c r="O28" s="270">
        <v>132.28837939845857</v>
      </c>
      <c r="P28" s="3"/>
      <c r="Q28" s="256">
        <v>11.012324577381973</v>
      </c>
      <c r="R28" s="63">
        <v>15.160004885376686</v>
      </c>
      <c r="S28" s="257">
        <v>21.328415889392581</v>
      </c>
      <c r="T28" s="256">
        <v>1.3854352787821747</v>
      </c>
      <c r="U28" s="63">
        <v>-2.5368903777911516E-3</v>
      </c>
      <c r="V28" s="257">
        <v>16.865103780791458</v>
      </c>
      <c r="W28" s="256">
        <v>-100</v>
      </c>
      <c r="X28" s="63">
        <v>14.33439553957788</v>
      </c>
      <c r="Y28" s="257">
        <v>-0.60083254624302074</v>
      </c>
      <c r="Z28" s="256">
        <v>10.540711593561605</v>
      </c>
      <c r="AA28" s="63">
        <v>13.58924844165921</v>
      </c>
      <c r="AB28" s="257">
        <v>20.544321759982004</v>
      </c>
    </row>
    <row r="29" spans="1:29" ht="18" customHeight="1" x14ac:dyDescent="0.35">
      <c r="A29" s="43"/>
      <c r="B29" s="551" t="s">
        <v>49</v>
      </c>
      <c r="C29" s="551"/>
      <c r="D29" s="269">
        <v>113.90262425795373</v>
      </c>
      <c r="E29" s="66">
        <v>115.75936001971289</v>
      </c>
      <c r="F29" s="270">
        <v>128.97544659907953</v>
      </c>
      <c r="G29" s="269">
        <v>128.68163885249172</v>
      </c>
      <c r="H29" s="66">
        <v>113.44145798199619</v>
      </c>
      <c r="I29" s="270">
        <v>135.93240444488478</v>
      </c>
      <c r="J29" s="269">
        <v>0</v>
      </c>
      <c r="K29" s="66">
        <v>73.384295577808274</v>
      </c>
      <c r="L29" s="270">
        <v>73.845540869038174</v>
      </c>
      <c r="M29" s="269">
        <v>115.32479607242917</v>
      </c>
      <c r="N29" s="66">
        <v>113.55429707549234</v>
      </c>
      <c r="O29" s="270">
        <v>127.26176084545716</v>
      </c>
      <c r="P29" s="3"/>
      <c r="Q29" s="256">
        <v>7.337825639050755</v>
      </c>
      <c r="R29" s="63">
        <v>12.529626254233749</v>
      </c>
      <c r="S29" s="257">
        <v>17.559126984811556</v>
      </c>
      <c r="T29" s="256">
        <v>7.8655612901779834</v>
      </c>
      <c r="U29" s="63">
        <v>-0.75487535337483569</v>
      </c>
      <c r="V29" s="257">
        <v>11.008752032585432</v>
      </c>
      <c r="W29" s="256">
        <v>-100</v>
      </c>
      <c r="X29" s="63">
        <v>9.1111014643248129</v>
      </c>
      <c r="Y29" s="257">
        <v>-0.34047567194049394</v>
      </c>
      <c r="Z29" s="256">
        <v>8.4198851428452048</v>
      </c>
      <c r="AA29" s="63">
        <v>10.121598191439844</v>
      </c>
      <c r="AB29" s="257">
        <v>16.353057583866352</v>
      </c>
    </row>
    <row r="30" spans="1:29" ht="18" customHeight="1" x14ac:dyDescent="0.35">
      <c r="A30" s="43"/>
      <c r="B30" s="554" t="s">
        <v>73</v>
      </c>
      <c r="C30" s="554"/>
      <c r="D30" s="280">
        <v>116.81363162794761</v>
      </c>
      <c r="E30" s="281">
        <v>117.57428293251549</v>
      </c>
      <c r="F30" s="282">
        <v>130.85824831303583</v>
      </c>
      <c r="G30" s="280">
        <v>131.19441068088688</v>
      </c>
      <c r="H30" s="281">
        <v>114.46524441159158</v>
      </c>
      <c r="I30" s="282">
        <v>137.1928622264941</v>
      </c>
      <c r="J30" s="280">
        <v>0</v>
      </c>
      <c r="K30" s="281">
        <v>78.03476085547986</v>
      </c>
      <c r="L30" s="282">
        <v>74.271905531823194</v>
      </c>
      <c r="M30" s="280">
        <v>117.88289078067821</v>
      </c>
      <c r="N30" s="281">
        <v>115.45824289625565</v>
      </c>
      <c r="O30" s="282">
        <v>128.68846279667036</v>
      </c>
      <c r="P30" s="3"/>
      <c r="Q30" s="263">
        <v>10.114292211931666</v>
      </c>
      <c r="R30" s="264">
        <v>14.548333701299835</v>
      </c>
      <c r="S30" s="265">
        <v>19.5332715827603</v>
      </c>
      <c r="T30" s="263">
        <v>1.2723224052644726</v>
      </c>
      <c r="U30" s="264">
        <v>-1.2067492573499139</v>
      </c>
      <c r="V30" s="265">
        <v>15.240548209496261</v>
      </c>
      <c r="W30" s="263">
        <v>-100</v>
      </c>
      <c r="X30" s="264">
        <v>9.5861330379724663</v>
      </c>
      <c r="Y30" s="265">
        <v>-0.38808517060573489</v>
      </c>
      <c r="Z30" s="263">
        <v>10.256408586739285</v>
      </c>
      <c r="AA30" s="264">
        <v>12.443875313450931</v>
      </c>
      <c r="AB30" s="265">
        <v>18.624126868288801</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116.46781862833053</v>
      </c>
      <c r="E32" s="295">
        <v>123.04468035228216</v>
      </c>
      <c r="F32" s="296">
        <v>136.14549611238897</v>
      </c>
      <c r="G32" s="294">
        <v>131.07507941992333</v>
      </c>
      <c r="H32" s="295">
        <v>114.97916203446849</v>
      </c>
      <c r="I32" s="296">
        <v>133.92215758740011</v>
      </c>
      <c r="J32" s="294">
        <v>0</v>
      </c>
      <c r="K32" s="295">
        <v>72.986122621134584</v>
      </c>
      <c r="L32" s="296">
        <v>74.219091056837186</v>
      </c>
      <c r="M32" s="294">
        <v>117.65201599315856</v>
      </c>
      <c r="N32" s="295">
        <v>120.07527100816249</v>
      </c>
      <c r="O32" s="296">
        <v>133.18576529197097</v>
      </c>
      <c r="P32" s="3"/>
      <c r="Q32" s="288">
        <v>5.0916173007296264</v>
      </c>
      <c r="R32" s="289">
        <v>8.296491416531353</v>
      </c>
      <c r="S32" s="290">
        <v>12.687653387790144</v>
      </c>
      <c r="T32" s="288">
        <v>5.6846230424337367</v>
      </c>
      <c r="U32" s="289">
        <v>2.7561679615698917</v>
      </c>
      <c r="V32" s="290">
        <v>10.446444578703435</v>
      </c>
      <c r="W32" s="288">
        <v>-100</v>
      </c>
      <c r="X32" s="289">
        <v>9.4142755004170979</v>
      </c>
      <c r="Y32" s="290">
        <v>-0.48663294353218595</v>
      </c>
      <c r="Z32" s="288">
        <v>6.0293136121177771</v>
      </c>
      <c r="AA32" s="289">
        <v>6.8264312727645819</v>
      </c>
      <c r="AB32" s="290">
        <v>11.667188443448332</v>
      </c>
    </row>
    <row r="33" spans="1:29" ht="18" customHeight="1" x14ac:dyDescent="0.35">
      <c r="A33" s="43"/>
      <c r="B33" s="557" t="s">
        <v>51</v>
      </c>
      <c r="C33" s="557"/>
      <c r="D33" s="179">
        <v>121.2265603025732</v>
      </c>
      <c r="E33" s="65">
        <v>124.37769028717506</v>
      </c>
      <c r="F33" s="180">
        <v>139.48618503594938</v>
      </c>
      <c r="G33" s="179">
        <v>129.88901786133238</v>
      </c>
      <c r="H33" s="65">
        <v>115.62878271393596</v>
      </c>
      <c r="I33" s="180">
        <v>133.23866029780308</v>
      </c>
      <c r="J33" s="179">
        <v>0</v>
      </c>
      <c r="K33" s="65">
        <v>72.134263227936216</v>
      </c>
      <c r="L33" s="180">
        <v>72.799481483501978</v>
      </c>
      <c r="M33" s="179">
        <v>121.82877245495146</v>
      </c>
      <c r="N33" s="65">
        <v>121.6722747794613</v>
      </c>
      <c r="O33" s="180">
        <v>136.03455708948908</v>
      </c>
      <c r="P33" s="3"/>
      <c r="Q33" s="174">
        <v>5.1878209044304064</v>
      </c>
      <c r="R33" s="64">
        <v>5.3351244072702517</v>
      </c>
      <c r="S33" s="175">
        <v>12.051479464452832</v>
      </c>
      <c r="T33" s="174">
        <v>5.5628397991236973</v>
      </c>
      <c r="U33" s="64">
        <v>4.2340311669216062</v>
      </c>
      <c r="V33" s="175">
        <v>10.16573032304942</v>
      </c>
      <c r="W33" s="174">
        <v>-100</v>
      </c>
      <c r="X33" s="64">
        <v>9.041092295627859</v>
      </c>
      <c r="Y33" s="175">
        <v>-3.2042205022803008</v>
      </c>
      <c r="Z33" s="174">
        <v>5.5539670214333299</v>
      </c>
      <c r="AA33" s="64">
        <v>4.6263805591468898</v>
      </c>
      <c r="AB33" s="175">
        <v>10.978807757306175</v>
      </c>
    </row>
    <row r="34" spans="1:29" ht="18" customHeight="1" x14ac:dyDescent="0.35">
      <c r="A34" s="43"/>
      <c r="B34" s="555" t="s">
        <v>74</v>
      </c>
      <c r="C34" s="555"/>
      <c r="D34" s="273">
        <v>119.00809886942508</v>
      </c>
      <c r="E34" s="274">
        <v>123.75829451216933</v>
      </c>
      <c r="F34" s="275">
        <v>137.9090334861443</v>
      </c>
      <c r="G34" s="273">
        <v>130.48490170966912</v>
      </c>
      <c r="H34" s="274">
        <v>115.29500779299219</v>
      </c>
      <c r="I34" s="275">
        <v>133.5923896382121</v>
      </c>
      <c r="J34" s="273">
        <v>0</v>
      </c>
      <c r="K34" s="274">
        <v>72.561947326031699</v>
      </c>
      <c r="L34" s="275">
        <v>73.511620770372403</v>
      </c>
      <c r="M34" s="350">
        <v>119.8702798384155</v>
      </c>
      <c r="N34" s="351">
        <v>120.91565592600119</v>
      </c>
      <c r="O34" s="352">
        <v>134.66641095918226</v>
      </c>
      <c r="P34" s="3"/>
      <c r="Q34" s="176">
        <v>5.1590059062628519</v>
      </c>
      <c r="R34" s="177">
        <v>6.7006214807126971</v>
      </c>
      <c r="S34" s="178">
        <v>12.35962956848979</v>
      </c>
      <c r="T34" s="176">
        <v>5.7812574557243197</v>
      </c>
      <c r="U34" s="177">
        <v>3.4757821363447374</v>
      </c>
      <c r="V34" s="178">
        <v>10.315232902767306</v>
      </c>
      <c r="W34" s="176">
        <v>-100</v>
      </c>
      <c r="X34" s="177">
        <v>9.2257624881176525</v>
      </c>
      <c r="Y34" s="178">
        <v>-1.8363893725510443</v>
      </c>
      <c r="Z34" s="176">
        <v>5.7663862456530852</v>
      </c>
      <c r="AA34" s="177">
        <v>5.6529131634552838</v>
      </c>
      <c r="AB34" s="178">
        <v>11.305270169960446</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117.80412530219638</v>
      </c>
      <c r="E36" s="292">
        <v>120.22727808836167</v>
      </c>
      <c r="F36" s="293">
        <v>132.98728630773351</v>
      </c>
      <c r="G36" s="291">
        <v>131.20368020304568</v>
      </c>
      <c r="H36" s="292">
        <v>113.64300889230759</v>
      </c>
      <c r="I36" s="293">
        <v>134.81080124308747</v>
      </c>
      <c r="J36" s="291">
        <v>0</v>
      </c>
      <c r="K36" s="292">
        <v>76.32238704572336</v>
      </c>
      <c r="L36" s="293">
        <v>75.68974800827003</v>
      </c>
      <c r="M36" s="291">
        <v>118.80892182518913</v>
      </c>
      <c r="N36" s="292">
        <v>117.43016599459735</v>
      </c>
      <c r="O36" s="293">
        <v>130.63120463344109</v>
      </c>
      <c r="P36" s="3"/>
      <c r="Q36" s="285">
        <v>7.7146914661501498</v>
      </c>
      <c r="R36" s="286">
        <v>11.091362376242666</v>
      </c>
      <c r="S36" s="287">
        <v>16.329953559759886</v>
      </c>
      <c r="T36" s="285">
        <v>1.9061597859595609</v>
      </c>
      <c r="U36" s="286">
        <v>0.28631939514552013</v>
      </c>
      <c r="V36" s="287">
        <v>13.498014837826355</v>
      </c>
      <c r="W36" s="285">
        <v>-100</v>
      </c>
      <c r="X36" s="286">
        <v>6.7248459559430591</v>
      </c>
      <c r="Y36" s="287">
        <v>1.5064284717619429</v>
      </c>
      <c r="Z36" s="285">
        <v>8.141969237841078</v>
      </c>
      <c r="AA36" s="286">
        <v>9.1087943933596947</v>
      </c>
      <c r="AB36" s="287">
        <v>15.504405748349631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35.291591450478805</v>
      </c>
      <c r="E39" s="278">
        <v>41.494544318998912</v>
      </c>
      <c r="F39" s="279">
        <v>51.221740946665854</v>
      </c>
      <c r="G39" s="277">
        <v>3.6495771472267009</v>
      </c>
      <c r="H39" s="278">
        <v>8.2080003713500407</v>
      </c>
      <c r="I39" s="279">
        <v>8.6386930616402502</v>
      </c>
      <c r="J39" s="277">
        <v>0</v>
      </c>
      <c r="K39" s="278">
        <v>1.4592337669697211</v>
      </c>
      <c r="L39" s="279">
        <v>2.3670945268760213</v>
      </c>
      <c r="M39" s="277">
        <v>38.936929051118348</v>
      </c>
      <c r="N39" s="278">
        <v>51.161778457318675</v>
      </c>
      <c r="O39" s="279">
        <v>62.227468317887542</v>
      </c>
      <c r="P39" s="3"/>
      <c r="Q39" s="260">
        <v>4.2926754304867121</v>
      </c>
      <c r="R39" s="261">
        <v>16.727451790043698</v>
      </c>
      <c r="S39" s="262">
        <v>16.214512767413741</v>
      </c>
      <c r="T39" s="260">
        <v>555.02477820504703</v>
      </c>
      <c r="U39" s="261">
        <v>137.69302753862894</v>
      </c>
      <c r="V39" s="262">
        <v>52.255081699193013</v>
      </c>
      <c r="W39" s="260">
        <v>-100</v>
      </c>
      <c r="X39" s="261">
        <v>68.926489373972544</v>
      </c>
      <c r="Y39" s="262">
        <v>17.103280808929004</v>
      </c>
      <c r="Z39" s="260">
        <v>12.639474872896288</v>
      </c>
      <c r="AA39" s="261">
        <v>28.33677308473986</v>
      </c>
      <c r="AB39" s="262">
        <v>20.199295990958422</v>
      </c>
    </row>
    <row r="40" spans="1:29" ht="18" customHeight="1" x14ac:dyDescent="0.35">
      <c r="A40" s="43"/>
      <c r="B40" s="551" t="s">
        <v>46</v>
      </c>
      <c r="C40" s="551"/>
      <c r="D40" s="269">
        <v>34.657526260826174</v>
      </c>
      <c r="E40" s="66">
        <v>43.781603650235382</v>
      </c>
      <c r="F40" s="270">
        <v>62.480839662643817</v>
      </c>
      <c r="G40" s="269">
        <v>2.9946866558526271</v>
      </c>
      <c r="H40" s="66">
        <v>9.7269301704197364</v>
      </c>
      <c r="I40" s="270">
        <v>10.977155786162299</v>
      </c>
      <c r="J40" s="269">
        <v>0</v>
      </c>
      <c r="K40" s="66">
        <v>1.4801968177712705</v>
      </c>
      <c r="L40" s="270">
        <v>2.493517742281159</v>
      </c>
      <c r="M40" s="269">
        <v>37.647028044324131</v>
      </c>
      <c r="N40" s="66">
        <v>54.988730638426389</v>
      </c>
      <c r="O40" s="270">
        <v>75.951439703609225</v>
      </c>
      <c r="P40" s="3"/>
      <c r="Q40" s="256">
        <v>33.450026335086896</v>
      </c>
      <c r="R40" s="63">
        <v>47.720226546472475</v>
      </c>
      <c r="S40" s="257">
        <v>43.192472845496575</v>
      </c>
      <c r="T40" s="256">
        <v>75.984395635610554</v>
      </c>
      <c r="U40" s="63">
        <v>264.37103187195521</v>
      </c>
      <c r="V40" s="257">
        <v>100.71453302936955</v>
      </c>
      <c r="W40" s="256">
        <v>-100</v>
      </c>
      <c r="X40" s="63">
        <v>64.797340588195453</v>
      </c>
      <c r="Y40" s="257">
        <v>14.229137191774056</v>
      </c>
      <c r="Z40" s="256">
        <v>33.708587950529854</v>
      </c>
      <c r="AA40" s="63">
        <v>65.599297053784625</v>
      </c>
      <c r="AB40" s="257">
        <v>48.09386841828244</v>
      </c>
    </row>
    <row r="41" spans="1:29" ht="18" customHeight="1" x14ac:dyDescent="0.35">
      <c r="A41" s="43"/>
      <c r="B41" s="551" t="s">
        <v>47</v>
      </c>
      <c r="C41" s="551"/>
      <c r="D41" s="269">
        <v>40.669107410580807</v>
      </c>
      <c r="E41" s="66">
        <v>49.395402549037776</v>
      </c>
      <c r="F41" s="270">
        <v>72.788957634302804</v>
      </c>
      <c r="G41" s="269">
        <v>2.51673543092289</v>
      </c>
      <c r="H41" s="66">
        <v>11.016619401196589</v>
      </c>
      <c r="I41" s="270">
        <v>12.460123324889713</v>
      </c>
      <c r="J41" s="269">
        <v>0</v>
      </c>
      <c r="K41" s="66">
        <v>1.6460893207506262</v>
      </c>
      <c r="L41" s="270">
        <v>2.5419297564975962</v>
      </c>
      <c r="M41" s="269">
        <v>43.179967112912614</v>
      </c>
      <c r="N41" s="66">
        <v>62.058111270984995</v>
      </c>
      <c r="O41" s="270">
        <v>87.790925782593163</v>
      </c>
      <c r="P41" s="3"/>
      <c r="Q41" s="256">
        <v>44.540526222974968</v>
      </c>
      <c r="R41" s="63">
        <v>59.901708291800645</v>
      </c>
      <c r="S41" s="257">
        <v>53.640451136218353</v>
      </c>
      <c r="T41" s="256">
        <v>26.424234159016805</v>
      </c>
      <c r="U41" s="63">
        <v>286.59244671645035</v>
      </c>
      <c r="V41" s="257">
        <v>125.40218408940454</v>
      </c>
      <c r="W41" s="256">
        <v>-100</v>
      </c>
      <c r="X41" s="63">
        <v>74.587236112528473</v>
      </c>
      <c r="Y41" s="257">
        <v>18.516746234826361</v>
      </c>
      <c r="Z41" s="256">
        <v>41.128889033442505</v>
      </c>
      <c r="AA41" s="63">
        <v>78.926266622178289</v>
      </c>
      <c r="AB41" s="257">
        <v>59.478372740905797</v>
      </c>
    </row>
    <row r="42" spans="1:29" ht="18" customHeight="1" x14ac:dyDescent="0.35">
      <c r="A42" s="43"/>
      <c r="B42" s="551" t="s">
        <v>48</v>
      </c>
      <c r="C42" s="551"/>
      <c r="D42" s="269">
        <v>40.534843771680052</v>
      </c>
      <c r="E42" s="66">
        <v>49.017363173439776</v>
      </c>
      <c r="F42" s="270">
        <v>72.512065257193939</v>
      </c>
      <c r="G42" s="269">
        <v>3.3206916201571937</v>
      </c>
      <c r="H42" s="66">
        <v>9.0459004878856213</v>
      </c>
      <c r="I42" s="270">
        <v>12.385847374125383</v>
      </c>
      <c r="J42" s="269">
        <v>0</v>
      </c>
      <c r="K42" s="66">
        <v>1.6837593258917756</v>
      </c>
      <c r="L42" s="270">
        <v>2.4461180023639351</v>
      </c>
      <c r="M42" s="269">
        <v>43.849568547005134</v>
      </c>
      <c r="N42" s="66">
        <v>59.747022987217171</v>
      </c>
      <c r="O42" s="270">
        <v>87.343946133015578</v>
      </c>
      <c r="P42" s="3"/>
      <c r="Q42" s="256">
        <v>39.152767553063562</v>
      </c>
      <c r="R42" s="63">
        <v>52.030713269393949</v>
      </c>
      <c r="S42" s="257">
        <v>50.062608479508754</v>
      </c>
      <c r="T42" s="256">
        <v>45.722277112936695</v>
      </c>
      <c r="U42" s="63">
        <v>155.87352840991699</v>
      </c>
      <c r="V42" s="257">
        <v>102.7931091018292</v>
      </c>
      <c r="W42" s="256">
        <v>-100</v>
      </c>
      <c r="X42" s="63">
        <v>78.114025051211058</v>
      </c>
      <c r="Y42" s="257">
        <v>12.178229339516452</v>
      </c>
      <c r="Z42" s="256">
        <v>37.360775327241811</v>
      </c>
      <c r="AA42" s="63">
        <v>62.699218889013743</v>
      </c>
      <c r="AB42" s="257">
        <v>54.292604080717538</v>
      </c>
    </row>
    <row r="43" spans="1:29" ht="18" customHeight="1" x14ac:dyDescent="0.35">
      <c r="A43" s="43"/>
      <c r="B43" s="551" t="s">
        <v>49</v>
      </c>
      <c r="C43" s="551"/>
      <c r="D43" s="269">
        <v>38.397733256395888</v>
      </c>
      <c r="E43" s="66">
        <v>47.216816802401659</v>
      </c>
      <c r="F43" s="270">
        <v>63.887815160672289</v>
      </c>
      <c r="G43" s="269">
        <v>4.6188801536237172</v>
      </c>
      <c r="H43" s="66">
        <v>10.390688248350939</v>
      </c>
      <c r="I43" s="270">
        <v>12.967363547058531</v>
      </c>
      <c r="J43" s="269">
        <v>0</v>
      </c>
      <c r="K43" s="66">
        <v>1.6361346930081371</v>
      </c>
      <c r="L43" s="270">
        <v>2.3158230886324165</v>
      </c>
      <c r="M43" s="269">
        <v>43.011930167499131</v>
      </c>
      <c r="N43" s="66">
        <v>59.243639743760731</v>
      </c>
      <c r="O43" s="270">
        <v>79.170925213109584</v>
      </c>
      <c r="P43" s="3"/>
      <c r="Q43" s="256">
        <v>11.456592245606753</v>
      </c>
      <c r="R43" s="63">
        <v>31.449520371975591</v>
      </c>
      <c r="S43" s="257">
        <v>28.682085692235134</v>
      </c>
      <c r="T43" s="256">
        <v>453.16919599896818</v>
      </c>
      <c r="U43" s="63">
        <v>74.031680166779822</v>
      </c>
      <c r="V43" s="257">
        <v>66.048678274358977</v>
      </c>
      <c r="W43" s="256">
        <v>-100</v>
      </c>
      <c r="X43" s="63">
        <v>75.149031398814287</v>
      </c>
      <c r="Y43" s="257">
        <v>11.815780780440726</v>
      </c>
      <c r="Z43" s="256">
        <v>21.319285203505054</v>
      </c>
      <c r="AA43" s="63">
        <v>38.339479357812884</v>
      </c>
      <c r="AB43" s="257">
        <v>32.997440056882937</v>
      </c>
    </row>
    <row r="44" spans="1:29" ht="18" customHeight="1" x14ac:dyDescent="0.35">
      <c r="A44" s="43"/>
      <c r="B44" s="554" t="s">
        <v>73</v>
      </c>
      <c r="C44" s="554"/>
      <c r="D44" s="280">
        <v>37.910348143159133</v>
      </c>
      <c r="E44" s="281">
        <v>46.181146098822701</v>
      </c>
      <c r="F44" s="282">
        <v>64.57900066012553</v>
      </c>
      <c r="G44" s="280">
        <v>3.4200693343060191</v>
      </c>
      <c r="H44" s="281">
        <v>9.677627735840586</v>
      </c>
      <c r="I44" s="282">
        <v>11.486035297044754</v>
      </c>
      <c r="J44" s="280">
        <v>0</v>
      </c>
      <c r="K44" s="281">
        <v>1.581082784878306</v>
      </c>
      <c r="L44" s="282">
        <v>2.4328954201706465</v>
      </c>
      <c r="M44" s="280">
        <v>41.325229973831128</v>
      </c>
      <c r="N44" s="281">
        <v>57.439856619541594</v>
      </c>
      <c r="O44" s="282">
        <v>78.497855431214589</v>
      </c>
      <c r="P44" s="3"/>
      <c r="Q44" s="263">
        <v>25.094510680596741</v>
      </c>
      <c r="R44" s="264">
        <v>40.600489616445678</v>
      </c>
      <c r="S44" s="265">
        <v>38.548192766320625</v>
      </c>
      <c r="T44" s="263">
        <v>132.2370535325295</v>
      </c>
      <c r="U44" s="264">
        <v>161.85116415327818</v>
      </c>
      <c r="V44" s="265">
        <v>87.752235050370729</v>
      </c>
      <c r="W44" s="263">
        <v>-100</v>
      </c>
      <c r="X44" s="264">
        <v>72.435980447576995</v>
      </c>
      <c r="Y44" s="265">
        <v>14.751352793665204</v>
      </c>
      <c r="Z44" s="263">
        <v>28.58176045317164</v>
      </c>
      <c r="AA44" s="264">
        <v>53.343012185593452</v>
      </c>
      <c r="AB44" s="265">
        <v>43.116535189683589</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74.17440995829493</v>
      </c>
      <c r="E46" s="295">
        <v>66.019146223339874</v>
      </c>
      <c r="F46" s="296">
        <v>76.097423872404804</v>
      </c>
      <c r="G46" s="294">
        <v>7.3644570949904633</v>
      </c>
      <c r="H46" s="295">
        <v>13.570747710243543</v>
      </c>
      <c r="I46" s="296">
        <v>15.603302138956384</v>
      </c>
      <c r="J46" s="294">
        <v>0</v>
      </c>
      <c r="K46" s="295">
        <v>1.5335921030375543</v>
      </c>
      <c r="L46" s="296">
        <v>2.1900536499119436</v>
      </c>
      <c r="M46" s="294">
        <v>81.529989871680812</v>
      </c>
      <c r="N46" s="295">
        <v>81.12348603662096</v>
      </c>
      <c r="O46" s="296">
        <v>93.890688839365723</v>
      </c>
      <c r="P46" s="3"/>
      <c r="Q46" s="288">
        <v>16.104141185978158</v>
      </c>
      <c r="R46" s="289">
        <v>10.790821171471103</v>
      </c>
      <c r="S46" s="290">
        <v>8.0812313479146987</v>
      </c>
      <c r="T46" s="288">
        <v>794.16511709769554</v>
      </c>
      <c r="U46" s="289">
        <v>50.939427755970996</v>
      </c>
      <c r="V46" s="290">
        <v>44.154820605591325</v>
      </c>
      <c r="W46" s="288">
        <v>-100</v>
      </c>
      <c r="X46" s="289">
        <v>75.232927819080217</v>
      </c>
      <c r="Y46" s="290">
        <v>21.685286304970223</v>
      </c>
      <c r="Z46" s="288">
        <v>25.782111991423392</v>
      </c>
      <c r="AA46" s="289">
        <v>16.800009714491534</v>
      </c>
      <c r="AB46" s="290">
        <v>13.078831688267529</v>
      </c>
    </row>
    <row r="47" spans="1:29" ht="18" customHeight="1" x14ac:dyDescent="0.35">
      <c r="A47" s="43"/>
      <c r="B47" s="557" t="s">
        <v>51</v>
      </c>
      <c r="C47" s="557"/>
      <c r="D47" s="179">
        <v>86.738084706116339</v>
      </c>
      <c r="E47" s="65">
        <v>75.434886842028121</v>
      </c>
      <c r="F47" s="180">
        <v>85.549282987464764</v>
      </c>
      <c r="G47" s="179">
        <v>7.0916675581019897</v>
      </c>
      <c r="H47" s="65">
        <v>12.670665113225599</v>
      </c>
      <c r="I47" s="180">
        <v>14.201654985514347</v>
      </c>
      <c r="J47" s="179">
        <v>0</v>
      </c>
      <c r="K47" s="65">
        <v>1.4748943545064011</v>
      </c>
      <c r="L47" s="180">
        <v>2.0941989056775165</v>
      </c>
      <c r="M47" s="179">
        <v>93.819729534189349</v>
      </c>
      <c r="N47" s="65">
        <v>89.58044630976012</v>
      </c>
      <c r="O47" s="180">
        <v>101.84504020342131</v>
      </c>
      <c r="P47" s="3"/>
      <c r="Q47" s="174">
        <v>13.531685387672397</v>
      </c>
      <c r="R47" s="64">
        <v>5.2361444369932251</v>
      </c>
      <c r="S47" s="175">
        <v>4.9988727616896398</v>
      </c>
      <c r="T47" s="174">
        <v>292.32871453861219</v>
      </c>
      <c r="U47" s="64">
        <v>44.16054013486594</v>
      </c>
      <c r="V47" s="175">
        <v>30.715667405178927</v>
      </c>
      <c r="W47" s="174">
        <v>-100</v>
      </c>
      <c r="X47" s="64">
        <v>70.173344496572199</v>
      </c>
      <c r="Y47" s="175">
        <v>19.750377089672408</v>
      </c>
      <c r="Z47" s="174">
        <v>19.864516834700584</v>
      </c>
      <c r="AA47" s="64">
        <v>10.134232860459376</v>
      </c>
      <c r="AB47" s="175">
        <v>8.2427312990500106</v>
      </c>
    </row>
    <row r="48" spans="1:29" ht="18" customHeight="1" x14ac:dyDescent="0.35">
      <c r="A48" s="43"/>
      <c r="B48" s="555" t="s">
        <v>74</v>
      </c>
      <c r="C48" s="555"/>
      <c r="D48" s="273">
        <v>80.516026152014462</v>
      </c>
      <c r="E48" s="274">
        <v>70.771853392772982</v>
      </c>
      <c r="F48" s="275">
        <v>80.867928208508218</v>
      </c>
      <c r="G48" s="273">
        <v>7.2267643753576847</v>
      </c>
      <c r="H48" s="274">
        <v>13.116420304129724</v>
      </c>
      <c r="I48" s="275">
        <v>14.895868422289116</v>
      </c>
      <c r="J48" s="273">
        <v>0</v>
      </c>
      <c r="K48" s="274">
        <v>1.503963715683734</v>
      </c>
      <c r="L48" s="275">
        <v>2.1416742287377719</v>
      </c>
      <c r="M48" s="273">
        <v>87.733328815282405</v>
      </c>
      <c r="N48" s="274">
        <v>85.392237412586439</v>
      </c>
      <c r="O48" s="275">
        <v>97.905377047415385</v>
      </c>
      <c r="P48" s="3"/>
      <c r="Q48" s="176">
        <v>14.885992157509369</v>
      </c>
      <c r="R48" s="177">
        <v>7.9357480235896469</v>
      </c>
      <c r="S48" s="178">
        <v>6.5617547029285213</v>
      </c>
      <c r="T48" s="176">
        <v>451.27724426766508</v>
      </c>
      <c r="U48" s="177">
        <v>47.521729883626449</v>
      </c>
      <c r="V48" s="178">
        <v>37.364216520580072</v>
      </c>
      <c r="W48" s="176">
        <v>-100</v>
      </c>
      <c r="X48" s="177">
        <v>72.67407284586362</v>
      </c>
      <c r="Y48" s="178">
        <v>20.689436421152802</v>
      </c>
      <c r="Z48" s="176">
        <v>22.73675717139723</v>
      </c>
      <c r="AA48" s="177">
        <v>13.356542893266509</v>
      </c>
      <c r="AB48" s="178">
        <v>10.619157768791043</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50.152852293879342</v>
      </c>
      <c r="E50" s="292">
        <v>53.162018009119087</v>
      </c>
      <c r="F50" s="293">
        <v>68.706077051684147</v>
      </c>
      <c r="G50" s="291">
        <v>4.5281287638234975</v>
      </c>
      <c r="H50" s="292">
        <v>10.683617607751932</v>
      </c>
      <c r="I50" s="293">
        <v>13.137176160245286</v>
      </c>
      <c r="J50" s="291">
        <v>0</v>
      </c>
      <c r="K50" s="292">
        <v>1.6353168472451189</v>
      </c>
      <c r="L50" s="293">
        <v>2.2380304248687457</v>
      </c>
      <c r="M50" s="291">
        <v>54.680983466549876</v>
      </c>
      <c r="N50" s="292">
        <v>65.480952464116143</v>
      </c>
      <c r="O50" s="293">
        <v>84.081283636798176</v>
      </c>
      <c r="P50" s="3"/>
      <c r="Q50" s="285">
        <v>20.165344940401734</v>
      </c>
      <c r="R50" s="286">
        <v>25.71776620788431</v>
      </c>
      <c r="S50" s="287">
        <v>24.680857086775021</v>
      </c>
      <c r="T50" s="285">
        <v>215.29031648622038</v>
      </c>
      <c r="U50" s="286">
        <v>110.10636616670683</v>
      </c>
      <c r="V50" s="287">
        <v>73.225502767569367</v>
      </c>
      <c r="W50" s="285">
        <v>-100</v>
      </c>
      <c r="X50" s="286">
        <v>68.975622821058934</v>
      </c>
      <c r="Y50" s="287">
        <v>21.450713581401153</v>
      </c>
      <c r="Z50" s="285">
        <v>25.843777222444835</v>
      </c>
      <c r="AA50" s="286">
        <v>35.460711544494437</v>
      </c>
      <c r="AB50" s="287">
        <v>30.293614515585904</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141</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44</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27.53846153846154</v>
      </c>
      <c r="E11" s="261">
        <v>32.945142506895493</v>
      </c>
      <c r="F11" s="262">
        <v>39.097956953503214</v>
      </c>
      <c r="G11" s="260">
        <v>2.3076923076923075</v>
      </c>
      <c r="H11" s="261">
        <v>13.216365307998775</v>
      </c>
      <c r="I11" s="262">
        <v>7.4580558389405347</v>
      </c>
      <c r="J11" s="260">
        <v>0</v>
      </c>
      <c r="K11" s="261">
        <v>1.8004903463070794</v>
      </c>
      <c r="L11" s="262">
        <v>2.7564124607877973</v>
      </c>
      <c r="M11" s="260">
        <v>29.846153846153847</v>
      </c>
      <c r="N11" s="261">
        <v>47.954336500153232</v>
      </c>
      <c r="O11" s="262">
        <v>49.312807345338669</v>
      </c>
      <c r="P11" s="3"/>
      <c r="Q11" s="260">
        <v>-15.562685519022303</v>
      </c>
      <c r="R11" s="261">
        <v>6.4356435643066954</v>
      </c>
      <c r="S11" s="262">
        <v>1.7094985677707548</v>
      </c>
      <c r="T11" s="260">
        <v>0</v>
      </c>
      <c r="U11" s="261">
        <v>488.73720136460099</v>
      </c>
      <c r="V11" s="262">
        <v>54.737307516649494</v>
      </c>
      <c r="W11" s="260">
        <v>0</v>
      </c>
      <c r="X11" s="261">
        <v>94.214876037654804</v>
      </c>
      <c r="Y11" s="262">
        <v>-25.416251094776097</v>
      </c>
      <c r="Z11" s="260">
        <v>-8.4905660377790131</v>
      </c>
      <c r="AA11" s="261">
        <v>40.493827160301834</v>
      </c>
      <c r="AB11" s="262">
        <v>5.0176277169522931</v>
      </c>
    </row>
    <row r="12" spans="1:29" ht="18" customHeight="1" x14ac:dyDescent="0.35">
      <c r="A12" s="43"/>
      <c r="B12" s="551" t="s">
        <v>46</v>
      </c>
      <c r="C12" s="551"/>
      <c r="D12" s="256">
        <v>30.615384615384617</v>
      </c>
      <c r="E12" s="63">
        <v>33.948820104198589</v>
      </c>
      <c r="F12" s="257">
        <v>46.77609784614679</v>
      </c>
      <c r="G12" s="256">
        <v>1.5076923076923077</v>
      </c>
      <c r="H12" s="63">
        <v>14.281336193686791</v>
      </c>
      <c r="I12" s="257">
        <v>8.9833675305769205</v>
      </c>
      <c r="J12" s="256">
        <v>0</v>
      </c>
      <c r="K12" s="63">
        <v>2.2295433650015322</v>
      </c>
      <c r="L12" s="257">
        <v>2.948604790670839</v>
      </c>
      <c r="M12" s="256">
        <v>32.123076923076923</v>
      </c>
      <c r="N12" s="63">
        <v>50.436714679742565</v>
      </c>
      <c r="O12" s="257">
        <v>58.7088343516088</v>
      </c>
      <c r="P12" s="3"/>
      <c r="Q12" s="256">
        <v>5.0728092631310062</v>
      </c>
      <c r="R12" s="63">
        <v>15.812859383123847</v>
      </c>
      <c r="S12" s="257">
        <v>14.609918639463107</v>
      </c>
      <c r="T12" s="256">
        <v>75.006947889898257</v>
      </c>
      <c r="U12" s="63">
        <v>796.15384615832693</v>
      </c>
      <c r="V12" s="257">
        <v>74.407257435806713</v>
      </c>
      <c r="W12" s="256">
        <v>0</v>
      </c>
      <c r="X12" s="63">
        <v>177.14285712635527</v>
      </c>
      <c r="Y12" s="257">
        <v>-22.640633288967223</v>
      </c>
      <c r="Z12" s="256">
        <v>7.0769230769230766</v>
      </c>
      <c r="AA12" s="63">
        <v>59.086515224750407</v>
      </c>
      <c r="AB12" s="257">
        <v>17.944952127202409</v>
      </c>
    </row>
    <row r="13" spans="1:29" ht="18" customHeight="1" x14ac:dyDescent="0.35">
      <c r="A13" s="43"/>
      <c r="B13" s="551" t="s">
        <v>47</v>
      </c>
      <c r="C13" s="551"/>
      <c r="D13" s="256">
        <v>35.261538461538464</v>
      </c>
      <c r="E13" s="63">
        <v>40.836653386454181</v>
      </c>
      <c r="F13" s="257">
        <v>54.07961225909532</v>
      </c>
      <c r="G13" s="256">
        <v>1.4153846153846155</v>
      </c>
      <c r="H13" s="63">
        <v>16.173766472571252</v>
      </c>
      <c r="I13" s="257">
        <v>9.7779969268169626</v>
      </c>
      <c r="J13" s="256">
        <v>0</v>
      </c>
      <c r="K13" s="63">
        <v>2.4977015016855653</v>
      </c>
      <c r="L13" s="257">
        <v>2.9199061226674003</v>
      </c>
      <c r="M13" s="256">
        <v>36.676923076923075</v>
      </c>
      <c r="N13" s="63">
        <v>59.508121360711002</v>
      </c>
      <c r="O13" s="257">
        <v>66.77751530857968</v>
      </c>
      <c r="P13" s="126"/>
      <c r="Q13" s="256">
        <v>14.034377986019683</v>
      </c>
      <c r="R13" s="63">
        <v>29.4317629919016</v>
      </c>
      <c r="S13" s="257">
        <v>22.190657754923425</v>
      </c>
      <c r="T13" s="256">
        <v>31.433789432627428</v>
      </c>
      <c r="U13" s="63">
        <v>653.92857141882416</v>
      </c>
      <c r="V13" s="257">
        <v>97.404558399725246</v>
      </c>
      <c r="W13" s="256">
        <v>0</v>
      </c>
      <c r="X13" s="63">
        <v>173.94957983965861</v>
      </c>
      <c r="Y13" s="257">
        <v>-19.779747798184328</v>
      </c>
      <c r="Z13" s="256">
        <v>14.615384615384615</v>
      </c>
      <c r="AA13" s="63">
        <v>72.064687638419102</v>
      </c>
      <c r="AB13" s="257">
        <v>26.355835348432525</v>
      </c>
    </row>
    <row r="14" spans="1:29" ht="18" customHeight="1" x14ac:dyDescent="0.35">
      <c r="A14" s="43"/>
      <c r="B14" s="551" t="s">
        <v>48</v>
      </c>
      <c r="C14" s="551"/>
      <c r="D14" s="256">
        <v>33.907692307692308</v>
      </c>
      <c r="E14" s="63">
        <v>41.31933803248544</v>
      </c>
      <c r="F14" s="257">
        <v>54.177082616639531</v>
      </c>
      <c r="G14" s="256">
        <v>1.0153846153846153</v>
      </c>
      <c r="H14" s="63">
        <v>13.032485442844008</v>
      </c>
      <c r="I14" s="257">
        <v>9.2917918491846887</v>
      </c>
      <c r="J14" s="256">
        <v>0</v>
      </c>
      <c r="K14" s="63">
        <v>2.6585963836959854</v>
      </c>
      <c r="L14" s="257">
        <v>2.8159377412869144</v>
      </c>
      <c r="M14" s="256">
        <v>34.92307692307692</v>
      </c>
      <c r="N14" s="63">
        <v>57.01041985902544</v>
      </c>
      <c r="O14" s="257">
        <v>66.284429970414877</v>
      </c>
      <c r="P14" s="3"/>
      <c r="Q14" s="256">
        <v>5.8650038258246839</v>
      </c>
      <c r="R14" s="63">
        <v>27.283455274818465</v>
      </c>
      <c r="S14" s="257">
        <v>20.57805469757152</v>
      </c>
      <c r="T14" s="256">
        <v>-5.7096065258959463</v>
      </c>
      <c r="U14" s="63">
        <v>379.15492957410123</v>
      </c>
      <c r="V14" s="257">
        <v>90.446026149800915</v>
      </c>
      <c r="W14" s="256">
        <v>0</v>
      </c>
      <c r="X14" s="63">
        <v>199.13793102821117</v>
      </c>
      <c r="Y14" s="257">
        <v>-24.872360619493396</v>
      </c>
      <c r="Z14" s="256">
        <v>5.4832713754401761</v>
      </c>
      <c r="AA14" s="63">
        <v>58.050127442766964</v>
      </c>
      <c r="AB14" s="257">
        <v>23.76130293617371</v>
      </c>
    </row>
    <row r="15" spans="1:29" ht="18" customHeight="1" x14ac:dyDescent="0.35">
      <c r="A15" s="43"/>
      <c r="B15" s="551" t="s">
        <v>49</v>
      </c>
      <c r="C15" s="551"/>
      <c r="D15" s="256">
        <v>32.46153846153846</v>
      </c>
      <c r="E15" s="63">
        <v>39.243027888446214</v>
      </c>
      <c r="F15" s="257">
        <v>49.379247605287098</v>
      </c>
      <c r="G15" s="256">
        <v>1.7230769230769232</v>
      </c>
      <c r="H15" s="63">
        <v>12.703034017775053</v>
      </c>
      <c r="I15" s="257">
        <v>8.8957946318678385</v>
      </c>
      <c r="J15" s="256">
        <v>0</v>
      </c>
      <c r="K15" s="63">
        <v>2.6202880784554092</v>
      </c>
      <c r="L15" s="257">
        <v>2.6385799142260855</v>
      </c>
      <c r="M15" s="256">
        <v>34.184615384615384</v>
      </c>
      <c r="N15" s="63">
        <v>54.551026662580448</v>
      </c>
      <c r="O15" s="257">
        <v>60.914768861469774</v>
      </c>
      <c r="P15" s="126"/>
      <c r="Q15" s="256">
        <v>-8.2563167546609257</v>
      </c>
      <c r="R15" s="63">
        <v>16.03987313088053</v>
      </c>
      <c r="S15" s="257">
        <v>7.8982790976728676</v>
      </c>
      <c r="T15" s="256">
        <v>51.358862589110174</v>
      </c>
      <c r="U15" s="63">
        <v>161.92733017145019</v>
      </c>
      <c r="V15" s="257">
        <v>46.074469625720944</v>
      </c>
      <c r="W15" s="256">
        <v>0</v>
      </c>
      <c r="X15" s="63">
        <v>116.45569620292619</v>
      </c>
      <c r="Y15" s="257">
        <v>-26.641663936629225</v>
      </c>
      <c r="Z15" s="256">
        <v>-6.4026958720052214</v>
      </c>
      <c r="AA15" s="63">
        <v>36.844128387618262</v>
      </c>
      <c r="AB15" s="257">
        <v>9.8526508544755309</v>
      </c>
    </row>
    <row r="16" spans="1:29" ht="18" customHeight="1" x14ac:dyDescent="0.35">
      <c r="A16" s="43"/>
      <c r="B16" s="554" t="s">
        <v>73</v>
      </c>
      <c r="C16" s="554"/>
      <c r="D16" s="263">
        <v>31.956923076923076</v>
      </c>
      <c r="E16" s="264">
        <v>37.658596383695986</v>
      </c>
      <c r="F16" s="265">
        <v>48.70112696898542</v>
      </c>
      <c r="G16" s="263">
        <v>1.5938461538461539</v>
      </c>
      <c r="H16" s="264">
        <v>13.881397486975176</v>
      </c>
      <c r="I16" s="265">
        <v>8.8813013648370998</v>
      </c>
      <c r="J16" s="263">
        <v>0</v>
      </c>
      <c r="K16" s="264">
        <v>2.3613239350291142</v>
      </c>
      <c r="L16" s="265">
        <v>2.8158937481655415</v>
      </c>
      <c r="M16" s="263">
        <v>33.550769230769234</v>
      </c>
      <c r="N16" s="264">
        <v>53.892123812442534</v>
      </c>
      <c r="O16" s="265">
        <v>60.398704260835537</v>
      </c>
      <c r="P16" s="3"/>
      <c r="Q16" s="263">
        <v>-0.18783795771939546</v>
      </c>
      <c r="R16" s="264">
        <v>19.098618851358832</v>
      </c>
      <c r="S16" s="265">
        <v>13.677091168602475</v>
      </c>
      <c r="T16" s="263">
        <v>91.860230498259696</v>
      </c>
      <c r="U16" s="264">
        <v>412.09723007786482</v>
      </c>
      <c r="V16" s="265">
        <v>71.50166417485255</v>
      </c>
      <c r="W16" s="263">
        <v>0</v>
      </c>
      <c r="X16" s="264">
        <v>148.94991921318206</v>
      </c>
      <c r="Y16" s="265">
        <v>-23.862659549736662</v>
      </c>
      <c r="Z16" s="346">
        <v>2.1356313226883996</v>
      </c>
      <c r="AA16" s="144">
        <v>52.79346598315783</v>
      </c>
      <c r="AB16" s="347">
        <v>16.784019836529446</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56.892307692307689</v>
      </c>
      <c r="E18" s="289">
        <v>48.728164266012868</v>
      </c>
      <c r="F18" s="290">
        <v>52.801030510133096</v>
      </c>
      <c r="G18" s="288">
        <v>3.2307692307692308</v>
      </c>
      <c r="H18" s="289">
        <v>14.449892736745326</v>
      </c>
      <c r="I18" s="290">
        <v>10.538647952358017</v>
      </c>
      <c r="J18" s="288">
        <v>0</v>
      </c>
      <c r="K18" s="289">
        <v>2.444069874348759</v>
      </c>
      <c r="L18" s="290">
        <v>2.4765115550153278</v>
      </c>
      <c r="M18" s="288">
        <v>60.123076923076923</v>
      </c>
      <c r="N18" s="289">
        <v>65.637450199203187</v>
      </c>
      <c r="O18" s="290">
        <v>65.815807780810189</v>
      </c>
      <c r="P18" s="126"/>
      <c r="Q18" s="288">
        <v>-10.783040724972878</v>
      </c>
      <c r="R18" s="289">
        <v>-0.70700537504167327</v>
      </c>
      <c r="S18" s="290">
        <v>-3.0581893860073888</v>
      </c>
      <c r="T18" s="288">
        <v>44.977094862811597</v>
      </c>
      <c r="U18" s="289">
        <v>82.81520459825559</v>
      </c>
      <c r="V18" s="290">
        <v>11.523019553464849</v>
      </c>
      <c r="W18" s="288">
        <v>0</v>
      </c>
      <c r="X18" s="289">
        <v>177.04714641458628</v>
      </c>
      <c r="Y18" s="290">
        <v>-11.832928708394265</v>
      </c>
      <c r="Z18" s="288">
        <v>-8.9044289044289044</v>
      </c>
      <c r="AA18" s="289">
        <v>13.439075371881998</v>
      </c>
      <c r="AB18" s="290">
        <v>-1.364412430581915</v>
      </c>
    </row>
    <row r="19" spans="1:29" ht="18" customHeight="1" x14ac:dyDescent="0.35">
      <c r="A19" s="43"/>
      <c r="B19" s="557" t="s">
        <v>51</v>
      </c>
      <c r="C19" s="557"/>
      <c r="D19" s="174">
        <v>66.371428571428567</v>
      </c>
      <c r="E19" s="64">
        <v>57.327831531018781</v>
      </c>
      <c r="F19" s="175">
        <v>58.668398323699215</v>
      </c>
      <c r="G19" s="174">
        <v>5.1428571428571432</v>
      </c>
      <c r="H19" s="64">
        <v>12.827262379055208</v>
      </c>
      <c r="I19" s="175">
        <v>10.393845520579395</v>
      </c>
      <c r="J19" s="174">
        <v>0</v>
      </c>
      <c r="K19" s="64">
        <v>2.0702902675014228</v>
      </c>
      <c r="L19" s="175">
        <v>2.4399331466834155</v>
      </c>
      <c r="M19" s="174">
        <v>71.51428571428572</v>
      </c>
      <c r="N19" s="64">
        <v>72.204040978941379</v>
      </c>
      <c r="O19" s="175">
        <v>71.501822143209452</v>
      </c>
      <c r="P19" s="3"/>
      <c r="Q19" s="174">
        <v>-7.9711147984015343</v>
      </c>
      <c r="R19" s="64">
        <v>1.5806213878739896</v>
      </c>
      <c r="S19" s="175">
        <v>-3.6382475834830674</v>
      </c>
      <c r="T19" s="174">
        <v>51.954084623290946</v>
      </c>
      <c r="U19" s="64">
        <v>68.262742282283369</v>
      </c>
      <c r="V19" s="175">
        <v>10.841781032923292</v>
      </c>
      <c r="W19" s="174">
        <v>0</v>
      </c>
      <c r="X19" s="64">
        <v>91.641337383223814</v>
      </c>
      <c r="Y19" s="175">
        <v>-15.344491248606397</v>
      </c>
      <c r="Z19" s="174">
        <v>-5.2501310348554284</v>
      </c>
      <c r="AA19" s="64">
        <v>10.819278322758327</v>
      </c>
      <c r="AB19" s="175">
        <v>-2.2426974482991717</v>
      </c>
    </row>
    <row r="20" spans="1:29" ht="18" customHeight="1" x14ac:dyDescent="0.35">
      <c r="A20" s="43"/>
      <c r="B20" s="555" t="s">
        <v>74</v>
      </c>
      <c r="C20" s="555"/>
      <c r="D20" s="176">
        <v>61.80740740740741</v>
      </c>
      <c r="E20" s="177">
        <v>53.187250996015933</v>
      </c>
      <c r="F20" s="178">
        <v>55.843725675295211</v>
      </c>
      <c r="G20" s="176">
        <v>4.2222222222222223</v>
      </c>
      <c r="H20" s="177">
        <v>13.608528847572673</v>
      </c>
      <c r="I20" s="178">
        <v>10.463556416753615</v>
      </c>
      <c r="J20" s="176">
        <v>0</v>
      </c>
      <c r="K20" s="177">
        <v>2.2502582263538438</v>
      </c>
      <c r="L20" s="178">
        <v>2.4575427516750117</v>
      </c>
      <c r="M20" s="176">
        <v>66.029629629629625</v>
      </c>
      <c r="N20" s="177">
        <v>69.042349122030402</v>
      </c>
      <c r="O20" s="178">
        <v>68.764456810365289</v>
      </c>
      <c r="P20" s="126"/>
      <c r="Q20" s="176">
        <v>-8.824749981249596</v>
      </c>
      <c r="R20" s="177">
        <v>1.0796410543246855</v>
      </c>
      <c r="S20" s="178">
        <v>-2.9754438484457744</v>
      </c>
      <c r="T20" s="176">
        <v>51.602264929357894</v>
      </c>
      <c r="U20" s="177">
        <v>75.166191832606984</v>
      </c>
      <c r="V20" s="178">
        <v>11.13926938106569</v>
      </c>
      <c r="W20" s="176">
        <v>0</v>
      </c>
      <c r="X20" s="177">
        <v>130.18867924403565</v>
      </c>
      <c r="Y20" s="178">
        <v>-13.593987764107446</v>
      </c>
      <c r="Z20" s="176">
        <v>-6.4245223599063488</v>
      </c>
      <c r="AA20" s="177">
        <v>12.496243313036917</v>
      </c>
      <c r="AB20" s="178">
        <v>-1.5053068084974357</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40.713043478260872</v>
      </c>
      <c r="E22" s="286">
        <v>41.569133752541404</v>
      </c>
      <c r="F22" s="287">
        <v>50.745065054539467</v>
      </c>
      <c r="G22" s="285">
        <v>2.3652173913043479</v>
      </c>
      <c r="H22" s="286">
        <v>14.107703712434066</v>
      </c>
      <c r="I22" s="287">
        <v>9.5868286790410124</v>
      </c>
      <c r="J22" s="285">
        <v>0</v>
      </c>
      <c r="K22" s="286">
        <v>2.6626307491246517</v>
      </c>
      <c r="L22" s="287">
        <v>2.5217712703051069</v>
      </c>
      <c r="M22" s="285">
        <v>43.07826086956522</v>
      </c>
      <c r="N22" s="286">
        <v>58.339468214100123</v>
      </c>
      <c r="O22" s="287">
        <v>62.853665003885581</v>
      </c>
      <c r="P22" s="126"/>
      <c r="Q22" s="285">
        <v>-4.2200354870839112</v>
      </c>
      <c r="R22" s="286">
        <v>9.9972511976779384</v>
      </c>
      <c r="S22" s="287">
        <v>8.0537296383985151</v>
      </c>
      <c r="T22" s="285">
        <v>68.428375290890159</v>
      </c>
      <c r="U22" s="286">
        <v>238.84635248862187</v>
      </c>
      <c r="V22" s="287">
        <v>42.877681751554313</v>
      </c>
      <c r="W22" s="285">
        <v>0</v>
      </c>
      <c r="X22" s="286">
        <v>171.62353800093629</v>
      </c>
      <c r="Y22" s="287">
        <v>-24.884582703967375</v>
      </c>
      <c r="Z22" s="285">
        <v>-1.8967249246468076</v>
      </c>
      <c r="AA22" s="286">
        <v>35.879267739156141</v>
      </c>
      <c r="AB22" s="287">
        <v>10.211932939704344</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114.1137219674914</v>
      </c>
      <c r="E25" s="278">
        <v>114.49829717043487</v>
      </c>
      <c r="F25" s="279">
        <v>119.68475654976157</v>
      </c>
      <c r="G25" s="277">
        <v>132.25296001983821</v>
      </c>
      <c r="H25" s="278">
        <v>102.74193012029207</v>
      </c>
      <c r="I25" s="279">
        <v>123.25115141349006</v>
      </c>
      <c r="J25" s="277">
        <v>0</v>
      </c>
      <c r="K25" s="278">
        <v>69.148063255584447</v>
      </c>
      <c r="L25" s="279">
        <v>73.47267735178113</v>
      </c>
      <c r="M25" s="277">
        <v>115.5162403736007</v>
      </c>
      <c r="N25" s="278">
        <v>109.57378209864773</v>
      </c>
      <c r="O25" s="279">
        <v>117.64011713595664</v>
      </c>
      <c r="P25" s="3"/>
      <c r="Q25" s="260">
        <v>11.021028755123691</v>
      </c>
      <c r="R25" s="261">
        <v>4.5628964577849365</v>
      </c>
      <c r="S25" s="262">
        <v>5.8472653680324713</v>
      </c>
      <c r="T25" s="260">
        <v>0</v>
      </c>
      <c r="U25" s="261">
        <v>-22.70753154745459</v>
      </c>
      <c r="V25" s="262">
        <v>-10.618796851032732</v>
      </c>
      <c r="W25" s="260">
        <v>0</v>
      </c>
      <c r="X25" s="261">
        <v>-5.8176301353007576</v>
      </c>
      <c r="Y25" s="262">
        <v>0.26446662745459099</v>
      </c>
      <c r="Z25" s="260">
        <v>12.385536314859651</v>
      </c>
      <c r="AA25" s="261">
        <v>-0.42172039625810576</v>
      </c>
      <c r="AB25" s="262">
        <v>4.5811803272967522</v>
      </c>
    </row>
    <row r="26" spans="1:29" ht="18" customHeight="1" x14ac:dyDescent="0.35">
      <c r="A26" s="43"/>
      <c r="B26" s="551" t="s">
        <v>46</v>
      </c>
      <c r="C26" s="551"/>
      <c r="D26" s="269">
        <v>114.45009776950833</v>
      </c>
      <c r="E26" s="66">
        <v>119.73606017335047</v>
      </c>
      <c r="F26" s="270">
        <v>128.92016947227992</v>
      </c>
      <c r="G26" s="269">
        <v>129.14926512858978</v>
      </c>
      <c r="H26" s="66">
        <v>110.462608875085</v>
      </c>
      <c r="I26" s="270">
        <v>134.01178600623038</v>
      </c>
      <c r="J26" s="269">
        <v>0</v>
      </c>
      <c r="K26" s="66">
        <v>71.6796845733233</v>
      </c>
      <c r="L26" s="270">
        <v>73.870686199209274</v>
      </c>
      <c r="M26" s="269">
        <v>115.1400012183541</v>
      </c>
      <c r="N26" s="66">
        <v>115.04049427041036</v>
      </c>
      <c r="O26" s="270">
        <v>126.93277136600321</v>
      </c>
      <c r="P26" s="3"/>
      <c r="Q26" s="256">
        <v>9.3604918552911585</v>
      </c>
      <c r="R26" s="63">
        <v>8.9940762927865823</v>
      </c>
      <c r="S26" s="257">
        <v>11.331575573231035</v>
      </c>
      <c r="T26" s="256">
        <v>11.912113747880824</v>
      </c>
      <c r="U26" s="63">
        <v>-11.731137437437285</v>
      </c>
      <c r="V26" s="257">
        <v>3.341899556783984</v>
      </c>
      <c r="W26" s="256">
        <v>0</v>
      </c>
      <c r="X26" s="63">
        <v>-15.689999856556668</v>
      </c>
      <c r="Y26" s="257">
        <v>7.551173466114984E-2</v>
      </c>
      <c r="Z26" s="256">
        <v>9.6961706427057699</v>
      </c>
      <c r="AA26" s="63">
        <v>4.5629184077283025</v>
      </c>
      <c r="AB26" s="257">
        <v>11.327841917089817</v>
      </c>
    </row>
    <row r="27" spans="1:29" ht="18" customHeight="1" x14ac:dyDescent="0.35">
      <c r="A27" s="43"/>
      <c r="B27" s="551" t="s">
        <v>47</v>
      </c>
      <c r="C27" s="551"/>
      <c r="D27" s="269">
        <v>114.06596243361632</v>
      </c>
      <c r="E27" s="66">
        <v>123.11775897938711</v>
      </c>
      <c r="F27" s="270">
        <v>135.46481631627881</v>
      </c>
      <c r="G27" s="269">
        <v>131.64062708406973</v>
      </c>
      <c r="H27" s="66">
        <v>112.37984167567349</v>
      </c>
      <c r="I27" s="270">
        <v>135.36033972576422</v>
      </c>
      <c r="J27" s="269">
        <v>0</v>
      </c>
      <c r="K27" s="66">
        <v>71.789777557737821</v>
      </c>
      <c r="L27" s="270">
        <v>75.205849607990046</v>
      </c>
      <c r="M27" s="269">
        <v>114.74417935804657</v>
      </c>
      <c r="N27" s="66">
        <v>118.04492965383064</v>
      </c>
      <c r="O27" s="270">
        <v>132.81464137640077</v>
      </c>
      <c r="P27" s="3"/>
      <c r="Q27" s="256">
        <v>4.939444198466278</v>
      </c>
      <c r="R27" s="63">
        <v>12.164436149193028</v>
      </c>
      <c r="S27" s="257">
        <v>15.541654622203577</v>
      </c>
      <c r="T27" s="256">
        <v>19.755700299371579</v>
      </c>
      <c r="U27" s="63">
        <v>-1.037343217255511</v>
      </c>
      <c r="V27" s="257">
        <v>5.1343071545223822</v>
      </c>
      <c r="W27" s="256">
        <v>0</v>
      </c>
      <c r="X27" s="63">
        <v>0.92655341693679771</v>
      </c>
      <c r="Y27" s="257">
        <v>2.5768963889381014</v>
      </c>
      <c r="Z27" s="256">
        <v>5.5232966108300516</v>
      </c>
      <c r="AA27" s="63">
        <v>8.2433821146597417</v>
      </c>
      <c r="AB27" s="257">
        <v>15.188908488402742</v>
      </c>
    </row>
    <row r="28" spans="1:29" ht="18" customHeight="1" x14ac:dyDescent="0.35">
      <c r="A28" s="43"/>
      <c r="B28" s="551" t="s">
        <v>48</v>
      </c>
      <c r="C28" s="551"/>
      <c r="D28" s="269">
        <v>112.98592820221704</v>
      </c>
      <c r="E28" s="66">
        <v>120.88040477178289</v>
      </c>
      <c r="F28" s="270">
        <v>134.53094566889169</v>
      </c>
      <c r="G28" s="269">
        <v>128.98730948157902</v>
      </c>
      <c r="H28" s="66">
        <v>111.42155218002549</v>
      </c>
      <c r="I28" s="270">
        <v>134.71291083122867</v>
      </c>
      <c r="J28" s="269">
        <v>0</v>
      </c>
      <c r="K28" s="66">
        <v>73.161868494704692</v>
      </c>
      <c r="L28" s="270">
        <v>74.778646140593992</v>
      </c>
      <c r="M28" s="269">
        <v>113.45116660064782</v>
      </c>
      <c r="N28" s="66">
        <v>116.49284391346741</v>
      </c>
      <c r="O28" s="270">
        <v>132.01879386539451</v>
      </c>
      <c r="P28" s="3"/>
      <c r="Q28" s="256">
        <v>6.7924217019622253</v>
      </c>
      <c r="R28" s="63">
        <v>10.910104946326118</v>
      </c>
      <c r="S28" s="257">
        <v>14.391636733708101</v>
      </c>
      <c r="T28" s="256">
        <v>12.374883872181281</v>
      </c>
      <c r="U28" s="63">
        <v>-3.9625446445438759</v>
      </c>
      <c r="V28" s="257">
        <v>1.2826380299879143</v>
      </c>
      <c r="W28" s="256">
        <v>0</v>
      </c>
      <c r="X28" s="63">
        <v>-7.1167922176288814</v>
      </c>
      <c r="Y28" s="257">
        <v>1.2909215895966148</v>
      </c>
      <c r="Z28" s="256">
        <v>6.9368032077731439</v>
      </c>
      <c r="AA28" s="63">
        <v>7.0953034094729199</v>
      </c>
      <c r="AB28" s="257">
        <v>13.864416428374545</v>
      </c>
    </row>
    <row r="29" spans="1:29" ht="18" customHeight="1" x14ac:dyDescent="0.35">
      <c r="A29" s="43"/>
      <c r="B29" s="551" t="s">
        <v>49</v>
      </c>
      <c r="C29" s="551"/>
      <c r="D29" s="269">
        <v>110.03849072201371</v>
      </c>
      <c r="E29" s="66">
        <v>116.40892027166542</v>
      </c>
      <c r="F29" s="270">
        <v>125.36780583324163</v>
      </c>
      <c r="G29" s="269">
        <v>128.06205748707791</v>
      </c>
      <c r="H29" s="66">
        <v>109.27739754786047</v>
      </c>
      <c r="I29" s="270">
        <v>129.94953009117557</v>
      </c>
      <c r="J29" s="269">
        <v>0</v>
      </c>
      <c r="K29" s="66">
        <v>70.095157580224864</v>
      </c>
      <c r="L29" s="270">
        <v>74.497228851285399</v>
      </c>
      <c r="M29" s="269">
        <v>110.94696933483422</v>
      </c>
      <c r="N29" s="66">
        <v>112.55631441829493</v>
      </c>
      <c r="O29" s="270">
        <v>123.83103951419186</v>
      </c>
      <c r="P29" s="3"/>
      <c r="Q29" s="256">
        <v>6.692434352946381</v>
      </c>
      <c r="R29" s="63">
        <v>7.1290379993192214</v>
      </c>
      <c r="S29" s="257">
        <v>6.7897591718395542</v>
      </c>
      <c r="T29" s="256">
        <v>7.0374561669695535</v>
      </c>
      <c r="U29" s="63">
        <v>-7.618549569735289</v>
      </c>
      <c r="V29" s="257">
        <v>-2.7737423168164947</v>
      </c>
      <c r="W29" s="256">
        <v>0</v>
      </c>
      <c r="X29" s="63">
        <v>-7.8047228357732568</v>
      </c>
      <c r="Y29" s="257">
        <v>0.88183905459986545</v>
      </c>
      <c r="Z29" s="256">
        <v>7.0393040517606895</v>
      </c>
      <c r="AA29" s="63">
        <v>3.3723477428172766</v>
      </c>
      <c r="AB29" s="257">
        <v>6.4235053169095</v>
      </c>
    </row>
    <row r="30" spans="1:29" ht="18" customHeight="1" x14ac:dyDescent="0.35">
      <c r="A30" s="43"/>
      <c r="B30" s="554" t="s">
        <v>73</v>
      </c>
      <c r="C30" s="554"/>
      <c r="D30" s="280">
        <v>113.10038936665849</v>
      </c>
      <c r="E30" s="281">
        <v>119.1107311355312</v>
      </c>
      <c r="F30" s="282">
        <v>129.41811948906249</v>
      </c>
      <c r="G30" s="280">
        <v>130.23479255144574</v>
      </c>
      <c r="H30" s="281">
        <v>109.40235827029308</v>
      </c>
      <c r="I30" s="282">
        <v>131.83405832507498</v>
      </c>
      <c r="J30" s="280">
        <v>0</v>
      </c>
      <c r="K30" s="281">
        <v>71.299002478793895</v>
      </c>
      <c r="L30" s="282">
        <v>74.368570082754132</v>
      </c>
      <c r="M30" s="280">
        <v>113.91436780115224</v>
      </c>
      <c r="N30" s="281">
        <v>114.53548634567019</v>
      </c>
      <c r="O30" s="282">
        <v>127.20604451769103</v>
      </c>
      <c r="P30" s="3"/>
      <c r="Q30" s="263">
        <v>7.7680143624439495</v>
      </c>
      <c r="R30" s="264">
        <v>8.9408246498220638</v>
      </c>
      <c r="S30" s="265">
        <v>11.252378094554576</v>
      </c>
      <c r="T30" s="263">
        <v>13.263776147149358</v>
      </c>
      <c r="U30" s="264">
        <v>-9.0700515137487017</v>
      </c>
      <c r="V30" s="265">
        <v>-0.5723108775839677</v>
      </c>
      <c r="W30" s="263">
        <v>0</v>
      </c>
      <c r="X30" s="264">
        <v>-6.9390743664242054</v>
      </c>
      <c r="Y30" s="265">
        <v>1.0196578202494073</v>
      </c>
      <c r="Z30" s="263">
        <v>8.2817493973887046</v>
      </c>
      <c r="AA30" s="264">
        <v>4.768036279699257</v>
      </c>
      <c r="AB30" s="265">
        <v>10.707788036946516</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111.25395943566956</v>
      </c>
      <c r="E32" s="295">
        <v>119.68030247712308</v>
      </c>
      <c r="F32" s="296">
        <v>130.04780252262404</v>
      </c>
      <c r="G32" s="294">
        <v>124.05999032792081</v>
      </c>
      <c r="H32" s="295">
        <v>113.76935225608683</v>
      </c>
      <c r="I32" s="296">
        <v>130.39186244935581</v>
      </c>
      <c r="J32" s="294">
        <v>0</v>
      </c>
      <c r="K32" s="295">
        <v>69.531793225592907</v>
      </c>
      <c r="L32" s="296">
        <v>75.366779077089532</v>
      </c>
      <c r="M32" s="294">
        <v>111.94210336795531</v>
      </c>
      <c r="N32" s="295">
        <v>116.48375909285009</v>
      </c>
      <c r="O32" s="296">
        <v>128.04611697989017</v>
      </c>
      <c r="P32" s="3"/>
      <c r="Q32" s="288">
        <v>2.0318848517767627</v>
      </c>
      <c r="R32" s="289">
        <v>3.0833337901815669</v>
      </c>
      <c r="S32" s="290">
        <v>0.84508794703572654</v>
      </c>
      <c r="T32" s="288">
        <v>-4.3589709924515079</v>
      </c>
      <c r="U32" s="289">
        <v>-3.9760116846776508</v>
      </c>
      <c r="V32" s="290">
        <v>0.46443125887353237</v>
      </c>
      <c r="W32" s="288">
        <v>0</v>
      </c>
      <c r="X32" s="289">
        <v>4.358327684090936</v>
      </c>
      <c r="Y32" s="290">
        <v>4.0859332709528431</v>
      </c>
      <c r="Z32" s="288">
        <v>2.0098462380359008</v>
      </c>
      <c r="AA32" s="289">
        <v>0.70237479532568803</v>
      </c>
      <c r="AB32" s="290">
        <v>1.0685030937132589</v>
      </c>
    </row>
    <row r="33" spans="1:29" ht="18" customHeight="1" x14ac:dyDescent="0.35">
      <c r="A33" s="43"/>
      <c r="B33" s="557" t="s">
        <v>51</v>
      </c>
      <c r="C33" s="557"/>
      <c r="D33" s="179">
        <v>121.08334830502064</v>
      </c>
      <c r="E33" s="65">
        <v>122.50371725755475</v>
      </c>
      <c r="F33" s="180">
        <v>136.67834975169527</v>
      </c>
      <c r="G33" s="179">
        <v>120.30082585872441</v>
      </c>
      <c r="H33" s="65">
        <v>113.79389795916047</v>
      </c>
      <c r="I33" s="180">
        <v>129.65402971950778</v>
      </c>
      <c r="J33" s="179">
        <v>0</v>
      </c>
      <c r="K33" s="65">
        <v>71.015874201339287</v>
      </c>
      <c r="L33" s="180">
        <v>72.458221051480734</v>
      </c>
      <c r="M33" s="179">
        <v>121.02707421779198</v>
      </c>
      <c r="N33" s="65">
        <v>119.51630417522242</v>
      </c>
      <c r="O33" s="180">
        <v>133.46648729682815</v>
      </c>
      <c r="P33" s="3"/>
      <c r="Q33" s="174">
        <v>9.8574280812744597</v>
      </c>
      <c r="R33" s="64">
        <v>3.7438421237798383</v>
      </c>
      <c r="S33" s="175">
        <v>4.2610223230618862</v>
      </c>
      <c r="T33" s="174">
        <v>0.21386247990975205</v>
      </c>
      <c r="U33" s="64">
        <v>-4.71731355599578</v>
      </c>
      <c r="V33" s="175">
        <v>0.61610331859170497</v>
      </c>
      <c r="W33" s="174">
        <v>0</v>
      </c>
      <c r="X33" s="64">
        <v>17.448434697926047</v>
      </c>
      <c r="Y33" s="175">
        <v>0.57414772339420805</v>
      </c>
      <c r="Z33" s="174">
        <v>9.3247726936565325</v>
      </c>
      <c r="AA33" s="64">
        <v>1.9266788160892525</v>
      </c>
      <c r="AB33" s="175">
        <v>3.8815467118696305</v>
      </c>
    </row>
    <row r="34" spans="1:29" ht="18" customHeight="1" x14ac:dyDescent="0.35">
      <c r="A34" s="43"/>
      <c r="B34" s="555" t="s">
        <v>74</v>
      </c>
      <c r="C34" s="555"/>
      <c r="D34" s="273">
        <v>116.7270347816673</v>
      </c>
      <c r="E34" s="274">
        <v>121.25826587708968</v>
      </c>
      <c r="F34" s="275">
        <v>133.66019018263526</v>
      </c>
      <c r="G34" s="273">
        <v>121.68578118948098</v>
      </c>
      <c r="H34" s="274">
        <v>113.78134897678127</v>
      </c>
      <c r="I34" s="275">
        <v>130.01178685423116</v>
      </c>
      <c r="J34" s="273">
        <v>0</v>
      </c>
      <c r="K34" s="274">
        <v>70.239772838612907</v>
      </c>
      <c r="L34" s="275">
        <v>73.869269156903385</v>
      </c>
      <c r="M34" s="350">
        <v>117.04411863318781</v>
      </c>
      <c r="N34" s="351">
        <v>118.12819700912476</v>
      </c>
      <c r="O34" s="352">
        <v>130.9689040761769</v>
      </c>
      <c r="P34" s="3"/>
      <c r="Q34" s="176">
        <v>6.4610312105481755</v>
      </c>
      <c r="R34" s="177">
        <v>3.5296177898601822</v>
      </c>
      <c r="S34" s="178">
        <v>2.7798622622189244</v>
      </c>
      <c r="T34" s="176">
        <v>-1.9107292171106394</v>
      </c>
      <c r="U34" s="177">
        <v>-4.3273827462048402</v>
      </c>
      <c r="V34" s="178">
        <v>0.51660600172705451</v>
      </c>
      <c r="W34" s="176">
        <v>0</v>
      </c>
      <c r="X34" s="177">
        <v>10.877313756209306</v>
      </c>
      <c r="Y34" s="178">
        <v>2.2683841488106968</v>
      </c>
      <c r="Z34" s="176">
        <v>6.1770176689584542</v>
      </c>
      <c r="AA34" s="177">
        <v>1.4133448025837381</v>
      </c>
      <c r="AB34" s="178">
        <v>2.6451476826970652</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114.71347714651858</v>
      </c>
      <c r="E36" s="292">
        <v>120.95878236394383</v>
      </c>
      <c r="F36" s="293">
        <v>130.63062574951829</v>
      </c>
      <c r="G36" s="291">
        <v>126.01102941176471</v>
      </c>
      <c r="H36" s="292">
        <v>108.97228721675026</v>
      </c>
      <c r="I36" s="293">
        <v>130.63303351183495</v>
      </c>
      <c r="J36" s="291">
        <v>0</v>
      </c>
      <c r="K36" s="292">
        <v>71.024442863539875</v>
      </c>
      <c r="L36" s="293">
        <v>75.386314419115621</v>
      </c>
      <c r="M36" s="291">
        <v>115.33374747678644</v>
      </c>
      <c r="N36" s="292">
        <v>115.78117894854046</v>
      </c>
      <c r="O36" s="293">
        <v>128.41451895053751</v>
      </c>
      <c r="P36" s="3"/>
      <c r="Q36" s="285">
        <v>7.0667004663398334</v>
      </c>
      <c r="R36" s="286">
        <v>7.6105506546534132</v>
      </c>
      <c r="S36" s="287">
        <v>7.7387334000613466</v>
      </c>
      <c r="T36" s="285">
        <v>4.1280252250994671</v>
      </c>
      <c r="U36" s="286">
        <v>-9.7304687451160028</v>
      </c>
      <c r="V36" s="287">
        <v>1.3517935217133448</v>
      </c>
      <c r="W36" s="285">
        <v>0</v>
      </c>
      <c r="X36" s="286">
        <v>-3.1195109568804549</v>
      </c>
      <c r="Y36" s="287">
        <v>-0.34545048453123717</v>
      </c>
      <c r="Z36" s="285">
        <v>7.2016944122600322</v>
      </c>
      <c r="AA36" s="286">
        <v>3.0834292942480928</v>
      </c>
      <c r="AB36" s="287">
        <v>7.4935869916128324</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31.425163434124556</v>
      </c>
      <c r="E39" s="278">
        <v>37.721627170768457</v>
      </c>
      <c r="F39" s="279">
        <v>46.794294595730896</v>
      </c>
      <c r="G39" s="277">
        <v>3.0519913850731895</v>
      </c>
      <c r="H39" s="278">
        <v>13.578748809186624</v>
      </c>
      <c r="I39" s="279">
        <v>9.1921396945552356</v>
      </c>
      <c r="J39" s="277">
        <v>0</v>
      </c>
      <c r="K39" s="278">
        <v>1.2450042035751108</v>
      </c>
      <c r="L39" s="279">
        <v>2.025210033798909</v>
      </c>
      <c r="M39" s="277">
        <v>34.477154819197743</v>
      </c>
      <c r="N39" s="278">
        <v>52.545380183530192</v>
      </c>
      <c r="O39" s="279">
        <v>58.01164432408504</v>
      </c>
      <c r="P39" s="3"/>
      <c r="Q39" s="260">
        <v>-6.2568248098757078</v>
      </c>
      <c r="R39" s="261">
        <v>11.292191774434125</v>
      </c>
      <c r="S39" s="262">
        <v>7.656722853482016</v>
      </c>
      <c r="T39" s="260">
        <v>0</v>
      </c>
      <c r="U39" s="261">
        <v>355.04951563714064</v>
      </c>
      <c r="V39" s="262">
        <v>38.306067177894569</v>
      </c>
      <c r="W39" s="260">
        <v>0</v>
      </c>
      <c r="X39" s="261">
        <v>82.916172879591244</v>
      </c>
      <c r="Y39" s="262">
        <v>-25.219001969062067</v>
      </c>
      <c r="Z39" s="260">
        <v>2.843368137197992</v>
      </c>
      <c r="AA39" s="261">
        <v>39.901336036011003</v>
      </c>
      <c r="AB39" s="262">
        <v>9.8286746182606972</v>
      </c>
    </row>
    <row r="40" spans="1:29" ht="18" customHeight="1" x14ac:dyDescent="0.35">
      <c r="A40" s="43"/>
      <c r="B40" s="551" t="s">
        <v>46</v>
      </c>
      <c r="C40" s="551"/>
      <c r="D40" s="269">
        <v>35.039337624818707</v>
      </c>
      <c r="E40" s="66">
        <v>40.648979668105724</v>
      </c>
      <c r="F40" s="270">
        <v>60.303824615771916</v>
      </c>
      <c r="G40" s="269">
        <v>1.9471735357848921</v>
      </c>
      <c r="H40" s="66">
        <v>15.775536541768192</v>
      </c>
      <c r="I40" s="270">
        <v>12.038771271229926</v>
      </c>
      <c r="J40" s="269">
        <v>0</v>
      </c>
      <c r="K40" s="66">
        <v>1.5981296514585566</v>
      </c>
      <c r="L40" s="270">
        <v>2.1781545921713072</v>
      </c>
      <c r="M40" s="269">
        <v>36.986511160603598</v>
      </c>
      <c r="N40" s="66">
        <v>58.022645861332471</v>
      </c>
      <c r="O40" s="270">
        <v>74.520750479173145</v>
      </c>
      <c r="P40" s="3"/>
      <c r="Q40" s="256">
        <v>14.908141016208626</v>
      </c>
      <c r="R40" s="63">
        <v>26.229156312825921</v>
      </c>
      <c r="S40" s="257">
        <v>27.597028184484316</v>
      </c>
      <c r="T40" s="256">
        <v>95.853974591097909</v>
      </c>
      <c r="U40" s="63">
        <v>691.02480682883095</v>
      </c>
      <c r="V40" s="257">
        <v>80.235772798000085</v>
      </c>
      <c r="W40" s="256">
        <v>0</v>
      </c>
      <c r="X40" s="63">
        <v>133.65914323779546</v>
      </c>
      <c r="Y40" s="257">
        <v>-22.58221789019127</v>
      </c>
      <c r="Z40" s="256">
        <v>17.459284257644143</v>
      </c>
      <c r="AA40" s="63">
        <v>66.345503111948588</v>
      </c>
      <c r="AB40" s="257">
        <v>31.305569853300451</v>
      </c>
    </row>
    <row r="41" spans="1:29" ht="18" customHeight="1" x14ac:dyDescent="0.35">
      <c r="A41" s="43"/>
      <c r="B41" s="551" t="s">
        <v>47</v>
      </c>
      <c r="C41" s="551"/>
      <c r="D41" s="269">
        <v>40.22141321505363</v>
      </c>
      <c r="E41" s="66">
        <v>50.277172491582384</v>
      </c>
      <c r="F41" s="270">
        <v>73.258847411339275</v>
      </c>
      <c r="G41" s="269">
        <v>1.8632211833437562</v>
      </c>
      <c r="H41" s="66">
        <v>18.176053154868736</v>
      </c>
      <c r="I41" s="270">
        <v>13.235529858514225</v>
      </c>
      <c r="J41" s="269">
        <v>0</v>
      </c>
      <c r="K41" s="66">
        <v>1.7930943521163445</v>
      </c>
      <c r="L41" s="270">
        <v>2.1959402073077388</v>
      </c>
      <c r="M41" s="269">
        <v>42.084634398397384</v>
      </c>
      <c r="N41" s="66">
        <v>70.246319998567458</v>
      </c>
      <c r="O41" s="270">
        <v>88.69031747716123</v>
      </c>
      <c r="P41" s="3"/>
      <c r="Q41" s="256">
        <v>19.667042453623026</v>
      </c>
      <c r="R41" s="63">
        <v>45.176407157532218</v>
      </c>
      <c r="S41" s="257">
        <v>41.181107763842967</v>
      </c>
      <c r="T41" s="256">
        <v>57.399454968239731</v>
      </c>
      <c r="U41" s="63">
        <v>646.10774454441673</v>
      </c>
      <c r="V41" s="257">
        <v>107.53991476614401</v>
      </c>
      <c r="W41" s="256">
        <v>0</v>
      </c>
      <c r="X41" s="63">
        <v>176.48786901580533</v>
      </c>
      <c r="Y41" s="257">
        <v>-17.712555015508386</v>
      </c>
      <c r="Z41" s="256">
        <v>20.945932269322078</v>
      </c>
      <c r="AA41" s="63">
        <v>86.248637324923493</v>
      </c>
      <c r="AB41" s="257">
        <v>45.547907549401188</v>
      </c>
    </row>
    <row r="42" spans="1:29" ht="18" customHeight="1" x14ac:dyDescent="0.35">
      <c r="A42" s="43"/>
      <c r="B42" s="551" t="s">
        <v>48</v>
      </c>
      <c r="C42" s="551"/>
      <c r="D42" s="269">
        <v>38.310920885797898</v>
      </c>
      <c r="E42" s="66">
        <v>49.94698306268964</v>
      </c>
      <c r="F42" s="270">
        <v>72.884941579981884</v>
      </c>
      <c r="G42" s="269">
        <v>1.3097172962744945</v>
      </c>
      <c r="H42" s="66">
        <v>14.520997568052662</v>
      </c>
      <c r="I42" s="270">
        <v>12.517243268415545</v>
      </c>
      <c r="J42" s="269">
        <v>0</v>
      </c>
      <c r="K42" s="66">
        <v>1.9450787900446311</v>
      </c>
      <c r="L42" s="270">
        <v>2.105720119096377</v>
      </c>
      <c r="M42" s="269">
        <v>39.620638182072391</v>
      </c>
      <c r="N42" s="66">
        <v>66.413059420786936</v>
      </c>
      <c r="O42" s="270">
        <v>87.507904967493815</v>
      </c>
      <c r="P42" s="3"/>
      <c r="Q42" s="256">
        <v>13.055801320489588</v>
      </c>
      <c r="R42" s="63">
        <v>41.170213824710082</v>
      </c>
      <c r="S42" s="257">
        <v>37.931210310254137</v>
      </c>
      <c r="T42" s="256">
        <v>5.9587201687103573</v>
      </c>
      <c r="U42" s="63">
        <v>360.16820157854778</v>
      </c>
      <c r="V42" s="257">
        <v>92.888759308165703</v>
      </c>
      <c r="W42" s="256">
        <v>0</v>
      </c>
      <c r="X42" s="63">
        <v>177.84890604810795</v>
      </c>
      <c r="Y42" s="257">
        <v>-23.902521702209022</v>
      </c>
      <c r="Z42" s="256">
        <v>12.800438327802562</v>
      </c>
      <c r="AA42" s="63">
        <v>69.264263523872856</v>
      </c>
      <c r="AB42" s="257">
        <v>40.920085352478658</v>
      </c>
    </row>
    <row r="43" spans="1:29" ht="18" customHeight="1" x14ac:dyDescent="0.35">
      <c r="A43" s="43"/>
      <c r="B43" s="551" t="s">
        <v>49</v>
      </c>
      <c r="C43" s="551"/>
      <c r="D43" s="269">
        <v>35.720186988222913</v>
      </c>
      <c r="E43" s="66">
        <v>45.682385046848786</v>
      </c>
      <c r="F43" s="270">
        <v>61.905679259711945</v>
      </c>
      <c r="G43" s="269">
        <v>2.2066077597773424</v>
      </c>
      <c r="H43" s="66">
        <v>13.881544984244</v>
      </c>
      <c r="I43" s="270">
        <v>11.560043321988278</v>
      </c>
      <c r="J43" s="269">
        <v>0</v>
      </c>
      <c r="K43" s="66">
        <v>1.836695057649165</v>
      </c>
      <c r="L43" s="270">
        <v>1.9656689171250568</v>
      </c>
      <c r="M43" s="269">
        <v>37.926794748000255</v>
      </c>
      <c r="N43" s="66">
        <v>61.400625088741947</v>
      </c>
      <c r="O43" s="270">
        <v>75.431391498825278</v>
      </c>
      <c r="P43" s="3"/>
      <c r="Q43" s="256">
        <v>-2.1164309807145996</v>
      </c>
      <c r="R43" s="63">
        <v>24.312399780733461</v>
      </c>
      <c r="S43" s="257">
        <v>15.224312398994076</v>
      </c>
      <c r="T43" s="256">
        <v>62.010676193577005</v>
      </c>
      <c r="U43" s="63">
        <v>141.97226668578003</v>
      </c>
      <c r="V43" s="257">
        <v>42.022740247946238</v>
      </c>
      <c r="W43" s="256">
        <v>0</v>
      </c>
      <c r="X43" s="63">
        <v>99.561929046058921</v>
      </c>
      <c r="Y43" s="257">
        <v>-25.994761477644378</v>
      </c>
      <c r="Z43" s="256">
        <v>0.18590294987569778</v>
      </c>
      <c r="AA43" s="63">
        <v>41.458988262340576</v>
      </c>
      <c r="AB43" s="257">
        <v>16.909041722743726</v>
      </c>
    </row>
    <row r="44" spans="1:29" ht="18" customHeight="1" x14ac:dyDescent="0.35">
      <c r="A44" s="43"/>
      <c r="B44" s="554" t="s">
        <v>73</v>
      </c>
      <c r="C44" s="554"/>
      <c r="D44" s="280">
        <v>36.143404429603542</v>
      </c>
      <c r="E44" s="281">
        <v>44.855429487998997</v>
      </c>
      <c r="F44" s="282">
        <v>63.028082693241593</v>
      </c>
      <c r="G44" s="280">
        <v>2.075742232050735</v>
      </c>
      <c r="H44" s="281">
        <v>15.186576211624043</v>
      </c>
      <c r="I44" s="282">
        <v>11.708580021345023</v>
      </c>
      <c r="J44" s="280">
        <v>0</v>
      </c>
      <c r="K44" s="281">
        <v>1.6836004109687617</v>
      </c>
      <c r="L44" s="282">
        <v>2.0941399155603828</v>
      </c>
      <c r="M44" s="280">
        <v>38.219146661654278</v>
      </c>
      <c r="N44" s="281">
        <v>61.725606110591798</v>
      </c>
      <c r="O44" s="282">
        <v>76.830802630147005</v>
      </c>
      <c r="P44" s="3"/>
      <c r="Q44" s="263">
        <v>7.5655851251970985</v>
      </c>
      <c r="R44" s="264">
        <v>29.747017523549069</v>
      </c>
      <c r="S44" s="265">
        <v>26.468467273796566</v>
      </c>
      <c r="T44" s="263">
        <v>117.30814199148634</v>
      </c>
      <c r="U44" s="264">
        <v>365.64974750506377</v>
      </c>
      <c r="V44" s="265">
        <v>70.520141496880001</v>
      </c>
      <c r="W44" s="263">
        <v>0</v>
      </c>
      <c r="X44" s="264">
        <v>131.67509920321083</v>
      </c>
      <c r="Y44" s="265">
        <v>-23.086319202492543</v>
      </c>
      <c r="Z44" s="263">
        <v>10.594248354229943</v>
      </c>
      <c r="AA44" s="264">
        <v>60.07871387415652</v>
      </c>
      <c r="AB44" s="265">
        <v>29.289005141672387</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63.294944922016306</v>
      </c>
      <c r="E46" s="295">
        <v>58.318014385113607</v>
      </c>
      <c r="F46" s="296">
        <v>68.666579887728361</v>
      </c>
      <c r="G46" s="294">
        <v>4.0080919952097496</v>
      </c>
      <c r="H46" s="295">
        <v>16.439549368294497</v>
      </c>
      <c r="I46" s="296">
        <v>13.74153934206052</v>
      </c>
      <c r="J46" s="294">
        <v>0</v>
      </c>
      <c r="K46" s="295">
        <v>1.6994056113211873</v>
      </c>
      <c r="L46" s="296">
        <v>1.8664669924869968</v>
      </c>
      <c r="M46" s="294">
        <v>67.303036917226052</v>
      </c>
      <c r="N46" s="295">
        <v>76.456969364729289</v>
      </c>
      <c r="O46" s="296">
        <v>84.274586222275886</v>
      </c>
      <c r="P46" s="3"/>
      <c r="Q46" s="288">
        <v>-8.970254844302012</v>
      </c>
      <c r="R46" s="289">
        <v>2.3545290795504275</v>
      </c>
      <c r="S46" s="290">
        <v>-2.238945828858649</v>
      </c>
      <c r="T46" s="288">
        <v>38.657585353807868</v>
      </c>
      <c r="U46" s="289">
        <v>75.546450700407078</v>
      </c>
      <c r="V46" s="290">
        <v>12.040967316649331</v>
      </c>
      <c r="W46" s="288">
        <v>0</v>
      </c>
      <c r="X46" s="289">
        <v>189.12176890312153</v>
      </c>
      <c r="Y46" s="290">
        <v>-8.2304810057497626</v>
      </c>
      <c r="Z46" s="288">
        <v>-7.0735479957241543</v>
      </c>
      <c r="AA46" s="289">
        <v>14.235842845424814</v>
      </c>
      <c r="AB46" s="290">
        <v>-0.31048812583192736</v>
      </c>
    </row>
    <row r="47" spans="1:29" ht="18" customHeight="1" x14ac:dyDescent="0.35">
      <c r="A47" s="43"/>
      <c r="B47" s="557" t="s">
        <v>51</v>
      </c>
      <c r="C47" s="557"/>
      <c r="D47" s="179">
        <v>80.364748032160847</v>
      </c>
      <c r="E47" s="65">
        <v>70.228724648646576</v>
      </c>
      <c r="F47" s="180">
        <v>80.186998654583334</v>
      </c>
      <c r="G47" s="179">
        <v>6.1868996155915408</v>
      </c>
      <c r="H47" s="65">
        <v>14.596641862575863</v>
      </c>
      <c r="I47" s="180">
        <v>13.476039560251738</v>
      </c>
      <c r="J47" s="179">
        <v>0</v>
      </c>
      <c r="K47" s="65">
        <v>1.4702347319713811</v>
      </c>
      <c r="L47" s="180">
        <v>1.7679321529322189</v>
      </c>
      <c r="M47" s="179">
        <v>86.551647647752375</v>
      </c>
      <c r="N47" s="65">
        <v>86.295601243193815</v>
      </c>
      <c r="O47" s="180">
        <v>95.430970367767301</v>
      </c>
      <c r="P47" s="3"/>
      <c r="Q47" s="174">
        <v>1.1005663742678757</v>
      </c>
      <c r="R47" s="64">
        <v>5.3836394809785766</v>
      </c>
      <c r="S47" s="175">
        <v>0.46774819788952976</v>
      </c>
      <c r="T47" s="174">
        <v>52.279057397337823</v>
      </c>
      <c r="U47" s="64">
        <v>60.325261131343353</v>
      </c>
      <c r="V47" s="175">
        <v>11.524680923745603</v>
      </c>
      <c r="W47" s="174">
        <v>0</v>
      </c>
      <c r="X47" s="64">
        <v>125.07975098855586</v>
      </c>
      <c r="Y47" s="175">
        <v>-14.858443573410019</v>
      </c>
      <c r="Z47" s="174">
        <v>3.58507887366149</v>
      </c>
      <c r="AA47" s="64">
        <v>12.954409882384464</v>
      </c>
      <c r="AB47" s="175">
        <v>1.5517979145202598</v>
      </c>
    </row>
    <row r="48" spans="1:29" ht="18" customHeight="1" x14ac:dyDescent="0.35">
      <c r="A48" s="43"/>
      <c r="B48" s="555" t="s">
        <v>74</v>
      </c>
      <c r="C48" s="555"/>
      <c r="D48" s="273">
        <v>72.145953942091253</v>
      </c>
      <c r="E48" s="274">
        <v>64.493938225464035</v>
      </c>
      <c r="F48" s="275">
        <v>74.640829942668688</v>
      </c>
      <c r="G48" s="273">
        <v>5.1378440946669741</v>
      </c>
      <c r="H48" s="274">
        <v>15.483967698662612</v>
      </c>
      <c r="I48" s="275">
        <v>13.603856665921937</v>
      </c>
      <c r="J48" s="273">
        <v>0</v>
      </c>
      <c r="K48" s="274">
        <v>1.5805762664731398</v>
      </c>
      <c r="L48" s="275">
        <v>1.8153688698807842</v>
      </c>
      <c r="M48" s="273">
        <v>77.283798036758228</v>
      </c>
      <c r="N48" s="274">
        <v>81.55848219059979</v>
      </c>
      <c r="O48" s="275">
        <v>90.060055478471412</v>
      </c>
      <c r="P48" s="3"/>
      <c r="Q48" s="176">
        <v>-2.9338886211396753</v>
      </c>
      <c r="R48" s="177">
        <v>4.6473660470293021</v>
      </c>
      <c r="S48" s="178">
        <v>-0.27829482691913449</v>
      </c>
      <c r="T48" s="176">
        <v>48.705556158069058</v>
      </c>
      <c r="U48" s="177">
        <v>67.586080271162857</v>
      </c>
      <c r="V48" s="178">
        <v>11.7134215164499</v>
      </c>
      <c r="W48" s="176">
        <v>0</v>
      </c>
      <c r="X48" s="177">
        <v>155.22702410757941</v>
      </c>
      <c r="Y48" s="178">
        <v>-11.633967477255492</v>
      </c>
      <c r="Z48" s="176">
        <v>-0.64434857219319386</v>
      </c>
      <c r="AA48" s="177">
        <v>14.086203121155055</v>
      </c>
      <c r="AB48" s="178">
        <v>1.1000232861115542</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46.703347826086954</v>
      </c>
      <c r="E50" s="292">
        <v>50.281518026313272</v>
      </c>
      <c r="F50" s="293">
        <v>66.288596017745036</v>
      </c>
      <c r="G50" s="291">
        <v>2.9804347826086954</v>
      </c>
      <c r="H50" s="292">
        <v>15.37348740920179</v>
      </c>
      <c r="I50" s="293">
        <v>12.523565121013851</v>
      </c>
      <c r="J50" s="291">
        <v>0</v>
      </c>
      <c r="K50" s="292">
        <v>1.8911186550790819</v>
      </c>
      <c r="L50" s="293">
        <v>1.9010704187631342</v>
      </c>
      <c r="M50" s="291">
        <v>49.683772608695655</v>
      </c>
      <c r="N50" s="292">
        <v>67.546124090594148</v>
      </c>
      <c r="O50" s="293">
        <v>80.713231557522022</v>
      </c>
      <c r="P50" s="3"/>
      <c r="Q50" s="285">
        <v>2.5484477119462405</v>
      </c>
      <c r="R50" s="286">
        <v>18.368647718906722</v>
      </c>
      <c r="S50" s="287">
        <v>16.415719703865225</v>
      </c>
      <c r="T50" s="285">
        <v>75.381141106492123</v>
      </c>
      <c r="U50" s="286">
        <v>205.87501406493325</v>
      </c>
      <c r="V50" s="287">
        <v>44.809092996937245</v>
      </c>
      <c r="W50" s="285">
        <v>0</v>
      </c>
      <c r="X50" s="286">
        <v>163.15021198932922</v>
      </c>
      <c r="Y50" s="287">
        <v>-25.144069277006462</v>
      </c>
      <c r="Z50" s="285">
        <v>5.1683731547180898</v>
      </c>
      <c r="AA50" s="286">
        <v>40.069008885378231</v>
      </c>
      <c r="AB50" s="287">
        <v>18.470760009743497</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2">
    <pageSetUpPr fitToPage="1"/>
  </sheetPr>
  <dimension ref="A1:AP94"/>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9" ht="29.5" x14ac:dyDescent="0.3">
      <c r="A1" s="62"/>
      <c r="B1" s="365" t="s">
        <v>142</v>
      </c>
      <c r="Y1" s="3"/>
      <c r="AB1" s="386"/>
    </row>
    <row r="2" spans="1:29" ht="15" customHeight="1" x14ac:dyDescent="0.25">
      <c r="A2" s="8"/>
      <c r="B2" s="8" t="s">
        <v>150</v>
      </c>
    </row>
    <row r="3" spans="1:29" ht="17.149999999999999" customHeight="1" x14ac:dyDescent="0.25">
      <c r="A3" s="8"/>
      <c r="B3" s="8" t="s">
        <v>151</v>
      </c>
      <c r="R3" s="559" t="s">
        <v>236</v>
      </c>
      <c r="S3" s="559"/>
      <c r="T3" s="559"/>
      <c r="U3" s="559"/>
      <c r="V3" s="559"/>
      <c r="W3" s="559"/>
      <c r="X3" s="559"/>
      <c r="Y3" s="559"/>
      <c r="Z3" s="559"/>
      <c r="AA3" s="559"/>
      <c r="AB3" s="559"/>
    </row>
    <row r="4" spans="1:29" ht="19.5" customHeight="1" x14ac:dyDescent="0.25">
      <c r="B4" s="142" t="s">
        <v>152</v>
      </c>
      <c r="C4" s="3"/>
      <c r="D4" s="3"/>
      <c r="E4" s="3"/>
      <c r="F4" s="3"/>
      <c r="G4" s="3"/>
      <c r="H4" s="143"/>
      <c r="I4" s="143"/>
      <c r="J4" s="143"/>
      <c r="K4" s="143"/>
      <c r="L4" s="143"/>
      <c r="M4" s="143"/>
      <c r="N4" s="143"/>
      <c r="O4" s="143"/>
      <c r="P4" s="143"/>
      <c r="Q4" s="143"/>
      <c r="R4" s="143"/>
      <c r="S4" s="143"/>
      <c r="T4" s="143"/>
    </row>
    <row r="5" spans="1:29" ht="12.75" customHeight="1" x14ac:dyDescent="0.25"/>
    <row r="6" spans="1:29" ht="15.5" x14ac:dyDescent="0.35">
      <c r="D6" s="560" t="s">
        <v>45</v>
      </c>
      <c r="E6" s="560"/>
      <c r="F6" s="560"/>
      <c r="G6" s="560"/>
      <c r="H6" s="560"/>
      <c r="I6" s="560"/>
      <c r="J6" s="560"/>
      <c r="K6" s="560"/>
      <c r="L6" s="560"/>
      <c r="M6" s="560"/>
      <c r="N6" s="560"/>
      <c r="O6" s="560"/>
      <c r="Q6" s="541" t="s">
        <v>69</v>
      </c>
      <c r="R6" s="541"/>
      <c r="S6" s="541"/>
      <c r="T6" s="541"/>
      <c r="U6" s="541"/>
      <c r="V6" s="541"/>
      <c r="W6" s="541"/>
      <c r="X6" s="541"/>
      <c r="Y6" s="541"/>
      <c r="Z6" s="541"/>
      <c r="AA6" s="541"/>
      <c r="AB6" s="541"/>
    </row>
    <row r="7" spans="1:29"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9" ht="27" customHeight="1" x14ac:dyDescent="0.4">
      <c r="A8" s="42"/>
      <c r="B8" s="561"/>
      <c r="C8" s="561"/>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9" ht="6" customHeight="1" x14ac:dyDescent="0.3">
      <c r="A9" s="76"/>
      <c r="B9" s="78"/>
      <c r="C9" s="78"/>
      <c r="D9" s="77"/>
      <c r="E9" s="77"/>
      <c r="F9" s="77"/>
      <c r="G9" s="77"/>
      <c r="H9" s="77"/>
      <c r="I9" s="77"/>
      <c r="J9" s="77"/>
      <c r="K9" s="77"/>
      <c r="L9" s="77"/>
      <c r="M9" s="77"/>
      <c r="N9" s="77"/>
      <c r="O9" s="77"/>
      <c r="P9" s="79"/>
      <c r="Q9" s="77"/>
      <c r="R9" s="77"/>
      <c r="S9" s="77"/>
      <c r="T9" s="77"/>
      <c r="U9" s="77"/>
      <c r="V9" s="77"/>
      <c r="W9" s="77"/>
      <c r="X9" s="77"/>
      <c r="Y9" s="77"/>
      <c r="Z9" s="77"/>
      <c r="AA9" s="77"/>
      <c r="AB9" s="77"/>
      <c r="AC9" s="1"/>
    </row>
    <row r="10" spans="1:29" ht="18" customHeight="1" x14ac:dyDescent="0.3">
      <c r="A10" s="76"/>
      <c r="B10" s="547" t="s">
        <v>22</v>
      </c>
      <c r="C10" s="547"/>
      <c r="D10" s="547"/>
      <c r="E10" s="547"/>
      <c r="F10" s="547"/>
      <c r="G10" s="547"/>
      <c r="H10" s="547"/>
      <c r="I10" s="547"/>
      <c r="J10" s="547"/>
      <c r="K10" s="547"/>
      <c r="L10" s="547"/>
      <c r="M10" s="547"/>
      <c r="N10" s="547"/>
      <c r="O10" s="547"/>
      <c r="P10" s="249"/>
      <c r="Q10" s="544"/>
      <c r="R10" s="544"/>
      <c r="S10" s="544"/>
      <c r="T10" s="544"/>
      <c r="U10" s="544"/>
      <c r="V10" s="544"/>
      <c r="W10" s="544"/>
      <c r="X10" s="544"/>
      <c r="Y10" s="544"/>
      <c r="Z10" s="544"/>
      <c r="AA10" s="544"/>
      <c r="AB10" s="544"/>
      <c r="AC10" s="1"/>
    </row>
    <row r="11" spans="1:29" ht="18" customHeight="1" x14ac:dyDescent="0.35">
      <c r="A11" s="43"/>
      <c r="B11" s="553" t="s">
        <v>43</v>
      </c>
      <c r="C11" s="553"/>
      <c r="D11" s="260">
        <v>30.02171299327421</v>
      </c>
      <c r="E11" s="261">
        <v>36.210925528654613</v>
      </c>
      <c r="F11" s="262">
        <v>41.78822545776876</v>
      </c>
      <c r="G11" s="260">
        <v>2.7592921056286333</v>
      </c>
      <c r="H11" s="261">
        <v>7.6176064970885689</v>
      </c>
      <c r="I11" s="262">
        <v>6.5938829977684925</v>
      </c>
      <c r="J11" s="260">
        <v>0</v>
      </c>
      <c r="K11" s="261">
        <v>1.8675298804780875</v>
      </c>
      <c r="L11" s="262">
        <v>3.1978493916092985</v>
      </c>
      <c r="M11" s="260">
        <v>32.777436212726712</v>
      </c>
      <c r="N11" s="261">
        <v>45.692231075697208</v>
      </c>
      <c r="O11" s="262">
        <v>51.579811163915025</v>
      </c>
      <c r="P11" s="3"/>
      <c r="Q11" s="260">
        <v>-4.3311198911739242</v>
      </c>
      <c r="R11" s="261">
        <v>4.7711789800579085</v>
      </c>
      <c r="S11" s="262">
        <v>1.1584415690627849</v>
      </c>
      <c r="T11" s="260">
        <v>540.62670108633245</v>
      </c>
      <c r="U11" s="261">
        <v>149.79192945641401</v>
      </c>
      <c r="V11" s="262">
        <v>36.753940777132819</v>
      </c>
      <c r="W11" s="260">
        <v>-100</v>
      </c>
      <c r="X11" s="261">
        <v>53.489105732847953</v>
      </c>
      <c r="Y11" s="262">
        <v>17.517660600347075</v>
      </c>
      <c r="Z11" s="260">
        <v>2.5034088924115445</v>
      </c>
      <c r="AA11" s="261">
        <v>17.657691303584535</v>
      </c>
      <c r="AB11" s="262">
        <v>5.5831018522812332</v>
      </c>
    </row>
    <row r="12" spans="1:29" ht="18" customHeight="1" x14ac:dyDescent="0.35">
      <c r="A12" s="43"/>
      <c r="B12" s="551" t="s">
        <v>46</v>
      </c>
      <c r="C12" s="551"/>
      <c r="D12" s="256">
        <v>29.766644142633869</v>
      </c>
      <c r="E12" s="63">
        <v>36.793211768311373</v>
      </c>
      <c r="F12" s="257">
        <v>47.886416346324097</v>
      </c>
      <c r="G12" s="256">
        <v>2.2903330633888181</v>
      </c>
      <c r="H12" s="63">
        <v>8.3665338645418323</v>
      </c>
      <c r="I12" s="257">
        <v>8.0055808787174811</v>
      </c>
      <c r="J12" s="256">
        <v>0</v>
      </c>
      <c r="K12" s="63">
        <v>1.8081520073551947</v>
      </c>
      <c r="L12" s="257">
        <v>3.3510428831701868</v>
      </c>
      <c r="M12" s="256">
        <v>32.052562821793593</v>
      </c>
      <c r="N12" s="63">
        <v>46.948743487588111</v>
      </c>
      <c r="O12" s="257">
        <v>59.242692519810745</v>
      </c>
      <c r="P12" s="3"/>
      <c r="Q12" s="256">
        <v>19.007607161570068</v>
      </c>
      <c r="R12" s="63">
        <v>26.500834642672547</v>
      </c>
      <c r="S12" s="257">
        <v>19.431162256398959</v>
      </c>
      <c r="T12" s="256">
        <v>81.572544235604397</v>
      </c>
      <c r="U12" s="63">
        <v>275.06498336158228</v>
      </c>
      <c r="V12" s="257">
        <v>69.481292715867511</v>
      </c>
      <c r="W12" s="256">
        <v>-100</v>
      </c>
      <c r="X12" s="63">
        <v>50.046702325952303</v>
      </c>
      <c r="Y12" s="257">
        <v>14.479307941094593</v>
      </c>
      <c r="Z12" s="256">
        <v>19.839895508368606</v>
      </c>
      <c r="AA12" s="63">
        <v>44.3541157378138</v>
      </c>
      <c r="AB12" s="257">
        <v>24.076242603301825</v>
      </c>
    </row>
    <row r="13" spans="1:29" ht="18" customHeight="1" x14ac:dyDescent="0.35">
      <c r="A13" s="43"/>
      <c r="B13" s="551" t="s">
        <v>47</v>
      </c>
      <c r="C13" s="551"/>
      <c r="D13" s="256">
        <v>34.272815182516503</v>
      </c>
      <c r="E13" s="63">
        <v>41.100980692614158</v>
      </c>
      <c r="F13" s="257">
        <v>53.64108477934461</v>
      </c>
      <c r="G13" s="256">
        <v>1.8750150010165978</v>
      </c>
      <c r="H13" s="63">
        <v>9.4774747165185413</v>
      </c>
      <c r="I13" s="257">
        <v>8.879812083030199</v>
      </c>
      <c r="J13" s="256">
        <v>0</v>
      </c>
      <c r="K13" s="63">
        <v>2.1203646950658901</v>
      </c>
      <c r="L13" s="257">
        <v>3.4086071854248257</v>
      </c>
      <c r="M13" s="256">
        <v>36.142912024587012</v>
      </c>
      <c r="N13" s="63">
        <v>52.685412197364386</v>
      </c>
      <c r="O13" s="257">
        <v>65.930020732376278</v>
      </c>
      <c r="P13" s="126"/>
      <c r="Q13" s="256">
        <v>29.534556761880953</v>
      </c>
      <c r="R13" s="63">
        <v>36.94158767470693</v>
      </c>
      <c r="S13" s="257">
        <v>25.774395236085159</v>
      </c>
      <c r="T13" s="256">
        <v>21.890275292902455</v>
      </c>
      <c r="U13" s="63">
        <v>286.13866527569741</v>
      </c>
      <c r="V13" s="257">
        <v>89.917330361311286</v>
      </c>
      <c r="W13" s="256">
        <v>-100</v>
      </c>
      <c r="X13" s="63">
        <v>66.179901785380537</v>
      </c>
      <c r="Y13" s="257">
        <v>19.038966464694209</v>
      </c>
      <c r="Z13" s="256">
        <v>26.988609816288147</v>
      </c>
      <c r="AA13" s="63">
        <v>56.133234610939439</v>
      </c>
      <c r="AB13" s="257">
        <v>31.369755109031733</v>
      </c>
    </row>
    <row r="14" spans="1:29" ht="18" customHeight="1" x14ac:dyDescent="0.35">
      <c r="A14" s="43"/>
      <c r="B14" s="551" t="s">
        <v>48</v>
      </c>
      <c r="C14" s="551"/>
      <c r="D14" s="256">
        <v>34.495665326079951</v>
      </c>
      <c r="E14" s="63">
        <v>41.49747165185412</v>
      </c>
      <c r="F14" s="257">
        <v>53.899006238100398</v>
      </c>
      <c r="G14" s="256">
        <v>2.5205119685796888</v>
      </c>
      <c r="H14" s="63">
        <v>7.6520839718050873</v>
      </c>
      <c r="I14" s="257">
        <v>8.8414044239431604</v>
      </c>
      <c r="J14" s="256">
        <v>0</v>
      </c>
      <c r="K14" s="63">
        <v>2.10504137296966</v>
      </c>
      <c r="L14" s="257">
        <v>3.2847739269074192</v>
      </c>
      <c r="M14" s="256">
        <v>37.011140991164041</v>
      </c>
      <c r="N14" s="63">
        <v>51.248850750842784</v>
      </c>
      <c r="O14" s="257">
        <v>66.025410947042957</v>
      </c>
      <c r="P14" s="3"/>
      <c r="Q14" s="256">
        <v>25.348935880020878</v>
      </c>
      <c r="R14" s="63">
        <v>32.01693888498307</v>
      </c>
      <c r="S14" s="257">
        <v>23.682986693395129</v>
      </c>
      <c r="T14" s="256">
        <v>43.730977439362988</v>
      </c>
      <c r="U14" s="63">
        <v>155.88001980820292</v>
      </c>
      <c r="V14" s="257">
        <v>73.52751380956569</v>
      </c>
      <c r="W14" s="256">
        <v>-100</v>
      </c>
      <c r="X14" s="63">
        <v>55.78341426693418</v>
      </c>
      <c r="Y14" s="257">
        <v>12.856306758030398</v>
      </c>
      <c r="Z14" s="256">
        <v>24.262611798910399</v>
      </c>
      <c r="AA14" s="63">
        <v>43.234699693062616</v>
      </c>
      <c r="AB14" s="257">
        <v>27.996575722370203</v>
      </c>
    </row>
    <row r="15" spans="1:29" ht="18" customHeight="1" x14ac:dyDescent="0.35">
      <c r="A15" s="43"/>
      <c r="B15" s="551" t="s">
        <v>49</v>
      </c>
      <c r="C15" s="551"/>
      <c r="D15" s="256">
        <v>33.711017201357059</v>
      </c>
      <c r="E15" s="63">
        <v>40.78876800490346</v>
      </c>
      <c r="F15" s="257">
        <v>49.534866399236208</v>
      </c>
      <c r="G15" s="256">
        <v>3.5893855524472751</v>
      </c>
      <c r="H15" s="63">
        <v>9.1595157830217584</v>
      </c>
      <c r="I15" s="257">
        <v>9.5395675519859466</v>
      </c>
      <c r="J15" s="256">
        <v>0</v>
      </c>
      <c r="K15" s="63">
        <v>2.2295433650015322</v>
      </c>
      <c r="L15" s="257">
        <v>3.1360364639205871</v>
      </c>
      <c r="M15" s="256">
        <v>37.296341838303107</v>
      </c>
      <c r="N15" s="63">
        <v>52.172080907140668</v>
      </c>
      <c r="O15" s="257">
        <v>62.211087358167518</v>
      </c>
      <c r="P15" s="126"/>
      <c r="Q15" s="256">
        <v>3.83719959123284</v>
      </c>
      <c r="R15" s="63">
        <v>16.813255982112885</v>
      </c>
      <c r="S15" s="257">
        <v>9.4615866864523639</v>
      </c>
      <c r="T15" s="256">
        <v>412.83207484036234</v>
      </c>
      <c r="U15" s="63">
        <v>75.355394822073052</v>
      </c>
      <c r="V15" s="257">
        <v>49.581609769874738</v>
      </c>
      <c r="W15" s="256">
        <v>-100</v>
      </c>
      <c r="X15" s="63">
        <v>60.523566391603957</v>
      </c>
      <c r="Y15" s="257">
        <v>12.197786950265582</v>
      </c>
      <c r="Z15" s="256">
        <v>11.89763302503872</v>
      </c>
      <c r="AA15" s="63">
        <v>25.624293172124673</v>
      </c>
      <c r="AB15" s="257">
        <v>14.305066681236436</v>
      </c>
    </row>
    <row r="16" spans="1:29" ht="18" customHeight="1" x14ac:dyDescent="0.35">
      <c r="A16" s="43"/>
      <c r="B16" s="554" t="s">
        <v>73</v>
      </c>
      <c r="C16" s="554"/>
      <c r="D16" s="263">
        <v>32.453702204811087</v>
      </c>
      <c r="E16" s="264">
        <v>39.278271529267542</v>
      </c>
      <c r="F16" s="265">
        <v>49.350347794386835</v>
      </c>
      <c r="G16" s="263">
        <v>2.6068712200132427</v>
      </c>
      <c r="H16" s="264">
        <v>8.4546429665951575</v>
      </c>
      <c r="I16" s="265">
        <v>8.3721814026171852</v>
      </c>
      <c r="J16" s="263">
        <v>0</v>
      </c>
      <c r="K16" s="264">
        <v>2.0261262641740729</v>
      </c>
      <c r="L16" s="265">
        <v>3.2756604300777323</v>
      </c>
      <c r="M16" s="263">
        <v>35.056172867966865</v>
      </c>
      <c r="N16" s="264">
        <v>49.749463683726631</v>
      </c>
      <c r="O16" s="265">
        <v>60.998362809914319</v>
      </c>
      <c r="P16" s="3"/>
      <c r="Q16" s="263">
        <v>13.604245341645912</v>
      </c>
      <c r="R16" s="264">
        <v>22.743373974320601</v>
      </c>
      <c r="S16" s="265">
        <v>15.907638878954106</v>
      </c>
      <c r="T16" s="263">
        <v>129.31937178233875</v>
      </c>
      <c r="U16" s="264">
        <v>165.04964882244917</v>
      </c>
      <c r="V16" s="265">
        <v>62.922025248757684</v>
      </c>
      <c r="W16" s="263">
        <v>-100</v>
      </c>
      <c r="X16" s="264">
        <v>57.352007660825684</v>
      </c>
      <c r="Y16" s="265">
        <v>15.198420780107842</v>
      </c>
      <c r="Z16" s="346">
        <v>16.620668223442664</v>
      </c>
      <c r="AA16" s="144">
        <v>36.37293428218738</v>
      </c>
      <c r="AB16" s="347">
        <v>20.647071525678644</v>
      </c>
    </row>
    <row r="17" spans="1:29" ht="6" customHeight="1" x14ac:dyDescent="0.35">
      <c r="A17" s="43"/>
      <c r="B17" s="348"/>
      <c r="C17" s="348"/>
      <c r="D17" s="63"/>
      <c r="E17" s="63"/>
      <c r="F17" s="63"/>
      <c r="G17" s="63"/>
      <c r="H17" s="63"/>
      <c r="I17" s="63"/>
      <c r="J17" s="63"/>
      <c r="K17" s="63"/>
      <c r="L17" s="63"/>
      <c r="M17" s="63"/>
      <c r="N17" s="63"/>
      <c r="O17" s="63"/>
      <c r="P17" s="3"/>
      <c r="Q17" s="63"/>
      <c r="R17" s="63"/>
      <c r="S17" s="63"/>
      <c r="T17" s="63"/>
      <c r="U17" s="63"/>
      <c r="V17" s="63"/>
      <c r="W17" s="63"/>
      <c r="X17" s="63"/>
      <c r="Y17" s="63"/>
      <c r="Z17" s="349"/>
      <c r="AA17" s="349"/>
      <c r="AB17" s="349"/>
    </row>
    <row r="18" spans="1:29" ht="18" customHeight="1" x14ac:dyDescent="0.35">
      <c r="A18" s="43"/>
      <c r="B18" s="556" t="s">
        <v>50</v>
      </c>
      <c r="C18" s="556"/>
      <c r="D18" s="288">
        <v>63.686613892030238</v>
      </c>
      <c r="E18" s="289">
        <v>53.654612319950964</v>
      </c>
      <c r="F18" s="290">
        <v>55.894191174407929</v>
      </c>
      <c r="G18" s="288">
        <v>5.6185028668928441</v>
      </c>
      <c r="H18" s="289">
        <v>11.802788844621514</v>
      </c>
      <c r="I18" s="290">
        <v>11.651023564769988</v>
      </c>
      <c r="J18" s="288">
        <v>0</v>
      </c>
      <c r="K18" s="289">
        <v>2.1012105424456022</v>
      </c>
      <c r="L18" s="290">
        <v>2.9507955685347782</v>
      </c>
      <c r="M18" s="288">
        <v>69.297571472486936</v>
      </c>
      <c r="N18" s="289">
        <v>67.560527122280106</v>
      </c>
      <c r="O18" s="290">
        <v>70.496038847348103</v>
      </c>
      <c r="P18" s="126"/>
      <c r="Q18" s="288">
        <v>10.478974601419242</v>
      </c>
      <c r="R18" s="289">
        <v>2.3032415199433274</v>
      </c>
      <c r="S18" s="290">
        <v>-4.0877788306138463</v>
      </c>
      <c r="T18" s="288">
        <v>746.06926847934915</v>
      </c>
      <c r="U18" s="289">
        <v>46.890868695048233</v>
      </c>
      <c r="V18" s="290">
        <v>30.520109682611075</v>
      </c>
      <c r="W18" s="288">
        <v>-100</v>
      </c>
      <c r="X18" s="289">
        <v>60.155452306863197</v>
      </c>
      <c r="Y18" s="290">
        <v>22.280342732663776</v>
      </c>
      <c r="Z18" s="288">
        <v>18.629563567287828</v>
      </c>
      <c r="AA18" s="289">
        <v>9.3362460234116025</v>
      </c>
      <c r="AB18" s="290">
        <v>1.2641522227373083</v>
      </c>
    </row>
    <row r="19" spans="1:29" ht="18" customHeight="1" x14ac:dyDescent="0.35">
      <c r="A19" s="43"/>
      <c r="B19" s="557" t="s">
        <v>51</v>
      </c>
      <c r="C19" s="557"/>
      <c r="D19" s="174">
        <v>71.550396620694357</v>
      </c>
      <c r="E19" s="64">
        <v>60.649853416522589</v>
      </c>
      <c r="F19" s="175">
        <v>61.331724690453321</v>
      </c>
      <c r="G19" s="174">
        <v>5.4597899613598981</v>
      </c>
      <c r="H19" s="64">
        <v>10.958054574156206</v>
      </c>
      <c r="I19" s="175">
        <v>10.658809503016681</v>
      </c>
      <c r="J19" s="174">
        <v>0</v>
      </c>
      <c r="K19" s="64">
        <v>2.0446515823498461</v>
      </c>
      <c r="L19" s="175">
        <v>2.8766673374618881</v>
      </c>
      <c r="M19" s="174">
        <v>77.009500829437485</v>
      </c>
      <c r="N19" s="64">
        <v>73.624370442757268</v>
      </c>
      <c r="O19" s="175">
        <v>74.867035540405723</v>
      </c>
      <c r="P19" s="3"/>
      <c r="Q19" s="174">
        <v>7.9323484519609346</v>
      </c>
      <c r="R19" s="64">
        <v>-9.39667283893241E-2</v>
      </c>
      <c r="S19" s="175">
        <v>-6.2940772728255467</v>
      </c>
      <c r="T19" s="174">
        <v>271.6541874818131</v>
      </c>
      <c r="U19" s="64">
        <v>38.304677005307056</v>
      </c>
      <c r="V19" s="175">
        <v>18.653656652302953</v>
      </c>
      <c r="W19" s="174">
        <v>-100</v>
      </c>
      <c r="X19" s="64">
        <v>56.063499470979295</v>
      </c>
      <c r="Y19" s="175">
        <v>23.714461219252716</v>
      </c>
      <c r="Z19" s="174">
        <v>13.557567012529521</v>
      </c>
      <c r="AA19" s="64">
        <v>5.2643054953414818</v>
      </c>
      <c r="AB19" s="175">
        <v>-2.4654044439383807</v>
      </c>
    </row>
    <row r="20" spans="1:29" ht="18" customHeight="1" x14ac:dyDescent="0.35">
      <c r="A20" s="43"/>
      <c r="B20" s="555" t="s">
        <v>74</v>
      </c>
      <c r="C20" s="555"/>
      <c r="D20" s="176">
        <v>67.655921669966446</v>
      </c>
      <c r="E20" s="177">
        <v>57.185543540125217</v>
      </c>
      <c r="F20" s="178">
        <v>58.63860123175543</v>
      </c>
      <c r="G20" s="176">
        <v>5.5383912473163708</v>
      </c>
      <c r="H20" s="177">
        <v>11.376399165243786</v>
      </c>
      <c r="I20" s="178">
        <v>11.150237272219867</v>
      </c>
      <c r="J20" s="176">
        <v>0</v>
      </c>
      <c r="K20" s="177">
        <v>2.0726617340163158</v>
      </c>
      <c r="L20" s="178">
        <v>2.91338186574297</v>
      </c>
      <c r="M20" s="176">
        <v>73.19022607901347</v>
      </c>
      <c r="N20" s="177">
        <v>70.621324226901919</v>
      </c>
      <c r="O20" s="178">
        <v>72.702150707120836</v>
      </c>
      <c r="P20" s="126"/>
      <c r="Q20" s="176">
        <v>9.2497890860119689</v>
      </c>
      <c r="R20" s="177">
        <v>1.1575626511941814</v>
      </c>
      <c r="S20" s="178">
        <v>-5.1601050019772856</v>
      </c>
      <c r="T20" s="176">
        <v>421.14831825868441</v>
      </c>
      <c r="U20" s="177">
        <v>42.56643133155864</v>
      </c>
      <c r="V20" s="178">
        <v>24.519717635724934</v>
      </c>
      <c r="W20" s="176">
        <v>-100</v>
      </c>
      <c r="X20" s="177">
        <v>58.089143902750088</v>
      </c>
      <c r="Y20" s="178">
        <v>22.94722621533392</v>
      </c>
      <c r="Z20" s="176">
        <v>16.045145842798888</v>
      </c>
      <c r="AA20" s="177">
        <v>7.2914503719166746</v>
      </c>
      <c r="AB20" s="178">
        <v>-0.61642400223723914</v>
      </c>
    </row>
    <row r="21" spans="1:29" ht="6" customHeight="1" x14ac:dyDescent="0.35">
      <c r="A21" s="43"/>
      <c r="B21" s="348"/>
      <c r="C21" s="348"/>
      <c r="D21" s="63"/>
      <c r="E21" s="63"/>
      <c r="F21" s="63"/>
      <c r="G21" s="63"/>
      <c r="H21" s="63"/>
      <c r="I21" s="63"/>
      <c r="J21" s="63"/>
      <c r="K21" s="63"/>
      <c r="L21" s="63"/>
      <c r="M21" s="63"/>
      <c r="N21" s="63"/>
      <c r="O21" s="63"/>
      <c r="P21" s="3"/>
      <c r="Q21" s="63"/>
      <c r="R21" s="63"/>
      <c r="S21" s="63"/>
      <c r="T21" s="63"/>
      <c r="U21" s="63"/>
      <c r="V21" s="63"/>
      <c r="W21" s="63"/>
      <c r="X21" s="63"/>
      <c r="Y21" s="63"/>
      <c r="Z21" s="63"/>
      <c r="AA21" s="63"/>
      <c r="AB21" s="63"/>
    </row>
    <row r="22" spans="1:29" ht="18" customHeight="1" x14ac:dyDescent="0.35">
      <c r="A22" s="43"/>
      <c r="B22" s="552" t="s">
        <v>12</v>
      </c>
      <c r="C22" s="552"/>
      <c r="D22" s="285">
        <v>42.573086609000327</v>
      </c>
      <c r="E22" s="286">
        <v>44.217933612409809</v>
      </c>
      <c r="F22" s="287">
        <v>51.663643164127585</v>
      </c>
      <c r="G22" s="285">
        <v>3.4512208474761854</v>
      </c>
      <c r="H22" s="286">
        <v>9.4010337387987786</v>
      </c>
      <c r="I22" s="287">
        <v>9.7448988056651782</v>
      </c>
      <c r="J22" s="285">
        <v>0</v>
      </c>
      <c r="K22" s="286">
        <v>2.1426437386784434</v>
      </c>
      <c r="L22" s="287">
        <v>2.9568475041351876</v>
      </c>
      <c r="M22" s="285">
        <v>46.024307456476514</v>
      </c>
      <c r="N22" s="286">
        <v>55.761611089887026</v>
      </c>
      <c r="O22" s="287">
        <v>64.365389473927948</v>
      </c>
      <c r="P22" s="126"/>
      <c r="Q22" s="285">
        <v>11.55891856960074</v>
      </c>
      <c r="R22" s="286">
        <v>13.166103573573</v>
      </c>
      <c r="S22" s="287">
        <v>7.1786356579682398</v>
      </c>
      <c r="T22" s="285">
        <v>209.39279544266725</v>
      </c>
      <c r="U22" s="286">
        <v>109.5065083993692</v>
      </c>
      <c r="V22" s="287">
        <v>52.624257803292416</v>
      </c>
      <c r="W22" s="285">
        <v>-100</v>
      </c>
      <c r="X22" s="286">
        <v>58.328289258796239</v>
      </c>
      <c r="Y22" s="287">
        <v>19.648297560726554</v>
      </c>
      <c r="Z22" s="285">
        <v>16.369045347734215</v>
      </c>
      <c r="AA22" s="286">
        <v>24.151964374267745</v>
      </c>
      <c r="AB22" s="287">
        <v>12.8040213456249</v>
      </c>
    </row>
    <row r="23" spans="1:29" ht="15" customHeight="1" x14ac:dyDescent="0.3">
      <c r="B23" s="31"/>
      <c r="C23"/>
      <c r="D23" s="41"/>
      <c r="E23" s="41"/>
      <c r="F23" s="41"/>
      <c r="G23" s="41"/>
      <c r="H23" s="41"/>
      <c r="I23" s="41"/>
      <c r="J23" s="41"/>
      <c r="K23" s="41"/>
      <c r="L23" s="41"/>
      <c r="M23" s="41"/>
      <c r="N23" s="41"/>
      <c r="O23" s="41"/>
      <c r="P23" s="3"/>
      <c r="Q23" s="3"/>
      <c r="R23" s="3"/>
      <c r="S23" s="3"/>
      <c r="T23" s="3"/>
      <c r="U23" s="3"/>
      <c r="V23" s="3"/>
      <c r="W23" s="3"/>
      <c r="X23" s="3"/>
      <c r="Y23" s="3"/>
      <c r="Z23" s="3"/>
      <c r="AA23" s="3"/>
      <c r="AB23" s="3"/>
    </row>
    <row r="24" spans="1:29" ht="18" customHeight="1" x14ac:dyDescent="0.3">
      <c r="A24" s="76"/>
      <c r="B24" s="549" t="s">
        <v>9</v>
      </c>
      <c r="C24" s="549"/>
      <c r="D24" s="549"/>
      <c r="E24" s="549"/>
      <c r="F24" s="549"/>
      <c r="G24" s="549"/>
      <c r="H24" s="549"/>
      <c r="I24" s="549"/>
      <c r="J24" s="549"/>
      <c r="K24" s="549"/>
      <c r="L24" s="549"/>
      <c r="M24" s="549"/>
      <c r="N24" s="549"/>
      <c r="O24" s="549"/>
      <c r="P24" s="249"/>
      <c r="Q24" s="548"/>
      <c r="R24" s="548"/>
      <c r="S24" s="548"/>
      <c r="T24" s="548"/>
      <c r="U24" s="548"/>
      <c r="V24" s="548"/>
      <c r="W24" s="548"/>
      <c r="X24" s="548"/>
      <c r="Y24" s="548"/>
      <c r="Z24" s="548"/>
      <c r="AA24" s="548"/>
      <c r="AB24" s="548"/>
      <c r="AC24" s="1"/>
    </row>
    <row r="25" spans="1:29" ht="18" customHeight="1" x14ac:dyDescent="0.35">
      <c r="A25" s="43"/>
      <c r="B25" s="553" t="s">
        <v>43</v>
      </c>
      <c r="C25" s="553"/>
      <c r="D25" s="277">
        <v>117.55355684862222</v>
      </c>
      <c r="E25" s="278">
        <v>114.59122823624941</v>
      </c>
      <c r="F25" s="279">
        <v>122.57457785191338</v>
      </c>
      <c r="G25" s="277">
        <v>132.26497983964765</v>
      </c>
      <c r="H25" s="278">
        <v>107.7503855638529</v>
      </c>
      <c r="I25" s="279">
        <v>131.0107119668906</v>
      </c>
      <c r="J25" s="277">
        <v>0</v>
      </c>
      <c r="K25" s="278">
        <v>78.137104108671991</v>
      </c>
      <c r="L25" s="279">
        <v>74.021451200514335</v>
      </c>
      <c r="M25" s="277">
        <v>118.79186888936739</v>
      </c>
      <c r="N25" s="278">
        <v>111.9704099643552</v>
      </c>
      <c r="O25" s="279">
        <v>120.64307122051187</v>
      </c>
      <c r="P25" s="3"/>
      <c r="Q25" s="260">
        <v>9.0142116348441217</v>
      </c>
      <c r="R25" s="261">
        <v>11.411795616248183</v>
      </c>
      <c r="S25" s="262">
        <v>14.883652777484954</v>
      </c>
      <c r="T25" s="260">
        <v>2.2474987723002378</v>
      </c>
      <c r="U25" s="261">
        <v>-4.8435920041083067</v>
      </c>
      <c r="V25" s="262">
        <v>11.335059768904276</v>
      </c>
      <c r="W25" s="260">
        <v>-100</v>
      </c>
      <c r="X25" s="261">
        <v>10.057641272357058</v>
      </c>
      <c r="Y25" s="262">
        <v>-0.3526106519492303</v>
      </c>
      <c r="Z25" s="260">
        <v>9.8885159918873597</v>
      </c>
      <c r="AA25" s="261">
        <v>9.0763992245415466</v>
      </c>
      <c r="AB25" s="262">
        <v>13.843308145031109</v>
      </c>
    </row>
    <row r="26" spans="1:29" ht="18" customHeight="1" x14ac:dyDescent="0.35">
      <c r="A26" s="43"/>
      <c r="B26" s="551" t="s">
        <v>46</v>
      </c>
      <c r="C26" s="551"/>
      <c r="D26" s="269">
        <v>116.43074743244989</v>
      </c>
      <c r="E26" s="66">
        <v>118.99369896254302</v>
      </c>
      <c r="F26" s="270">
        <v>130.47716749311525</v>
      </c>
      <c r="G26" s="269">
        <v>130.75332595607884</v>
      </c>
      <c r="H26" s="66">
        <v>116.25997489406446</v>
      </c>
      <c r="I26" s="270">
        <v>137.11879190858755</v>
      </c>
      <c r="J26" s="269">
        <v>0</v>
      </c>
      <c r="K26" s="66">
        <v>81.862410447248408</v>
      </c>
      <c r="L26" s="270">
        <v>74.410200919966044</v>
      </c>
      <c r="M26" s="269">
        <v>117.45403403039796</v>
      </c>
      <c r="N26" s="66">
        <v>117.12503158463404</v>
      </c>
      <c r="O26" s="270">
        <v>128.2038956588799</v>
      </c>
      <c r="P26" s="3"/>
      <c r="Q26" s="256">
        <v>12.135710916293425</v>
      </c>
      <c r="R26" s="63">
        <v>16.774112173890746</v>
      </c>
      <c r="S26" s="257">
        <v>19.895402623653908</v>
      </c>
      <c r="T26" s="256">
        <v>-3.0776396411641631</v>
      </c>
      <c r="U26" s="63">
        <v>-2.8512263121881403</v>
      </c>
      <c r="V26" s="257">
        <v>18.428724383111131</v>
      </c>
      <c r="W26" s="256">
        <v>-100</v>
      </c>
      <c r="X26" s="63">
        <v>9.8306980612367827</v>
      </c>
      <c r="Y26" s="257">
        <v>-0.21852922798031296</v>
      </c>
      <c r="Z26" s="256">
        <v>11.572684024034125</v>
      </c>
      <c r="AA26" s="63">
        <v>14.71740601741886</v>
      </c>
      <c r="AB26" s="257">
        <v>19.357151144279506</v>
      </c>
    </row>
    <row r="27" spans="1:29" ht="18" customHeight="1" x14ac:dyDescent="0.35">
      <c r="A27" s="43"/>
      <c r="B27" s="551" t="s">
        <v>47</v>
      </c>
      <c r="C27" s="551"/>
      <c r="D27" s="269">
        <v>118.66287374994286</v>
      </c>
      <c r="E27" s="66">
        <v>120.18059354460641</v>
      </c>
      <c r="F27" s="270">
        <v>135.69628193337991</v>
      </c>
      <c r="G27" s="269">
        <v>134.22481577791984</v>
      </c>
      <c r="H27" s="66">
        <v>116.24002944577032</v>
      </c>
      <c r="I27" s="270">
        <v>140.31967352892164</v>
      </c>
      <c r="J27" s="269">
        <v>0</v>
      </c>
      <c r="K27" s="66">
        <v>77.632367893178582</v>
      </c>
      <c r="L27" s="270">
        <v>74.573854311135221</v>
      </c>
      <c r="M27" s="269">
        <v>119.47008332792467</v>
      </c>
      <c r="N27" s="66">
        <v>117.78993213246508</v>
      </c>
      <c r="O27" s="270">
        <v>133.15774029399276</v>
      </c>
      <c r="P27" s="3"/>
      <c r="Q27" s="256">
        <v>11.584529901681167</v>
      </c>
      <c r="R27" s="63">
        <v>16.766360757559134</v>
      </c>
      <c r="S27" s="257">
        <v>22.155587270061577</v>
      </c>
      <c r="T27" s="256">
        <v>3.7197051620210431</v>
      </c>
      <c r="U27" s="63">
        <v>0.11751774276920811</v>
      </c>
      <c r="V27" s="257">
        <v>18.684368435153022</v>
      </c>
      <c r="W27" s="256">
        <v>-100</v>
      </c>
      <c r="X27" s="63">
        <v>5.0591763721893823</v>
      </c>
      <c r="Y27" s="257">
        <v>-0.43869687585170136</v>
      </c>
      <c r="Z27" s="256">
        <v>11.13507678970649</v>
      </c>
      <c r="AA27" s="63">
        <v>14.598449886856796</v>
      </c>
      <c r="AB27" s="257">
        <v>21.396566971220281</v>
      </c>
    </row>
    <row r="28" spans="1:29" ht="18" customHeight="1" x14ac:dyDescent="0.35">
      <c r="A28" s="43"/>
      <c r="B28" s="551" t="s">
        <v>48</v>
      </c>
      <c r="C28" s="551"/>
      <c r="D28" s="269">
        <v>117.50706469497857</v>
      </c>
      <c r="E28" s="66">
        <v>118.12132455845574</v>
      </c>
      <c r="F28" s="270">
        <v>134.53321372358855</v>
      </c>
      <c r="G28" s="269">
        <v>131.74671104729595</v>
      </c>
      <c r="H28" s="66">
        <v>118.21486174506447</v>
      </c>
      <c r="I28" s="270">
        <v>140.08913946503358</v>
      </c>
      <c r="J28" s="269">
        <v>0</v>
      </c>
      <c r="K28" s="66">
        <v>79.986994436904283</v>
      </c>
      <c r="L28" s="270">
        <v>74.468382202087497</v>
      </c>
      <c r="M28" s="269">
        <v>118.4766731657197</v>
      </c>
      <c r="N28" s="66">
        <v>116.58217133041688</v>
      </c>
      <c r="O28" s="270">
        <v>132.28837939845857</v>
      </c>
      <c r="P28" s="3"/>
      <c r="Q28" s="256">
        <v>11.012324577381973</v>
      </c>
      <c r="R28" s="63">
        <v>15.160004885376686</v>
      </c>
      <c r="S28" s="257">
        <v>21.328415889392581</v>
      </c>
      <c r="T28" s="256">
        <v>1.3854352787821747</v>
      </c>
      <c r="U28" s="63">
        <v>-2.5368903777911516E-3</v>
      </c>
      <c r="V28" s="257">
        <v>16.865103780791458</v>
      </c>
      <c r="W28" s="256">
        <v>-100</v>
      </c>
      <c r="X28" s="63">
        <v>14.33439553957788</v>
      </c>
      <c r="Y28" s="257">
        <v>-0.60083254624302074</v>
      </c>
      <c r="Z28" s="256">
        <v>10.540711593561605</v>
      </c>
      <c r="AA28" s="63">
        <v>13.58924844165921</v>
      </c>
      <c r="AB28" s="257">
        <v>20.544321759982004</v>
      </c>
    </row>
    <row r="29" spans="1:29" ht="18" customHeight="1" x14ac:dyDescent="0.35">
      <c r="A29" s="43"/>
      <c r="B29" s="551" t="s">
        <v>49</v>
      </c>
      <c r="C29" s="551"/>
      <c r="D29" s="269">
        <v>113.90262425795373</v>
      </c>
      <c r="E29" s="66">
        <v>115.75936001971289</v>
      </c>
      <c r="F29" s="270">
        <v>128.97544659907953</v>
      </c>
      <c r="G29" s="269">
        <v>128.68163885249172</v>
      </c>
      <c r="H29" s="66">
        <v>113.44145798199619</v>
      </c>
      <c r="I29" s="270">
        <v>135.93240444488478</v>
      </c>
      <c r="J29" s="269">
        <v>0</v>
      </c>
      <c r="K29" s="66">
        <v>73.384295577808274</v>
      </c>
      <c r="L29" s="270">
        <v>73.845540869038174</v>
      </c>
      <c r="M29" s="269">
        <v>115.32479607242917</v>
      </c>
      <c r="N29" s="66">
        <v>113.55429707549234</v>
      </c>
      <c r="O29" s="270">
        <v>127.26176084545716</v>
      </c>
      <c r="P29" s="3"/>
      <c r="Q29" s="256">
        <v>7.337825639050755</v>
      </c>
      <c r="R29" s="63">
        <v>12.529626254233749</v>
      </c>
      <c r="S29" s="257">
        <v>17.559126984811556</v>
      </c>
      <c r="T29" s="256">
        <v>7.8655612901779834</v>
      </c>
      <c r="U29" s="63">
        <v>-0.75487535337483569</v>
      </c>
      <c r="V29" s="257">
        <v>11.008752032585432</v>
      </c>
      <c r="W29" s="256">
        <v>-100</v>
      </c>
      <c r="X29" s="63">
        <v>9.1111014643248129</v>
      </c>
      <c r="Y29" s="257">
        <v>-0.34047567194049394</v>
      </c>
      <c r="Z29" s="256">
        <v>8.4198851428452048</v>
      </c>
      <c r="AA29" s="63">
        <v>10.121598191439844</v>
      </c>
      <c r="AB29" s="257">
        <v>16.353057583866352</v>
      </c>
    </row>
    <row r="30" spans="1:29" ht="18" customHeight="1" x14ac:dyDescent="0.35">
      <c r="A30" s="43"/>
      <c r="B30" s="554" t="s">
        <v>73</v>
      </c>
      <c r="C30" s="554"/>
      <c r="D30" s="280">
        <v>116.81363162794761</v>
      </c>
      <c r="E30" s="281">
        <v>117.57428293251549</v>
      </c>
      <c r="F30" s="282">
        <v>130.85824831303583</v>
      </c>
      <c r="G30" s="280">
        <v>131.19441068088688</v>
      </c>
      <c r="H30" s="281">
        <v>114.46524441159158</v>
      </c>
      <c r="I30" s="282">
        <v>137.1928622264941</v>
      </c>
      <c r="J30" s="280">
        <v>0</v>
      </c>
      <c r="K30" s="281">
        <v>78.03476085547986</v>
      </c>
      <c r="L30" s="282">
        <v>74.271905531823194</v>
      </c>
      <c r="M30" s="280">
        <v>117.88289078067821</v>
      </c>
      <c r="N30" s="281">
        <v>115.45824289625565</v>
      </c>
      <c r="O30" s="282">
        <v>128.68846279667036</v>
      </c>
      <c r="P30" s="3"/>
      <c r="Q30" s="263">
        <v>10.114292211931666</v>
      </c>
      <c r="R30" s="264">
        <v>14.548333701299835</v>
      </c>
      <c r="S30" s="265">
        <v>19.5332715827603</v>
      </c>
      <c r="T30" s="263">
        <v>1.2723224052644726</v>
      </c>
      <c r="U30" s="264">
        <v>-1.2067492573499139</v>
      </c>
      <c r="V30" s="265">
        <v>15.240548209496261</v>
      </c>
      <c r="W30" s="263">
        <v>-100</v>
      </c>
      <c r="X30" s="264">
        <v>9.5861330379724663</v>
      </c>
      <c r="Y30" s="265">
        <v>-0.38808517060573489</v>
      </c>
      <c r="Z30" s="263">
        <v>10.256408586739285</v>
      </c>
      <c r="AA30" s="264">
        <v>12.443875313450931</v>
      </c>
      <c r="AB30" s="265">
        <v>18.624126868288801</v>
      </c>
    </row>
    <row r="31" spans="1:29" ht="6" customHeight="1" x14ac:dyDescent="0.35">
      <c r="A31" s="43"/>
      <c r="B31" s="348"/>
      <c r="C31" s="348"/>
      <c r="D31" s="66"/>
      <c r="E31" s="66"/>
      <c r="F31" s="66"/>
      <c r="G31" s="66"/>
      <c r="H31" s="66"/>
      <c r="I31" s="66"/>
      <c r="J31" s="66"/>
      <c r="K31" s="66"/>
      <c r="L31" s="66"/>
      <c r="M31" s="66"/>
      <c r="N31" s="66"/>
      <c r="O31" s="66"/>
      <c r="P31" s="3"/>
      <c r="Q31" s="63"/>
      <c r="R31" s="63"/>
      <c r="S31" s="63"/>
      <c r="T31" s="63"/>
      <c r="U31" s="63"/>
      <c r="V31" s="63"/>
      <c r="W31" s="63"/>
      <c r="X31" s="63"/>
      <c r="Y31" s="63"/>
      <c r="Z31" s="63"/>
      <c r="AA31" s="63"/>
      <c r="AB31" s="63"/>
    </row>
    <row r="32" spans="1:29" ht="18" customHeight="1" x14ac:dyDescent="0.35">
      <c r="A32" s="43"/>
      <c r="B32" s="556" t="s">
        <v>50</v>
      </c>
      <c r="C32" s="556"/>
      <c r="D32" s="294">
        <v>116.46781862833053</v>
      </c>
      <c r="E32" s="295">
        <v>123.04468035228216</v>
      </c>
      <c r="F32" s="296">
        <v>136.14549611238897</v>
      </c>
      <c r="G32" s="294">
        <v>131.07507941992333</v>
      </c>
      <c r="H32" s="295">
        <v>114.97916203446849</v>
      </c>
      <c r="I32" s="296">
        <v>133.92215758740011</v>
      </c>
      <c r="J32" s="294">
        <v>0</v>
      </c>
      <c r="K32" s="295">
        <v>72.986122621134584</v>
      </c>
      <c r="L32" s="296">
        <v>74.219091056837186</v>
      </c>
      <c r="M32" s="294">
        <v>117.65201599315856</v>
      </c>
      <c r="N32" s="295">
        <v>120.07527100816249</v>
      </c>
      <c r="O32" s="296">
        <v>133.18576529197097</v>
      </c>
      <c r="P32" s="3"/>
      <c r="Q32" s="288">
        <v>5.0916173007296264</v>
      </c>
      <c r="R32" s="289">
        <v>8.296491416531353</v>
      </c>
      <c r="S32" s="290">
        <v>12.687653387790144</v>
      </c>
      <c r="T32" s="288">
        <v>5.6846230424337367</v>
      </c>
      <c r="U32" s="289">
        <v>2.7561679615698917</v>
      </c>
      <c r="V32" s="290">
        <v>10.446444578703435</v>
      </c>
      <c r="W32" s="288">
        <v>-100</v>
      </c>
      <c r="X32" s="289">
        <v>9.4142755004170979</v>
      </c>
      <c r="Y32" s="290">
        <v>-0.48663294353218595</v>
      </c>
      <c r="Z32" s="288">
        <v>6.0293136121177771</v>
      </c>
      <c r="AA32" s="289">
        <v>6.8264312727645819</v>
      </c>
      <c r="AB32" s="290">
        <v>11.667188443448332</v>
      </c>
    </row>
    <row r="33" spans="1:29" ht="18" customHeight="1" x14ac:dyDescent="0.35">
      <c r="A33" s="43"/>
      <c r="B33" s="557" t="s">
        <v>51</v>
      </c>
      <c r="C33" s="557"/>
      <c r="D33" s="179">
        <v>121.2265603025732</v>
      </c>
      <c r="E33" s="65">
        <v>124.37769028717506</v>
      </c>
      <c r="F33" s="180">
        <v>139.48618503594938</v>
      </c>
      <c r="G33" s="179">
        <v>129.88901786133238</v>
      </c>
      <c r="H33" s="65">
        <v>115.62878271393596</v>
      </c>
      <c r="I33" s="180">
        <v>133.23866029780308</v>
      </c>
      <c r="J33" s="179">
        <v>0</v>
      </c>
      <c r="K33" s="65">
        <v>72.134263227936216</v>
      </c>
      <c r="L33" s="180">
        <v>72.799481483501978</v>
      </c>
      <c r="M33" s="179">
        <v>121.82877245495146</v>
      </c>
      <c r="N33" s="65">
        <v>121.6722747794613</v>
      </c>
      <c r="O33" s="180">
        <v>136.03455708948908</v>
      </c>
      <c r="P33" s="3"/>
      <c r="Q33" s="174">
        <v>5.1878209044304064</v>
      </c>
      <c r="R33" s="64">
        <v>5.3351244072702517</v>
      </c>
      <c r="S33" s="175">
        <v>12.051479464452832</v>
      </c>
      <c r="T33" s="174">
        <v>5.5628397991236973</v>
      </c>
      <c r="U33" s="64">
        <v>4.2340311669216062</v>
      </c>
      <c r="V33" s="175">
        <v>10.16573032304942</v>
      </c>
      <c r="W33" s="174">
        <v>-100</v>
      </c>
      <c r="X33" s="64">
        <v>9.041092295627859</v>
      </c>
      <c r="Y33" s="175">
        <v>-3.2042205022803008</v>
      </c>
      <c r="Z33" s="174">
        <v>5.5539670214333299</v>
      </c>
      <c r="AA33" s="64">
        <v>4.6263805591468898</v>
      </c>
      <c r="AB33" s="175">
        <v>10.978807757306175</v>
      </c>
    </row>
    <row r="34" spans="1:29" ht="18" customHeight="1" x14ac:dyDescent="0.35">
      <c r="A34" s="43"/>
      <c r="B34" s="555" t="s">
        <v>74</v>
      </c>
      <c r="C34" s="555"/>
      <c r="D34" s="273">
        <v>119.00809886942508</v>
      </c>
      <c r="E34" s="274">
        <v>123.75829451216933</v>
      </c>
      <c r="F34" s="275">
        <v>137.9090334861443</v>
      </c>
      <c r="G34" s="273">
        <v>130.48490170966912</v>
      </c>
      <c r="H34" s="274">
        <v>115.29500779299219</v>
      </c>
      <c r="I34" s="275">
        <v>133.5923896382121</v>
      </c>
      <c r="J34" s="273">
        <v>0</v>
      </c>
      <c r="K34" s="274">
        <v>72.561947326031699</v>
      </c>
      <c r="L34" s="275">
        <v>73.511620770372403</v>
      </c>
      <c r="M34" s="350">
        <v>119.8702798384155</v>
      </c>
      <c r="N34" s="351">
        <v>120.91565592600119</v>
      </c>
      <c r="O34" s="352">
        <v>134.66641095918226</v>
      </c>
      <c r="P34" s="3"/>
      <c r="Q34" s="176">
        <v>5.1590059062628519</v>
      </c>
      <c r="R34" s="177">
        <v>6.7006214807126971</v>
      </c>
      <c r="S34" s="178">
        <v>12.35962956848979</v>
      </c>
      <c r="T34" s="176">
        <v>5.7812574557243197</v>
      </c>
      <c r="U34" s="177">
        <v>3.4757821363447374</v>
      </c>
      <c r="V34" s="178">
        <v>10.315232902767306</v>
      </c>
      <c r="W34" s="176">
        <v>-100</v>
      </c>
      <c r="X34" s="177">
        <v>9.2257624881176525</v>
      </c>
      <c r="Y34" s="178">
        <v>-1.8363893725510443</v>
      </c>
      <c r="Z34" s="176">
        <v>5.7663862456530852</v>
      </c>
      <c r="AA34" s="177">
        <v>5.6529131634552838</v>
      </c>
      <c r="AB34" s="178">
        <v>11.305270169960446</v>
      </c>
    </row>
    <row r="35" spans="1:29" ht="6" customHeight="1" x14ac:dyDescent="0.35">
      <c r="A35" s="43"/>
      <c r="B35" s="348"/>
      <c r="C35" s="348"/>
      <c r="D35" s="66"/>
      <c r="E35" s="66"/>
      <c r="F35" s="66"/>
      <c r="G35" s="66"/>
      <c r="H35" s="66"/>
      <c r="I35" s="66"/>
      <c r="J35" s="66"/>
      <c r="K35" s="66"/>
      <c r="L35" s="66"/>
      <c r="M35" s="353"/>
      <c r="N35" s="353"/>
      <c r="O35" s="353"/>
      <c r="P35" s="3"/>
      <c r="Q35" s="63"/>
      <c r="R35" s="63"/>
      <c r="S35" s="63"/>
      <c r="T35" s="63"/>
      <c r="U35" s="63"/>
      <c r="V35" s="63"/>
      <c r="W35" s="63"/>
      <c r="X35" s="63"/>
      <c r="Y35" s="63"/>
      <c r="Z35" s="63"/>
      <c r="AA35" s="63"/>
      <c r="AB35" s="63"/>
    </row>
    <row r="36" spans="1:29" ht="18" customHeight="1" x14ac:dyDescent="0.35">
      <c r="A36" s="43"/>
      <c r="B36" s="552" t="s">
        <v>12</v>
      </c>
      <c r="C36" s="552"/>
      <c r="D36" s="291">
        <v>117.80412530219638</v>
      </c>
      <c r="E36" s="292">
        <v>120.22727808836167</v>
      </c>
      <c r="F36" s="293">
        <v>132.98728630773351</v>
      </c>
      <c r="G36" s="291">
        <v>131.20368020304568</v>
      </c>
      <c r="H36" s="292">
        <v>113.64300889230759</v>
      </c>
      <c r="I36" s="293">
        <v>134.81080124308747</v>
      </c>
      <c r="J36" s="291">
        <v>0</v>
      </c>
      <c r="K36" s="292">
        <v>76.32238704572336</v>
      </c>
      <c r="L36" s="293">
        <v>75.68974800827003</v>
      </c>
      <c r="M36" s="291">
        <v>118.80892182518913</v>
      </c>
      <c r="N36" s="292">
        <v>117.43016599459735</v>
      </c>
      <c r="O36" s="293">
        <v>130.63120463344109</v>
      </c>
      <c r="P36" s="3"/>
      <c r="Q36" s="285">
        <v>7.7146914661501498</v>
      </c>
      <c r="R36" s="286">
        <v>11.091362376242666</v>
      </c>
      <c r="S36" s="287">
        <v>16.329953559759886</v>
      </c>
      <c r="T36" s="285">
        <v>1.9061597859595609</v>
      </c>
      <c r="U36" s="286">
        <v>0.28631939514552013</v>
      </c>
      <c r="V36" s="287">
        <v>13.498014837826355</v>
      </c>
      <c r="W36" s="285">
        <v>-100</v>
      </c>
      <c r="X36" s="286">
        <v>6.7248459559430591</v>
      </c>
      <c r="Y36" s="287">
        <v>1.5064284717619429</v>
      </c>
      <c r="Z36" s="285">
        <v>8.141969237841078</v>
      </c>
      <c r="AA36" s="286">
        <v>9.1087943933596947</v>
      </c>
      <c r="AB36" s="287">
        <v>15.504405748349631</v>
      </c>
    </row>
    <row r="37" spans="1:29" ht="15"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8" customHeight="1" x14ac:dyDescent="0.3">
      <c r="A38" s="76"/>
      <c r="B38" s="549" t="s">
        <v>10</v>
      </c>
      <c r="C38" s="549"/>
      <c r="D38" s="549"/>
      <c r="E38" s="549"/>
      <c r="F38" s="549"/>
      <c r="G38" s="549"/>
      <c r="H38" s="549"/>
      <c r="I38" s="549"/>
      <c r="J38" s="549"/>
      <c r="K38" s="549"/>
      <c r="L38" s="549"/>
      <c r="M38" s="549"/>
      <c r="N38" s="549"/>
      <c r="O38" s="549"/>
      <c r="P38" s="249"/>
      <c r="Q38" s="548"/>
      <c r="R38" s="548"/>
      <c r="S38" s="548"/>
      <c r="T38" s="548"/>
      <c r="U38" s="548"/>
      <c r="V38" s="548"/>
      <c r="W38" s="548"/>
      <c r="X38" s="548"/>
      <c r="Y38" s="548"/>
      <c r="Z38" s="548"/>
      <c r="AA38" s="548"/>
      <c r="AB38" s="548"/>
      <c r="AC38" s="1"/>
    </row>
    <row r="39" spans="1:29" ht="18" customHeight="1" x14ac:dyDescent="0.35">
      <c r="A39" s="43"/>
      <c r="B39" s="553" t="s">
        <v>43</v>
      </c>
      <c r="C39" s="553"/>
      <c r="D39" s="277">
        <v>35.291591450478805</v>
      </c>
      <c r="E39" s="278">
        <v>41.494544318998912</v>
      </c>
      <c r="F39" s="279">
        <v>51.221740946665854</v>
      </c>
      <c r="G39" s="277">
        <v>3.6495771472267009</v>
      </c>
      <c r="H39" s="278">
        <v>8.2080003713500407</v>
      </c>
      <c r="I39" s="279">
        <v>8.6386930616402502</v>
      </c>
      <c r="J39" s="277">
        <v>0</v>
      </c>
      <c r="K39" s="278">
        <v>1.4592337669697211</v>
      </c>
      <c r="L39" s="279">
        <v>2.3670945268760213</v>
      </c>
      <c r="M39" s="277">
        <v>38.936929051118348</v>
      </c>
      <c r="N39" s="278">
        <v>51.161778457318675</v>
      </c>
      <c r="O39" s="279">
        <v>62.227468317887542</v>
      </c>
      <c r="P39" s="3"/>
      <c r="Q39" s="260">
        <v>4.2926754304867121</v>
      </c>
      <c r="R39" s="261">
        <v>16.727451790043698</v>
      </c>
      <c r="S39" s="262">
        <v>16.214512767413741</v>
      </c>
      <c r="T39" s="260">
        <v>555.02477820504703</v>
      </c>
      <c r="U39" s="261">
        <v>137.69302753862894</v>
      </c>
      <c r="V39" s="262">
        <v>52.255081699193013</v>
      </c>
      <c r="W39" s="260">
        <v>-100</v>
      </c>
      <c r="X39" s="261">
        <v>68.926489373972544</v>
      </c>
      <c r="Y39" s="262">
        <v>17.103280808929004</v>
      </c>
      <c r="Z39" s="260">
        <v>12.639474872896288</v>
      </c>
      <c r="AA39" s="261">
        <v>28.33677308473986</v>
      </c>
      <c r="AB39" s="262">
        <v>20.199295990958422</v>
      </c>
    </row>
    <row r="40" spans="1:29" ht="18" customHeight="1" x14ac:dyDescent="0.35">
      <c r="A40" s="43"/>
      <c r="B40" s="551" t="s">
        <v>46</v>
      </c>
      <c r="C40" s="551"/>
      <c r="D40" s="269">
        <v>34.657526260826174</v>
      </c>
      <c r="E40" s="66">
        <v>43.781603650235382</v>
      </c>
      <c r="F40" s="270">
        <v>62.480839662643817</v>
      </c>
      <c r="G40" s="269">
        <v>2.9946866558526271</v>
      </c>
      <c r="H40" s="66">
        <v>9.7269301704197364</v>
      </c>
      <c r="I40" s="270">
        <v>10.977155786162299</v>
      </c>
      <c r="J40" s="269">
        <v>0</v>
      </c>
      <c r="K40" s="66">
        <v>1.4801968177712705</v>
      </c>
      <c r="L40" s="270">
        <v>2.493517742281159</v>
      </c>
      <c r="M40" s="269">
        <v>37.647028044324131</v>
      </c>
      <c r="N40" s="66">
        <v>54.988730638426389</v>
      </c>
      <c r="O40" s="270">
        <v>75.951439703609225</v>
      </c>
      <c r="P40" s="3"/>
      <c r="Q40" s="256">
        <v>33.450026335086896</v>
      </c>
      <c r="R40" s="63">
        <v>47.720226546472475</v>
      </c>
      <c r="S40" s="257">
        <v>43.192472845496575</v>
      </c>
      <c r="T40" s="256">
        <v>75.984395635610554</v>
      </c>
      <c r="U40" s="63">
        <v>264.37103187195521</v>
      </c>
      <c r="V40" s="257">
        <v>100.71453302936955</v>
      </c>
      <c r="W40" s="256">
        <v>-100</v>
      </c>
      <c r="X40" s="63">
        <v>64.797340588195453</v>
      </c>
      <c r="Y40" s="257">
        <v>14.229137191774056</v>
      </c>
      <c r="Z40" s="256">
        <v>33.708587950529854</v>
      </c>
      <c r="AA40" s="63">
        <v>65.599297053784625</v>
      </c>
      <c r="AB40" s="257">
        <v>48.09386841828244</v>
      </c>
    </row>
    <row r="41" spans="1:29" ht="18" customHeight="1" x14ac:dyDescent="0.35">
      <c r="A41" s="43"/>
      <c r="B41" s="551" t="s">
        <v>47</v>
      </c>
      <c r="C41" s="551"/>
      <c r="D41" s="269">
        <v>40.669107410580807</v>
      </c>
      <c r="E41" s="66">
        <v>49.395402549037776</v>
      </c>
      <c r="F41" s="270">
        <v>72.788957634302804</v>
      </c>
      <c r="G41" s="269">
        <v>2.51673543092289</v>
      </c>
      <c r="H41" s="66">
        <v>11.016619401196589</v>
      </c>
      <c r="I41" s="270">
        <v>12.460123324889713</v>
      </c>
      <c r="J41" s="269">
        <v>0</v>
      </c>
      <c r="K41" s="66">
        <v>1.6460893207506262</v>
      </c>
      <c r="L41" s="270">
        <v>2.5419297564975962</v>
      </c>
      <c r="M41" s="269">
        <v>43.179967112912614</v>
      </c>
      <c r="N41" s="66">
        <v>62.058111270984995</v>
      </c>
      <c r="O41" s="270">
        <v>87.790925782593163</v>
      </c>
      <c r="P41" s="3"/>
      <c r="Q41" s="256">
        <v>44.540526222974968</v>
      </c>
      <c r="R41" s="63">
        <v>59.901708291800645</v>
      </c>
      <c r="S41" s="257">
        <v>53.640451136218353</v>
      </c>
      <c r="T41" s="256">
        <v>26.424234159016805</v>
      </c>
      <c r="U41" s="63">
        <v>286.59244671645035</v>
      </c>
      <c r="V41" s="257">
        <v>125.40218408940454</v>
      </c>
      <c r="W41" s="256">
        <v>-100</v>
      </c>
      <c r="X41" s="63">
        <v>74.587236112528473</v>
      </c>
      <c r="Y41" s="257">
        <v>18.516746234826361</v>
      </c>
      <c r="Z41" s="256">
        <v>41.128889033442505</v>
      </c>
      <c r="AA41" s="63">
        <v>78.926266622178289</v>
      </c>
      <c r="AB41" s="257">
        <v>59.478372740905797</v>
      </c>
    </row>
    <row r="42" spans="1:29" ht="18" customHeight="1" x14ac:dyDescent="0.35">
      <c r="A42" s="43"/>
      <c r="B42" s="551" t="s">
        <v>48</v>
      </c>
      <c r="C42" s="551"/>
      <c r="D42" s="269">
        <v>40.534843771680052</v>
      </c>
      <c r="E42" s="66">
        <v>49.017363173439776</v>
      </c>
      <c r="F42" s="270">
        <v>72.512065257193939</v>
      </c>
      <c r="G42" s="269">
        <v>3.3206916201571937</v>
      </c>
      <c r="H42" s="66">
        <v>9.0459004878856213</v>
      </c>
      <c r="I42" s="270">
        <v>12.385847374125383</v>
      </c>
      <c r="J42" s="269">
        <v>0</v>
      </c>
      <c r="K42" s="66">
        <v>1.6837593258917756</v>
      </c>
      <c r="L42" s="270">
        <v>2.4461180023639351</v>
      </c>
      <c r="M42" s="269">
        <v>43.849568547005134</v>
      </c>
      <c r="N42" s="66">
        <v>59.747022987217171</v>
      </c>
      <c r="O42" s="270">
        <v>87.343946133015578</v>
      </c>
      <c r="P42" s="3"/>
      <c r="Q42" s="256">
        <v>39.152767553063562</v>
      </c>
      <c r="R42" s="63">
        <v>52.030713269393949</v>
      </c>
      <c r="S42" s="257">
        <v>50.062608479508754</v>
      </c>
      <c r="T42" s="256">
        <v>45.722277112936695</v>
      </c>
      <c r="U42" s="63">
        <v>155.87352840991699</v>
      </c>
      <c r="V42" s="257">
        <v>102.7931091018292</v>
      </c>
      <c r="W42" s="256">
        <v>-100</v>
      </c>
      <c r="X42" s="63">
        <v>78.114025051211058</v>
      </c>
      <c r="Y42" s="257">
        <v>12.178229339516452</v>
      </c>
      <c r="Z42" s="256">
        <v>37.360775327241811</v>
      </c>
      <c r="AA42" s="63">
        <v>62.699218889013743</v>
      </c>
      <c r="AB42" s="257">
        <v>54.292604080717538</v>
      </c>
    </row>
    <row r="43" spans="1:29" ht="18" customHeight="1" x14ac:dyDescent="0.35">
      <c r="A43" s="43"/>
      <c r="B43" s="551" t="s">
        <v>49</v>
      </c>
      <c r="C43" s="551"/>
      <c r="D43" s="269">
        <v>38.397733256395888</v>
      </c>
      <c r="E43" s="66">
        <v>47.216816802401659</v>
      </c>
      <c r="F43" s="270">
        <v>63.887815160672289</v>
      </c>
      <c r="G43" s="269">
        <v>4.6188801536237172</v>
      </c>
      <c r="H43" s="66">
        <v>10.390688248350939</v>
      </c>
      <c r="I43" s="270">
        <v>12.967363547058531</v>
      </c>
      <c r="J43" s="269">
        <v>0</v>
      </c>
      <c r="K43" s="66">
        <v>1.6361346930081371</v>
      </c>
      <c r="L43" s="270">
        <v>2.3158230886324165</v>
      </c>
      <c r="M43" s="269">
        <v>43.011930167499131</v>
      </c>
      <c r="N43" s="66">
        <v>59.243639743760731</v>
      </c>
      <c r="O43" s="270">
        <v>79.170925213109584</v>
      </c>
      <c r="P43" s="3"/>
      <c r="Q43" s="256">
        <v>11.456592245606753</v>
      </c>
      <c r="R43" s="63">
        <v>31.449520371975591</v>
      </c>
      <c r="S43" s="257">
        <v>28.682085692235134</v>
      </c>
      <c r="T43" s="256">
        <v>453.16919599896818</v>
      </c>
      <c r="U43" s="63">
        <v>74.031680166779822</v>
      </c>
      <c r="V43" s="257">
        <v>66.048678274358977</v>
      </c>
      <c r="W43" s="256">
        <v>-100</v>
      </c>
      <c r="X43" s="63">
        <v>75.149031398814287</v>
      </c>
      <c r="Y43" s="257">
        <v>11.815780780440726</v>
      </c>
      <c r="Z43" s="256">
        <v>21.319285203505054</v>
      </c>
      <c r="AA43" s="63">
        <v>38.339479357812884</v>
      </c>
      <c r="AB43" s="257">
        <v>32.997440056882937</v>
      </c>
    </row>
    <row r="44" spans="1:29" ht="18" customHeight="1" x14ac:dyDescent="0.35">
      <c r="A44" s="43"/>
      <c r="B44" s="554" t="s">
        <v>73</v>
      </c>
      <c r="C44" s="554"/>
      <c r="D44" s="280">
        <v>37.910348143159133</v>
      </c>
      <c r="E44" s="281">
        <v>46.181146098822701</v>
      </c>
      <c r="F44" s="282">
        <v>64.57900066012553</v>
      </c>
      <c r="G44" s="280">
        <v>3.4200693343060191</v>
      </c>
      <c r="H44" s="281">
        <v>9.677627735840586</v>
      </c>
      <c r="I44" s="282">
        <v>11.486035297044754</v>
      </c>
      <c r="J44" s="280">
        <v>0</v>
      </c>
      <c r="K44" s="281">
        <v>1.581082784878306</v>
      </c>
      <c r="L44" s="282">
        <v>2.4328954201706465</v>
      </c>
      <c r="M44" s="280">
        <v>41.325229973831128</v>
      </c>
      <c r="N44" s="281">
        <v>57.439856619541594</v>
      </c>
      <c r="O44" s="282">
        <v>78.497855431214589</v>
      </c>
      <c r="P44" s="3"/>
      <c r="Q44" s="263">
        <v>25.094510680596741</v>
      </c>
      <c r="R44" s="264">
        <v>40.600489616445678</v>
      </c>
      <c r="S44" s="265">
        <v>38.548192766320625</v>
      </c>
      <c r="T44" s="263">
        <v>132.2370535325295</v>
      </c>
      <c r="U44" s="264">
        <v>161.85116415327818</v>
      </c>
      <c r="V44" s="265">
        <v>87.752235050370729</v>
      </c>
      <c r="W44" s="263">
        <v>-100</v>
      </c>
      <c r="X44" s="264">
        <v>72.435980447576995</v>
      </c>
      <c r="Y44" s="265">
        <v>14.751352793665204</v>
      </c>
      <c r="Z44" s="263">
        <v>28.58176045317164</v>
      </c>
      <c r="AA44" s="264">
        <v>53.343012185593452</v>
      </c>
      <c r="AB44" s="265">
        <v>43.116535189683589</v>
      </c>
    </row>
    <row r="45" spans="1:29" ht="6" customHeight="1" x14ac:dyDescent="0.35">
      <c r="A45" s="43"/>
      <c r="B45" s="348"/>
      <c r="C45" s="348"/>
      <c r="D45" s="66"/>
      <c r="E45" s="66"/>
      <c r="F45" s="66"/>
      <c r="G45" s="66"/>
      <c r="H45" s="66"/>
      <c r="I45" s="66"/>
      <c r="J45" s="66"/>
      <c r="K45" s="66"/>
      <c r="L45" s="66"/>
      <c r="M45" s="66"/>
      <c r="N45" s="66"/>
      <c r="O45" s="66"/>
      <c r="P45" s="3"/>
      <c r="Q45" s="63"/>
      <c r="R45" s="63"/>
      <c r="S45" s="63"/>
      <c r="T45" s="63"/>
      <c r="U45" s="63"/>
      <c r="V45" s="63"/>
      <c r="W45" s="63"/>
      <c r="X45" s="63"/>
      <c r="Y45" s="63"/>
      <c r="Z45" s="63"/>
      <c r="AA45" s="63"/>
      <c r="AB45" s="63"/>
    </row>
    <row r="46" spans="1:29" ht="18" customHeight="1" x14ac:dyDescent="0.35">
      <c r="A46" s="43"/>
      <c r="B46" s="556" t="s">
        <v>50</v>
      </c>
      <c r="C46" s="556"/>
      <c r="D46" s="294">
        <v>74.17440995829493</v>
      </c>
      <c r="E46" s="295">
        <v>66.019146223339874</v>
      </c>
      <c r="F46" s="296">
        <v>76.097423872404804</v>
      </c>
      <c r="G46" s="294">
        <v>7.3644570949904633</v>
      </c>
      <c r="H46" s="295">
        <v>13.570747710243543</v>
      </c>
      <c r="I46" s="296">
        <v>15.603302138956384</v>
      </c>
      <c r="J46" s="294">
        <v>0</v>
      </c>
      <c r="K46" s="295">
        <v>1.5335921030375543</v>
      </c>
      <c r="L46" s="296">
        <v>2.1900536499119436</v>
      </c>
      <c r="M46" s="294">
        <v>81.529989871680812</v>
      </c>
      <c r="N46" s="295">
        <v>81.12348603662096</v>
      </c>
      <c r="O46" s="296">
        <v>93.890688839365723</v>
      </c>
      <c r="P46" s="3"/>
      <c r="Q46" s="288">
        <v>16.104141185978158</v>
      </c>
      <c r="R46" s="289">
        <v>10.790821171471103</v>
      </c>
      <c r="S46" s="290">
        <v>8.0812313479146987</v>
      </c>
      <c r="T46" s="288">
        <v>794.16511709769554</v>
      </c>
      <c r="U46" s="289">
        <v>50.939427755970996</v>
      </c>
      <c r="V46" s="290">
        <v>44.154820605591325</v>
      </c>
      <c r="W46" s="288">
        <v>-100</v>
      </c>
      <c r="X46" s="289">
        <v>75.232927819080217</v>
      </c>
      <c r="Y46" s="290">
        <v>21.685286304970223</v>
      </c>
      <c r="Z46" s="288">
        <v>25.782111991423392</v>
      </c>
      <c r="AA46" s="289">
        <v>16.800009714491534</v>
      </c>
      <c r="AB46" s="290">
        <v>13.078831688267529</v>
      </c>
    </row>
    <row r="47" spans="1:29" ht="18" customHeight="1" x14ac:dyDescent="0.35">
      <c r="A47" s="43"/>
      <c r="B47" s="557" t="s">
        <v>51</v>
      </c>
      <c r="C47" s="557"/>
      <c r="D47" s="179">
        <v>86.738084706116339</v>
      </c>
      <c r="E47" s="65">
        <v>75.434886842028121</v>
      </c>
      <c r="F47" s="180">
        <v>85.549282987464764</v>
      </c>
      <c r="G47" s="179">
        <v>7.0916675581019897</v>
      </c>
      <c r="H47" s="65">
        <v>12.670665113225599</v>
      </c>
      <c r="I47" s="180">
        <v>14.201654985514347</v>
      </c>
      <c r="J47" s="179">
        <v>0</v>
      </c>
      <c r="K47" s="65">
        <v>1.4748943545064011</v>
      </c>
      <c r="L47" s="180">
        <v>2.0941989056775165</v>
      </c>
      <c r="M47" s="179">
        <v>93.819729534189349</v>
      </c>
      <c r="N47" s="65">
        <v>89.58044630976012</v>
      </c>
      <c r="O47" s="180">
        <v>101.84504020342131</v>
      </c>
      <c r="P47" s="3"/>
      <c r="Q47" s="174">
        <v>13.531685387672397</v>
      </c>
      <c r="R47" s="64">
        <v>5.2361444369932251</v>
      </c>
      <c r="S47" s="175">
        <v>4.9988727616896398</v>
      </c>
      <c r="T47" s="174">
        <v>292.32871453861219</v>
      </c>
      <c r="U47" s="64">
        <v>44.16054013486594</v>
      </c>
      <c r="V47" s="175">
        <v>30.715667405178927</v>
      </c>
      <c r="W47" s="174">
        <v>-100</v>
      </c>
      <c r="X47" s="64">
        <v>70.173344496572199</v>
      </c>
      <c r="Y47" s="175">
        <v>19.750377089672408</v>
      </c>
      <c r="Z47" s="174">
        <v>19.864516834700584</v>
      </c>
      <c r="AA47" s="64">
        <v>10.134232860459376</v>
      </c>
      <c r="AB47" s="175">
        <v>8.2427312990500106</v>
      </c>
    </row>
    <row r="48" spans="1:29" ht="18" customHeight="1" x14ac:dyDescent="0.35">
      <c r="A48" s="43"/>
      <c r="B48" s="555" t="s">
        <v>74</v>
      </c>
      <c r="C48" s="555"/>
      <c r="D48" s="273">
        <v>80.516026152014462</v>
      </c>
      <c r="E48" s="274">
        <v>70.771853392772982</v>
      </c>
      <c r="F48" s="275">
        <v>80.867928208508218</v>
      </c>
      <c r="G48" s="273">
        <v>7.2267643753576847</v>
      </c>
      <c r="H48" s="274">
        <v>13.116420304129724</v>
      </c>
      <c r="I48" s="275">
        <v>14.895868422289116</v>
      </c>
      <c r="J48" s="273">
        <v>0</v>
      </c>
      <c r="K48" s="274">
        <v>1.503963715683734</v>
      </c>
      <c r="L48" s="275">
        <v>2.1416742287377719</v>
      </c>
      <c r="M48" s="273">
        <v>87.733328815282405</v>
      </c>
      <c r="N48" s="274">
        <v>85.392237412586439</v>
      </c>
      <c r="O48" s="275">
        <v>97.905377047415385</v>
      </c>
      <c r="P48" s="3"/>
      <c r="Q48" s="176">
        <v>14.885992157509369</v>
      </c>
      <c r="R48" s="177">
        <v>7.9357480235896469</v>
      </c>
      <c r="S48" s="178">
        <v>6.5617547029285213</v>
      </c>
      <c r="T48" s="176">
        <v>451.27724426766508</v>
      </c>
      <c r="U48" s="177">
        <v>47.521729883626449</v>
      </c>
      <c r="V48" s="178">
        <v>37.364216520580072</v>
      </c>
      <c r="W48" s="176">
        <v>-100</v>
      </c>
      <c r="X48" s="177">
        <v>72.67407284586362</v>
      </c>
      <c r="Y48" s="178">
        <v>20.689436421152802</v>
      </c>
      <c r="Z48" s="176">
        <v>22.73675717139723</v>
      </c>
      <c r="AA48" s="177">
        <v>13.356542893266509</v>
      </c>
      <c r="AB48" s="178">
        <v>10.619157768791043</v>
      </c>
    </row>
    <row r="49" spans="1:29" ht="6" customHeight="1" x14ac:dyDescent="0.35">
      <c r="A49" s="43"/>
      <c r="B49" s="348"/>
      <c r="C49" s="348"/>
      <c r="D49" s="66"/>
      <c r="E49" s="66"/>
      <c r="F49" s="66"/>
      <c r="G49" s="66"/>
      <c r="H49" s="66"/>
      <c r="I49" s="66"/>
      <c r="J49" s="66"/>
      <c r="K49" s="66"/>
      <c r="L49" s="66"/>
      <c r="M49" s="66"/>
      <c r="N49" s="66"/>
      <c r="O49" s="66"/>
      <c r="P49" s="3"/>
      <c r="Q49" s="63"/>
      <c r="R49" s="63"/>
      <c r="S49" s="63"/>
      <c r="T49" s="63"/>
      <c r="U49" s="63"/>
      <c r="V49" s="63"/>
      <c r="W49" s="63"/>
      <c r="X49" s="63"/>
      <c r="Y49" s="63"/>
      <c r="Z49" s="63"/>
      <c r="AA49" s="63"/>
      <c r="AB49" s="63"/>
    </row>
    <row r="50" spans="1:29" ht="18" customHeight="1" x14ac:dyDescent="0.35">
      <c r="A50" s="43"/>
      <c r="B50" s="552" t="s">
        <v>12</v>
      </c>
      <c r="C50" s="552"/>
      <c r="D50" s="291">
        <v>50.152852293879342</v>
      </c>
      <c r="E50" s="292">
        <v>53.162018009119087</v>
      </c>
      <c r="F50" s="293">
        <v>68.706077051684147</v>
      </c>
      <c r="G50" s="291">
        <v>4.5281287638234975</v>
      </c>
      <c r="H50" s="292">
        <v>10.683617607751932</v>
      </c>
      <c r="I50" s="293">
        <v>13.137176160245286</v>
      </c>
      <c r="J50" s="291">
        <v>0</v>
      </c>
      <c r="K50" s="292">
        <v>1.6353168472451189</v>
      </c>
      <c r="L50" s="293">
        <v>2.2380304248687457</v>
      </c>
      <c r="M50" s="291">
        <v>54.680983466549876</v>
      </c>
      <c r="N50" s="292">
        <v>65.480952464116143</v>
      </c>
      <c r="O50" s="293">
        <v>84.081283636798176</v>
      </c>
      <c r="P50" s="3"/>
      <c r="Q50" s="285">
        <v>20.165344940401734</v>
      </c>
      <c r="R50" s="286">
        <v>25.71776620788431</v>
      </c>
      <c r="S50" s="287">
        <v>24.680857086775021</v>
      </c>
      <c r="T50" s="285">
        <v>215.29031648622038</v>
      </c>
      <c r="U50" s="286">
        <v>110.10636616670683</v>
      </c>
      <c r="V50" s="287">
        <v>73.225502767569367</v>
      </c>
      <c r="W50" s="285">
        <v>-100</v>
      </c>
      <c r="X50" s="286">
        <v>68.975622821058934</v>
      </c>
      <c r="Y50" s="287">
        <v>21.450713581401153</v>
      </c>
      <c r="Z50" s="285">
        <v>25.843777222444835</v>
      </c>
      <c r="AA50" s="286">
        <v>35.460711544494437</v>
      </c>
      <c r="AB50" s="287">
        <v>30.293614515585904</v>
      </c>
    </row>
    <row r="51" spans="1:29" ht="15" customHeight="1" x14ac:dyDescent="0.3">
      <c r="B51" s="31"/>
      <c r="C51"/>
      <c r="D51" s="41"/>
      <c r="E51" s="41"/>
      <c r="F51" s="41"/>
      <c r="G51" s="41"/>
      <c r="H51" s="41"/>
      <c r="I51" s="41"/>
      <c r="J51" s="41"/>
      <c r="K51" s="41"/>
      <c r="L51" s="41"/>
      <c r="M51" s="41"/>
      <c r="N51" s="41"/>
      <c r="O51" s="41"/>
      <c r="P51" s="3"/>
      <c r="Q51" s="3"/>
      <c r="R51" s="3"/>
      <c r="S51" s="3"/>
      <c r="T51" s="3"/>
      <c r="U51" s="3"/>
      <c r="V51" s="3"/>
      <c r="W51" s="3"/>
      <c r="X51" s="3"/>
      <c r="Y51" s="3"/>
      <c r="Z51" s="3"/>
      <c r="AA51" s="3"/>
      <c r="AB51" s="3"/>
    </row>
    <row r="52" spans="1:29" ht="40" customHeight="1" x14ac:dyDescent="0.25">
      <c r="B52" s="558" t="s">
        <v>107</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4" spans="1:29"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row>
    <row r="60" spans="1:29"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sheetData>
  <mergeCells count="49">
    <mergeCell ref="B52:AB52"/>
    <mergeCell ref="R3:AB3"/>
    <mergeCell ref="Q6:AB6"/>
    <mergeCell ref="D6:O6"/>
    <mergeCell ref="Q7:S7"/>
    <mergeCell ref="T7:V7"/>
    <mergeCell ref="W7:Y7"/>
    <mergeCell ref="Z7:AB7"/>
    <mergeCell ref="D7:F7"/>
    <mergeCell ref="M7:O7"/>
    <mergeCell ref="J7:L7"/>
    <mergeCell ref="G7:I7"/>
    <mergeCell ref="B8:C8"/>
    <mergeCell ref="B18:C18"/>
    <mergeCell ref="B10:O10"/>
    <mergeCell ref="B15:C15"/>
    <mergeCell ref="B22:C22"/>
    <mergeCell ref="B33:C33"/>
    <mergeCell ref="B34:C34"/>
    <mergeCell ref="B32:C32"/>
    <mergeCell ref="B19:C19"/>
    <mergeCell ref="B25:C25"/>
    <mergeCell ref="B26:C26"/>
    <mergeCell ref="B24:O24"/>
    <mergeCell ref="B50:C50"/>
    <mergeCell ref="B44:C44"/>
    <mergeCell ref="B46:C46"/>
    <mergeCell ref="B47:C47"/>
    <mergeCell ref="B48:C48"/>
    <mergeCell ref="Q10:AB10"/>
    <mergeCell ref="B11:C11"/>
    <mergeCell ref="B12:C12"/>
    <mergeCell ref="B13:C13"/>
    <mergeCell ref="B20:C20"/>
    <mergeCell ref="B16:C16"/>
    <mergeCell ref="B14:C14"/>
    <mergeCell ref="B43:C43"/>
    <mergeCell ref="B41:C41"/>
    <mergeCell ref="B27:C27"/>
    <mergeCell ref="Q24:AB24"/>
    <mergeCell ref="B36:C36"/>
    <mergeCell ref="B39:C39"/>
    <mergeCell ref="B40:C40"/>
    <mergeCell ref="B42:C42"/>
    <mergeCell ref="Q38:AB38"/>
    <mergeCell ref="B28:C28"/>
    <mergeCell ref="B29:C29"/>
    <mergeCell ref="B30:C30"/>
    <mergeCell ref="B38:O38"/>
  </mergeCells>
  <phoneticPr fontId="0" type="noConversion"/>
  <printOptions horizontalCentered="1" verticalCentered="1"/>
  <pageMargins left="0.25" right="0.25" top="0.25" bottom="0.25" header="0" footer="0"/>
  <pageSetup scale="67" orientation="landscape" r:id="rId1"/>
  <headerFooter alignWithMargins="0"/>
  <rowBreaks count="1" manualBreakCount="1">
    <brk id="54" max="16383" man="1"/>
  </rowBreaks>
  <colBreaks count="1" manualBreakCount="1">
    <brk id="3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4">
    <pageSetUpPr fitToPage="1"/>
  </sheetPr>
  <dimension ref="A1:AW86"/>
  <sheetViews>
    <sheetView showGridLines="0" zoomScale="75" workbookViewId="0"/>
  </sheetViews>
  <sheetFormatPr defaultRowHeight="12.5" x14ac:dyDescent="0.25"/>
  <cols>
    <col min="1" max="1" width="1.7265625" customWidth="1"/>
    <col min="2" max="2" width="6.7265625" customWidth="1"/>
    <col min="3" max="3" width="6.7265625" style="23" customWidth="1"/>
    <col min="4" max="15" width="8.7265625" customWidth="1"/>
    <col min="16" max="16" width="1.453125" customWidth="1"/>
    <col min="17" max="28" width="7.7265625" customWidth="1"/>
    <col min="29" max="29" width="1.453125" customWidth="1"/>
    <col min="30" max="33" width="7.7265625" customWidth="1"/>
    <col min="34" max="34" width="1.7265625" customWidth="1"/>
    <col min="35" max="49" width="9.1796875" style="151" customWidth="1"/>
  </cols>
  <sheetData>
    <row r="1" spans="1:33" ht="40" customHeight="1" x14ac:dyDescent="0.3">
      <c r="B1" s="365" t="s">
        <v>143</v>
      </c>
      <c r="AD1" s="3"/>
      <c r="AG1" s="386"/>
    </row>
    <row r="2" spans="1:33" ht="21" customHeight="1" x14ac:dyDescent="0.25">
      <c r="B2" s="8" t="s">
        <v>150</v>
      </c>
    </row>
    <row r="3" spans="1:33" ht="21" customHeight="1" x14ac:dyDescent="0.25">
      <c r="B3" s="8" t="s">
        <v>151</v>
      </c>
      <c r="U3" s="559" t="s">
        <v>236</v>
      </c>
      <c r="V3" s="559"/>
      <c r="W3" s="559"/>
      <c r="X3" s="559"/>
      <c r="Y3" s="559"/>
      <c r="Z3" s="559"/>
      <c r="AA3" s="559"/>
      <c r="AB3" s="559"/>
      <c r="AC3" s="559"/>
      <c r="AD3" s="559"/>
      <c r="AE3" s="559"/>
      <c r="AF3" s="559"/>
      <c r="AG3" s="559"/>
    </row>
    <row r="4" spans="1:33" ht="21" customHeight="1" x14ac:dyDescent="0.25">
      <c r="B4" s="142" t="s">
        <v>152</v>
      </c>
      <c r="C4" s="3"/>
      <c r="D4" s="3"/>
      <c r="E4" s="3"/>
      <c r="F4" s="3"/>
      <c r="G4" s="3"/>
      <c r="H4" s="143"/>
      <c r="I4" s="143"/>
      <c r="J4" s="143"/>
      <c r="K4" s="143"/>
      <c r="L4" s="143"/>
      <c r="M4" s="143"/>
      <c r="N4" s="143"/>
      <c r="O4" s="143"/>
      <c r="P4" s="143"/>
      <c r="Q4" s="143"/>
      <c r="R4" s="143"/>
      <c r="S4" s="143"/>
      <c r="T4" s="143"/>
      <c r="U4" s="143"/>
      <c r="V4" s="143"/>
      <c r="W4" s="143"/>
      <c r="AC4" s="143"/>
    </row>
    <row r="5" spans="1:33" ht="25" customHeight="1" x14ac:dyDescent="0.25"/>
    <row r="6" spans="1:33" ht="25" customHeight="1" x14ac:dyDescent="0.35">
      <c r="D6" s="541" t="s">
        <v>79</v>
      </c>
      <c r="E6" s="541"/>
      <c r="F6" s="541"/>
      <c r="G6" s="541"/>
      <c r="H6" s="541"/>
      <c r="I6" s="541"/>
      <c r="J6" s="541"/>
      <c r="K6" s="541"/>
      <c r="L6" s="541"/>
      <c r="M6" s="541"/>
      <c r="N6" s="541"/>
      <c r="O6" s="541"/>
      <c r="Q6" s="541" t="s">
        <v>69</v>
      </c>
      <c r="R6" s="541"/>
      <c r="S6" s="541"/>
      <c r="T6" s="541"/>
      <c r="U6" s="541"/>
      <c r="V6" s="541"/>
      <c r="W6" s="541"/>
      <c r="X6" s="541"/>
      <c r="Y6" s="541"/>
      <c r="Z6" s="541"/>
      <c r="AA6" s="541"/>
      <c r="AB6" s="541"/>
      <c r="AD6" s="541" t="s">
        <v>75</v>
      </c>
      <c r="AE6" s="541"/>
      <c r="AF6" s="541"/>
      <c r="AG6" s="541"/>
    </row>
    <row r="7" spans="1:33" ht="25" customHeight="1" x14ac:dyDescent="0.35">
      <c r="D7" s="545" t="s">
        <v>20</v>
      </c>
      <c r="E7" s="545"/>
      <c r="F7" s="545"/>
      <c r="G7" s="545" t="s">
        <v>18</v>
      </c>
      <c r="H7" s="545"/>
      <c r="I7" s="545"/>
      <c r="J7" s="545" t="s">
        <v>17</v>
      </c>
      <c r="K7" s="545"/>
      <c r="L7" s="545"/>
      <c r="M7" s="545" t="s">
        <v>86</v>
      </c>
      <c r="N7" s="545"/>
      <c r="O7" s="545"/>
      <c r="Q7" s="545" t="s">
        <v>20</v>
      </c>
      <c r="R7" s="545"/>
      <c r="S7" s="545"/>
      <c r="T7" s="545" t="s">
        <v>18</v>
      </c>
      <c r="U7" s="545"/>
      <c r="V7" s="545"/>
      <c r="W7" s="545" t="s">
        <v>17</v>
      </c>
      <c r="X7" s="545"/>
      <c r="Y7" s="545"/>
      <c r="Z7" s="545" t="s">
        <v>86</v>
      </c>
      <c r="AA7" s="545"/>
      <c r="AB7" s="545"/>
      <c r="AD7" s="545" t="s">
        <v>76</v>
      </c>
      <c r="AE7" s="545"/>
      <c r="AF7" s="545"/>
      <c r="AG7" s="545"/>
    </row>
    <row r="8" spans="1:33" ht="30"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c r="AC8" s="45"/>
      <c r="AD8" s="250" t="s">
        <v>20</v>
      </c>
      <c r="AE8" s="251" t="s">
        <v>18</v>
      </c>
      <c r="AF8" s="251" t="s">
        <v>17</v>
      </c>
      <c r="AG8" s="252" t="s">
        <v>12</v>
      </c>
    </row>
    <row r="9" spans="1:33" ht="20.149999999999999" customHeight="1" x14ac:dyDescent="0.4">
      <c r="A9" s="42"/>
      <c r="B9" s="183">
        <v>2021</v>
      </c>
      <c r="C9" s="184" t="s">
        <v>160</v>
      </c>
      <c r="D9" s="266">
        <v>139.72813996806812</v>
      </c>
      <c r="E9" s="267">
        <v>127.1420809319436</v>
      </c>
      <c r="F9" s="268">
        <v>130.91330892824806</v>
      </c>
      <c r="G9" s="266">
        <v>13.386641830761043</v>
      </c>
      <c r="H9" s="267">
        <v>14.414473174713086</v>
      </c>
      <c r="I9" s="268">
        <v>8.5822828596927838</v>
      </c>
      <c r="J9" s="266">
        <v>2.7985630654603511</v>
      </c>
      <c r="K9" s="267">
        <v>7.2751104148144572</v>
      </c>
      <c r="L9" s="268">
        <v>4.6481514464632268</v>
      </c>
      <c r="M9" s="266">
        <v>155.91334486428951</v>
      </c>
      <c r="N9" s="267">
        <v>148.83166452147114</v>
      </c>
      <c r="O9" s="268">
        <v>144.14374323440407</v>
      </c>
      <c r="P9" s="3"/>
      <c r="Q9" s="253">
        <v>51.199311689025926</v>
      </c>
      <c r="R9" s="254">
        <v>43.493584704938193</v>
      </c>
      <c r="S9" s="255">
        <v>31.829910958075992</v>
      </c>
      <c r="T9" s="253">
        <v>0</v>
      </c>
      <c r="U9" s="254"/>
      <c r="V9" s="255">
        <v>206.08105887780061</v>
      </c>
      <c r="W9" s="253">
        <v>-65.653673153636703</v>
      </c>
      <c r="X9" s="254"/>
      <c r="Y9" s="255">
        <v>83.136492564292112</v>
      </c>
      <c r="Z9" s="253">
        <v>55.04311485978954</v>
      </c>
      <c r="AA9" s="254"/>
      <c r="AB9" s="255">
        <v>37.74321038367956</v>
      </c>
      <c r="AC9" s="3"/>
      <c r="AD9" s="260" t="s">
        <v>256</v>
      </c>
      <c r="AE9" s="261" t="s">
        <v>246</v>
      </c>
      <c r="AF9" s="261" t="s">
        <v>248</v>
      </c>
      <c r="AG9" s="262" t="s">
        <v>246</v>
      </c>
    </row>
    <row r="10" spans="1:33" ht="20.149999999999999" customHeight="1" x14ac:dyDescent="0.35">
      <c r="A10" s="43"/>
      <c r="B10" s="185"/>
      <c r="C10" s="186" t="s">
        <v>164</v>
      </c>
      <c r="D10" s="179">
        <v>121.78733933688089</v>
      </c>
      <c r="E10" s="65">
        <v>117.08472522522523</v>
      </c>
      <c r="F10" s="180">
        <v>120.17483311859715</v>
      </c>
      <c r="G10" s="179">
        <v>12.851412198117069</v>
      </c>
      <c r="H10" s="65">
        <v>17.349519141962077</v>
      </c>
      <c r="I10" s="180">
        <v>11.295132510962267</v>
      </c>
      <c r="J10" s="179">
        <v>4.3798608268522311E-2</v>
      </c>
      <c r="K10" s="65">
        <v>8.6709816075715747</v>
      </c>
      <c r="L10" s="180">
        <v>5.0596439191368034</v>
      </c>
      <c r="M10" s="179">
        <v>134.68255014326647</v>
      </c>
      <c r="N10" s="65">
        <v>143.10522597475887</v>
      </c>
      <c r="O10" s="180">
        <v>136.52960954869621</v>
      </c>
      <c r="P10" s="3"/>
      <c r="Q10" s="174">
        <v>42.547925112212624</v>
      </c>
      <c r="R10" s="64">
        <v>46.909279987991887</v>
      </c>
      <c r="S10" s="175">
        <v>25.080696047723375</v>
      </c>
      <c r="T10" s="174">
        <v>0</v>
      </c>
      <c r="U10" s="64"/>
      <c r="V10" s="175">
        <v>190.6079287196321</v>
      </c>
      <c r="W10" s="174">
        <v>-99.408467755985384</v>
      </c>
      <c r="X10" s="64"/>
      <c r="Y10" s="175">
        <v>60.974867043891827</v>
      </c>
      <c r="Z10" s="174">
        <v>45.069012965676656</v>
      </c>
      <c r="AA10" s="64"/>
      <c r="AB10" s="175">
        <v>32.414570128871333</v>
      </c>
      <c r="AC10" s="3"/>
      <c r="AD10" s="174" t="s">
        <v>244</v>
      </c>
      <c r="AE10" s="64" t="s">
        <v>246</v>
      </c>
      <c r="AF10" s="64" t="s">
        <v>248</v>
      </c>
      <c r="AG10" s="175" t="s">
        <v>246</v>
      </c>
    </row>
    <row r="11" spans="1:33" ht="20.149999999999999" customHeight="1" x14ac:dyDescent="0.35">
      <c r="A11" s="43"/>
      <c r="B11" s="187"/>
      <c r="C11" s="188" t="s">
        <v>165</v>
      </c>
      <c r="D11" s="269">
        <v>123.01990136054422</v>
      </c>
      <c r="E11" s="66">
        <v>118.47224815826505</v>
      </c>
      <c r="F11" s="272">
        <v>124.08509685761327</v>
      </c>
      <c r="G11" s="269">
        <v>8.480272108843538</v>
      </c>
      <c r="H11" s="66">
        <v>22.083319292811272</v>
      </c>
      <c r="I11" s="272">
        <v>12.070680631794191</v>
      </c>
      <c r="J11" s="269">
        <v>0</v>
      </c>
      <c r="K11" s="66">
        <v>6.6816433846004681</v>
      </c>
      <c r="L11" s="272">
        <v>6.1970329644750324</v>
      </c>
      <c r="M11" s="269">
        <v>131.50017346938776</v>
      </c>
      <c r="N11" s="66">
        <v>147.23721083567679</v>
      </c>
      <c r="O11" s="272">
        <v>142.35281045388248</v>
      </c>
      <c r="P11" s="3"/>
      <c r="Q11" s="298">
        <v>43.326033719927594</v>
      </c>
      <c r="R11" s="145">
        <v>45.555922112761337</v>
      </c>
      <c r="S11" s="299">
        <v>32.791227855285442</v>
      </c>
      <c r="T11" s="298">
        <v>145.22272994277631</v>
      </c>
      <c r="U11" s="145"/>
      <c r="V11" s="299">
        <v>170.05488535156235</v>
      </c>
      <c r="W11" s="298">
        <v>-100</v>
      </c>
      <c r="X11" s="145"/>
      <c r="Y11" s="299">
        <v>118.13145771212386</v>
      </c>
      <c r="Z11" s="298">
        <v>28.491259321489146</v>
      </c>
      <c r="AA11" s="145"/>
      <c r="AB11" s="299">
        <v>41.286911237207143</v>
      </c>
      <c r="AC11" s="3"/>
      <c r="AD11" s="256" t="s">
        <v>244</v>
      </c>
      <c r="AE11" s="63" t="s">
        <v>248</v>
      </c>
      <c r="AF11" s="63" t="s">
        <v>237</v>
      </c>
      <c r="AG11" s="257" t="s">
        <v>246</v>
      </c>
    </row>
    <row r="12" spans="1:33" ht="20.149999999999999" customHeight="1" x14ac:dyDescent="0.35">
      <c r="A12" s="43"/>
      <c r="B12" s="185"/>
      <c r="C12" s="186" t="s">
        <v>167</v>
      </c>
      <c r="D12" s="179">
        <v>111.34875887531952</v>
      </c>
      <c r="E12" s="65">
        <v>119.95413700269219</v>
      </c>
      <c r="F12" s="180">
        <v>123.63933791113368</v>
      </c>
      <c r="G12" s="179">
        <v>11.772223800056802</v>
      </c>
      <c r="H12" s="65">
        <v>29.107245620891664</v>
      </c>
      <c r="I12" s="180">
        <v>13.555313441380189</v>
      </c>
      <c r="J12" s="179">
        <v>7.9701789264413518</v>
      </c>
      <c r="K12" s="65">
        <v>9.8783288509639835</v>
      </c>
      <c r="L12" s="180">
        <v>5.1580390796658815</v>
      </c>
      <c r="M12" s="179">
        <v>131.09116160181767</v>
      </c>
      <c r="N12" s="65">
        <v>158.93971147454783</v>
      </c>
      <c r="O12" s="180">
        <v>142.35269043217974</v>
      </c>
      <c r="P12" s="3"/>
      <c r="Q12" s="174">
        <v>29.660420184010512</v>
      </c>
      <c r="R12" s="64">
        <v>50.950851462286877</v>
      </c>
      <c r="S12" s="175">
        <v>34.659850617864983</v>
      </c>
      <c r="T12" s="174">
        <v>2.8980036533704396</v>
      </c>
      <c r="U12" s="64"/>
      <c r="V12" s="175">
        <v>120.57299761141749</v>
      </c>
      <c r="W12" s="174">
        <v>98.343366138743875</v>
      </c>
      <c r="X12" s="64"/>
      <c r="Y12" s="175">
        <v>93.885921606740609</v>
      </c>
      <c r="Z12" s="174">
        <v>29.362538068321271</v>
      </c>
      <c r="AA12" s="64"/>
      <c r="AB12" s="175">
        <v>41.472893032049164</v>
      </c>
      <c r="AC12" s="3"/>
      <c r="AD12" s="174" t="s">
        <v>238</v>
      </c>
      <c r="AE12" s="64" t="s">
        <v>248</v>
      </c>
      <c r="AF12" s="64" t="s">
        <v>246</v>
      </c>
      <c r="AG12" s="175" t="s">
        <v>248</v>
      </c>
    </row>
    <row r="13" spans="1:33" ht="20.149999999999999" customHeight="1" x14ac:dyDescent="0.35">
      <c r="A13" s="43"/>
      <c r="B13" s="187"/>
      <c r="C13" s="188" t="s">
        <v>168</v>
      </c>
      <c r="D13" s="269">
        <v>104.67471442095298</v>
      </c>
      <c r="E13" s="66">
        <v>109.17612243334355</v>
      </c>
      <c r="F13" s="272">
        <v>117.79116353338154</v>
      </c>
      <c r="G13" s="269">
        <v>15.341432628589461</v>
      </c>
      <c r="H13" s="66">
        <v>15.172624197860284</v>
      </c>
      <c r="I13" s="272">
        <v>11.74876466540937</v>
      </c>
      <c r="J13" s="269">
        <v>3.4452508677816347</v>
      </c>
      <c r="K13" s="66">
        <v>8.4001496538468778</v>
      </c>
      <c r="L13" s="272">
        <v>5.7097053681063574</v>
      </c>
      <c r="M13" s="269">
        <v>123.46139791732408</v>
      </c>
      <c r="N13" s="66">
        <v>132.74889628505071</v>
      </c>
      <c r="O13" s="272">
        <v>135.24963356689727</v>
      </c>
      <c r="P13" s="3"/>
      <c r="Q13" s="256">
        <v>27.084227320654286</v>
      </c>
      <c r="R13" s="63">
        <v>39.293608799868991</v>
      </c>
      <c r="S13" s="299">
        <v>33.52256388516156</v>
      </c>
      <c r="T13" s="256">
        <v>129.42919683966835</v>
      </c>
      <c r="U13" s="63"/>
      <c r="V13" s="299">
        <v>128.7104660876831</v>
      </c>
      <c r="W13" s="256">
        <v>-53.555247832177159</v>
      </c>
      <c r="X13" s="63"/>
      <c r="Y13" s="299">
        <v>98.355054729681413</v>
      </c>
      <c r="Z13" s="256">
        <v>27.977536898299523</v>
      </c>
      <c r="AA13" s="63"/>
      <c r="AB13" s="299">
        <v>40.54296156174437</v>
      </c>
      <c r="AC13" s="3"/>
      <c r="AD13" s="256" t="s">
        <v>239</v>
      </c>
      <c r="AE13" s="63" t="s">
        <v>248</v>
      </c>
      <c r="AF13" s="63" t="s">
        <v>248</v>
      </c>
      <c r="AG13" s="257" t="s">
        <v>248</v>
      </c>
    </row>
    <row r="14" spans="1:33" ht="20.149999999999999" customHeight="1" x14ac:dyDescent="0.35">
      <c r="A14" s="43"/>
      <c r="B14" s="185"/>
      <c r="C14" s="186" t="s">
        <v>169</v>
      </c>
      <c r="D14" s="179">
        <v>106.4055513196481</v>
      </c>
      <c r="E14" s="65">
        <v>107.70070953604352</v>
      </c>
      <c r="F14" s="180">
        <v>116.36590038902382</v>
      </c>
      <c r="G14" s="179">
        <v>10.052492668621701</v>
      </c>
      <c r="H14" s="65">
        <v>26.928914091688462</v>
      </c>
      <c r="I14" s="180">
        <v>14.45906179684223</v>
      </c>
      <c r="J14" s="179">
        <v>0</v>
      </c>
      <c r="K14" s="65">
        <v>12.253425517223887</v>
      </c>
      <c r="L14" s="180">
        <v>7.906725526395574</v>
      </c>
      <c r="M14" s="179">
        <v>116.45804398826979</v>
      </c>
      <c r="N14" s="65">
        <v>146.88304914495586</v>
      </c>
      <c r="O14" s="180">
        <v>138.73168771226162</v>
      </c>
      <c r="P14" s="3"/>
      <c r="Q14" s="174">
        <v>35.854803074173653</v>
      </c>
      <c r="R14" s="64">
        <v>37.933768368709124</v>
      </c>
      <c r="S14" s="175">
        <v>36.350618416382112</v>
      </c>
      <c r="T14" s="174">
        <v>-13.303714077518238</v>
      </c>
      <c r="U14" s="64"/>
      <c r="V14" s="175">
        <v>190.15515454373158</v>
      </c>
      <c r="W14" s="174">
        <v>-100</v>
      </c>
      <c r="X14" s="64"/>
      <c r="Y14" s="175">
        <v>86.803162862040651</v>
      </c>
      <c r="Z14" s="174">
        <v>13.605039369927949</v>
      </c>
      <c r="AA14" s="64"/>
      <c r="AB14" s="175">
        <v>46.714405371574415</v>
      </c>
      <c r="AC14" s="3"/>
      <c r="AD14" s="174" t="s">
        <v>241</v>
      </c>
      <c r="AE14" s="64" t="s">
        <v>248</v>
      </c>
      <c r="AF14" s="64" t="s">
        <v>237</v>
      </c>
      <c r="AG14" s="175" t="s">
        <v>257</v>
      </c>
    </row>
    <row r="15" spans="1:33" ht="20.149999999999999" customHeight="1" x14ac:dyDescent="0.35">
      <c r="A15" s="43"/>
      <c r="B15" s="187">
        <v>2022</v>
      </c>
      <c r="C15" s="188" t="s">
        <v>171</v>
      </c>
      <c r="D15" s="269">
        <v>115.65041777777778</v>
      </c>
      <c r="E15" s="66">
        <v>109.18303436868223</v>
      </c>
      <c r="F15" s="272">
        <v>120.57082158378684</v>
      </c>
      <c r="G15" s="269">
        <v>10.569333333333333</v>
      </c>
      <c r="H15" s="66">
        <v>19.08957680865252</v>
      </c>
      <c r="I15" s="272">
        <v>10.936907932743825</v>
      </c>
      <c r="J15" s="269">
        <v>1.6435555555555557</v>
      </c>
      <c r="K15" s="66">
        <v>6.0417671065386083</v>
      </c>
      <c r="L15" s="272">
        <v>12.035857930883646</v>
      </c>
      <c r="M15" s="269">
        <v>127.86330666666667</v>
      </c>
      <c r="N15" s="66">
        <v>134.31437828387337</v>
      </c>
      <c r="O15" s="272">
        <v>143.5435874474143</v>
      </c>
      <c r="P15" s="3"/>
      <c r="Q15" s="256">
        <v>36.622680586960378</v>
      </c>
      <c r="R15" s="63">
        <v>35.051992535556394</v>
      </c>
      <c r="S15" s="299">
        <v>34.808048433339692</v>
      </c>
      <c r="T15" s="256">
        <v>90.970214631441394</v>
      </c>
      <c r="U15" s="63"/>
      <c r="V15" s="299">
        <v>116.97441936411018</v>
      </c>
      <c r="W15" s="256">
        <v>-75.068207687563557</v>
      </c>
      <c r="X15" s="63"/>
      <c r="Y15" s="299">
        <v>233.49661337242424</v>
      </c>
      <c r="Z15" s="256">
        <v>32.1226030777528</v>
      </c>
      <c r="AA15" s="63"/>
      <c r="AB15" s="299">
        <v>46.340859199791915</v>
      </c>
      <c r="AC15" s="3"/>
      <c r="AD15" s="256" t="s">
        <v>242</v>
      </c>
      <c r="AE15" s="63" t="s">
        <v>248</v>
      </c>
      <c r="AF15" s="63" t="s">
        <v>257</v>
      </c>
      <c r="AG15" s="257" t="s">
        <v>246</v>
      </c>
    </row>
    <row r="16" spans="1:33" ht="20.149999999999999" customHeight="1" x14ac:dyDescent="0.35">
      <c r="A16" s="43"/>
      <c r="B16" s="185"/>
      <c r="C16" s="186" t="s">
        <v>172</v>
      </c>
      <c r="D16" s="179">
        <v>116.73686910135413</v>
      </c>
      <c r="E16" s="65">
        <v>108.05238106835525</v>
      </c>
      <c r="F16" s="180">
        <v>117.82647238967151</v>
      </c>
      <c r="G16" s="179">
        <v>34.049240869922038</v>
      </c>
      <c r="H16" s="65">
        <v>23.527612727066725</v>
      </c>
      <c r="I16" s="180">
        <v>10.735239497661833</v>
      </c>
      <c r="J16" s="179">
        <v>5.5794009027492821</v>
      </c>
      <c r="K16" s="65">
        <v>6.794777950784896</v>
      </c>
      <c r="L16" s="180">
        <v>6.86548642310101</v>
      </c>
      <c r="M16" s="179">
        <v>156.36551087402543</v>
      </c>
      <c r="N16" s="65">
        <v>138.37477174620687</v>
      </c>
      <c r="O16" s="180">
        <v>135.42719831043436</v>
      </c>
      <c r="P16" s="3"/>
      <c r="Q16" s="174">
        <v>31.199586969861578</v>
      </c>
      <c r="R16" s="64">
        <v>29.750002418937054</v>
      </c>
      <c r="S16" s="175">
        <v>28.844792364375024</v>
      </c>
      <c r="T16" s="174">
        <v>423.52739499912894</v>
      </c>
      <c r="U16" s="64"/>
      <c r="V16" s="175">
        <v>100.59602180623585</v>
      </c>
      <c r="W16" s="174">
        <v>67.10897320604515</v>
      </c>
      <c r="X16" s="64"/>
      <c r="Y16" s="175">
        <v>70.031052745296194</v>
      </c>
      <c r="Z16" s="174">
        <v>58.234025464994467</v>
      </c>
      <c r="AA16" s="64"/>
      <c r="AB16" s="175">
        <v>34.30197237139005</v>
      </c>
      <c r="AC16" s="3"/>
      <c r="AD16" s="174" t="s">
        <v>241</v>
      </c>
      <c r="AE16" s="64" t="s">
        <v>246</v>
      </c>
      <c r="AF16" s="64" t="s">
        <v>257</v>
      </c>
      <c r="AG16" s="175" t="s">
        <v>246</v>
      </c>
    </row>
    <row r="17" spans="1:34" ht="20.149999999999999" customHeight="1" x14ac:dyDescent="0.35">
      <c r="A17" s="43"/>
      <c r="B17" s="187"/>
      <c r="C17" s="188" t="s">
        <v>173</v>
      </c>
      <c r="D17" s="269">
        <v>114.22346896346896</v>
      </c>
      <c r="E17" s="66">
        <v>109.68378965435606</v>
      </c>
      <c r="F17" s="272">
        <v>125.86427347348128</v>
      </c>
      <c r="G17" s="269">
        <v>20.893970893970895</v>
      </c>
      <c r="H17" s="66">
        <v>29.303992473194608</v>
      </c>
      <c r="I17" s="272">
        <v>13.086339519905144</v>
      </c>
      <c r="J17" s="269">
        <v>4.9994059994059992</v>
      </c>
      <c r="K17" s="66">
        <v>7.46257516907888</v>
      </c>
      <c r="L17" s="272">
        <v>5.0091237945989926</v>
      </c>
      <c r="M17" s="269">
        <v>140.11684585684586</v>
      </c>
      <c r="N17" s="66">
        <v>146.45035729662956</v>
      </c>
      <c r="O17" s="272">
        <v>143.95973678798541</v>
      </c>
      <c r="P17" s="3"/>
      <c r="Q17" s="256">
        <v>9.7120321630836237</v>
      </c>
      <c r="R17" s="63">
        <v>21.005749945967157</v>
      </c>
      <c r="S17" s="299">
        <v>30.733847697740096</v>
      </c>
      <c r="T17" s="256">
        <v>376.49418355457027</v>
      </c>
      <c r="U17" s="63">
        <v>301.54752173307037</v>
      </c>
      <c r="V17" s="299">
        <v>145.69974183995947</v>
      </c>
      <c r="W17" s="256">
        <v>200.27845876922188</v>
      </c>
      <c r="X17" s="63">
        <v>12.483049338527472</v>
      </c>
      <c r="Y17" s="299">
        <v>23.556638711203494</v>
      </c>
      <c r="Z17" s="256">
        <v>27.191711098239679</v>
      </c>
      <c r="AA17" s="63">
        <v>40.042546833823799</v>
      </c>
      <c r="AB17" s="299">
        <v>36.253945806967103</v>
      </c>
      <c r="AC17" s="3"/>
      <c r="AD17" s="256" t="s">
        <v>241</v>
      </c>
      <c r="AE17" s="63" t="s">
        <v>246</v>
      </c>
      <c r="AF17" s="63" t="s">
        <v>257</v>
      </c>
      <c r="AG17" s="257" t="s">
        <v>246</v>
      </c>
    </row>
    <row r="18" spans="1:34" ht="20.149999999999999" customHeight="1" x14ac:dyDescent="0.35">
      <c r="A18" s="43"/>
      <c r="B18" s="185"/>
      <c r="C18" s="186" t="s">
        <v>174</v>
      </c>
      <c r="D18" s="179">
        <v>119.1753027473993</v>
      </c>
      <c r="E18" s="65">
        <v>114.95769955654102</v>
      </c>
      <c r="F18" s="180">
        <v>131.70607629334904</v>
      </c>
      <c r="G18" s="179">
        <v>11.493731661776474</v>
      </c>
      <c r="H18" s="65">
        <v>28.509616262650429</v>
      </c>
      <c r="I18" s="180">
        <v>12.205172915717441</v>
      </c>
      <c r="J18" s="179">
        <v>4.085356094958656</v>
      </c>
      <c r="K18" s="65">
        <v>6.2181842466774446</v>
      </c>
      <c r="L18" s="180">
        <v>4.3896910427968043</v>
      </c>
      <c r="M18" s="179">
        <v>134.75439050413445</v>
      </c>
      <c r="N18" s="65">
        <v>149.68550006586889</v>
      </c>
      <c r="O18" s="180">
        <v>148.3009402518633</v>
      </c>
      <c r="P18" s="3"/>
      <c r="Q18" s="174">
        <v>20.868098234453527</v>
      </c>
      <c r="R18" s="64">
        <v>18.491567216271473</v>
      </c>
      <c r="S18" s="175">
        <v>26.254005207314957</v>
      </c>
      <c r="T18" s="174">
        <v>25.70996196929719</v>
      </c>
      <c r="U18" s="64">
        <v>126.58254405634089</v>
      </c>
      <c r="V18" s="175">
        <v>107.97080773777661</v>
      </c>
      <c r="W18" s="174">
        <v>-40.582640371896865</v>
      </c>
      <c r="X18" s="64">
        <v>-11.021989201498075</v>
      </c>
      <c r="Y18" s="175">
        <v>11.098784372423342</v>
      </c>
      <c r="Z18" s="174">
        <v>17.568037589254924</v>
      </c>
      <c r="AA18" s="64">
        <v>28.387862692134444</v>
      </c>
      <c r="AB18" s="175">
        <v>29.931041804145334</v>
      </c>
      <c r="AC18" s="3"/>
      <c r="AD18" s="174" t="s">
        <v>241</v>
      </c>
      <c r="AE18" s="64" t="s">
        <v>248</v>
      </c>
      <c r="AF18" s="64" t="s">
        <v>248</v>
      </c>
      <c r="AG18" s="175" t="s">
        <v>248</v>
      </c>
    </row>
    <row r="19" spans="1:34" ht="20.149999999999999" customHeight="1" x14ac:dyDescent="0.35">
      <c r="A19" s="43"/>
      <c r="B19" s="187"/>
      <c r="C19" s="188" t="s">
        <v>175</v>
      </c>
      <c r="D19" s="269">
        <v>124.95040406894603</v>
      </c>
      <c r="E19" s="66">
        <v>119.17240261883803</v>
      </c>
      <c r="F19" s="272">
        <v>133.1477304021372</v>
      </c>
      <c r="G19" s="269">
        <v>14.588019214467364</v>
      </c>
      <c r="H19" s="66">
        <v>34.300903635918523</v>
      </c>
      <c r="I19" s="272">
        <v>14.273682249785832</v>
      </c>
      <c r="J19" s="269">
        <v>9.0132805877366486</v>
      </c>
      <c r="K19" s="66">
        <v>5.7317235855460211</v>
      </c>
      <c r="L19" s="272">
        <v>5.1050481709268523</v>
      </c>
      <c r="M19" s="269">
        <v>148.55170387115004</v>
      </c>
      <c r="N19" s="66">
        <v>159.20502984030259</v>
      </c>
      <c r="O19" s="272">
        <v>152.52646082284988</v>
      </c>
      <c r="P19" s="3"/>
      <c r="Q19" s="256">
        <v>19.942385637872075</v>
      </c>
      <c r="R19" s="63">
        <v>22.161488565752311</v>
      </c>
      <c r="S19" s="299">
        <v>22.622195581464194</v>
      </c>
      <c r="T19" s="256">
        <v>73.814908650414623</v>
      </c>
      <c r="U19" s="63">
        <v>107.14186373953792</v>
      </c>
      <c r="V19" s="299">
        <v>95.272654245103695</v>
      </c>
      <c r="W19" s="256">
        <v>185.00330818814405</v>
      </c>
      <c r="X19" s="63">
        <v>-25.686553303395474</v>
      </c>
      <c r="Y19" s="299">
        <v>25.165844639341625</v>
      </c>
      <c r="Z19" s="256">
        <v>28.359787463237481</v>
      </c>
      <c r="AA19" s="63">
        <v>30.683159643850946</v>
      </c>
      <c r="AB19" s="299">
        <v>27.135096888822986</v>
      </c>
      <c r="AC19" s="3"/>
      <c r="AD19" s="256" t="s">
        <v>241</v>
      </c>
      <c r="AE19" s="63" t="s">
        <v>248</v>
      </c>
      <c r="AF19" s="63" t="s">
        <v>247</v>
      </c>
      <c r="AG19" s="257" t="s">
        <v>246</v>
      </c>
    </row>
    <row r="20" spans="1:34" ht="20.149999999999999" customHeight="1" x14ac:dyDescent="0.35">
      <c r="A20" s="43"/>
      <c r="B20" s="185"/>
      <c r="C20" s="186" t="s">
        <v>176</v>
      </c>
      <c r="D20" s="179">
        <v>116.82539013660569</v>
      </c>
      <c r="E20" s="65">
        <v>124.49553386495444</v>
      </c>
      <c r="F20" s="180">
        <v>138.30910921821132</v>
      </c>
      <c r="G20" s="179">
        <v>9.6577911553600373</v>
      </c>
      <c r="H20" s="65">
        <v>23.383033612885342</v>
      </c>
      <c r="I20" s="180">
        <v>11.184234801801603</v>
      </c>
      <c r="J20" s="179">
        <v>0</v>
      </c>
      <c r="K20" s="65">
        <v>8.3633897066668403</v>
      </c>
      <c r="L20" s="180">
        <v>4.2360255432598253</v>
      </c>
      <c r="M20" s="179">
        <v>126.48318129196574</v>
      </c>
      <c r="N20" s="65">
        <v>156.24195718450662</v>
      </c>
      <c r="O20" s="180">
        <v>153.72936956327277</v>
      </c>
      <c r="P20" s="3"/>
      <c r="Q20" s="174">
        <v>6.6704669914636341</v>
      </c>
      <c r="R20" s="64">
        <v>13.116417835469129</v>
      </c>
      <c r="S20" s="175">
        <v>18.575277514583043</v>
      </c>
      <c r="T20" s="174">
        <v>28.505680356788467</v>
      </c>
      <c r="U20" s="64">
        <v>17.967751189306316</v>
      </c>
      <c r="V20" s="175">
        <v>39.094211897610286</v>
      </c>
      <c r="W20" s="174">
        <v>0</v>
      </c>
      <c r="X20" s="64">
        <v>-20.937121447864634</v>
      </c>
      <c r="Y20" s="175">
        <v>-0.49524823847949162</v>
      </c>
      <c r="Z20" s="174">
        <v>8.0726213613479736</v>
      </c>
      <c r="AA20" s="64">
        <v>11.236425437953582</v>
      </c>
      <c r="AB20" s="175">
        <v>19.225210506327812</v>
      </c>
      <c r="AC20" s="3"/>
      <c r="AD20" s="174" t="s">
        <v>239</v>
      </c>
      <c r="AE20" s="64" t="s">
        <v>248</v>
      </c>
      <c r="AF20" s="64" t="s">
        <v>237</v>
      </c>
      <c r="AG20" s="175" t="s">
        <v>257</v>
      </c>
    </row>
    <row r="21" spans="1:34" ht="20.149999999999999" customHeight="1" x14ac:dyDescent="0.35">
      <c r="A21" s="43"/>
      <c r="B21" s="187"/>
      <c r="C21" s="188" t="s">
        <v>160</v>
      </c>
      <c r="D21" s="269">
        <v>131.42085893171591</v>
      </c>
      <c r="E21" s="66">
        <v>128.73221792087622</v>
      </c>
      <c r="F21" s="272">
        <v>142.26784735629676</v>
      </c>
      <c r="G21" s="269">
        <v>7.9011935042066135</v>
      </c>
      <c r="H21" s="66">
        <v>21.582148570298202</v>
      </c>
      <c r="I21" s="272">
        <v>10.773440564555026</v>
      </c>
      <c r="J21" s="269">
        <v>2.5552729407161023</v>
      </c>
      <c r="K21" s="66">
        <v>5.9514689879531</v>
      </c>
      <c r="L21" s="272">
        <v>7.2063427004173342</v>
      </c>
      <c r="M21" s="269">
        <v>141.87732537663862</v>
      </c>
      <c r="N21" s="66">
        <v>156.26583547912753</v>
      </c>
      <c r="O21" s="272">
        <v>160.24763062126911</v>
      </c>
      <c r="P21" s="3"/>
      <c r="Q21" s="256">
        <v>-5.9453171267295541</v>
      </c>
      <c r="R21" s="63">
        <v>1.2506771773130934</v>
      </c>
      <c r="S21" s="299">
        <v>8.6733262806184168</v>
      </c>
      <c r="T21" s="256">
        <v>-40.977030654338279</v>
      </c>
      <c r="U21" s="63">
        <v>49.725545351034853</v>
      </c>
      <c r="V21" s="299">
        <v>25.531175570361224</v>
      </c>
      <c r="W21" s="256">
        <v>-8.6933943988298328</v>
      </c>
      <c r="X21" s="63">
        <v>-18.194107736896633</v>
      </c>
      <c r="Y21" s="299">
        <v>55.036744894437994</v>
      </c>
      <c r="Z21" s="256">
        <v>-9.0024490847000305</v>
      </c>
      <c r="AA21" s="63">
        <v>4.9950196966006439</v>
      </c>
      <c r="AB21" s="299">
        <v>11.172102947737175</v>
      </c>
      <c r="AC21" s="3"/>
      <c r="AD21" s="256" t="s">
        <v>241</v>
      </c>
      <c r="AE21" s="63" t="s">
        <v>248</v>
      </c>
      <c r="AF21" s="63" t="s">
        <v>257</v>
      </c>
      <c r="AG21" s="257" t="s">
        <v>248</v>
      </c>
    </row>
    <row r="22" spans="1:34" ht="20.149999999999999" customHeight="1" x14ac:dyDescent="0.35">
      <c r="A22" s="43"/>
      <c r="B22" s="185"/>
      <c r="C22" s="186" t="s">
        <v>164</v>
      </c>
      <c r="D22" s="179">
        <v>109.90953870625663</v>
      </c>
      <c r="E22" s="65">
        <v>116.91638398257923</v>
      </c>
      <c r="F22" s="180">
        <v>129.69440066089231</v>
      </c>
      <c r="G22" s="179">
        <v>9.9300106044538712</v>
      </c>
      <c r="H22" s="65">
        <v>29.171461983108831</v>
      </c>
      <c r="I22" s="180">
        <v>16.565118440645605</v>
      </c>
      <c r="J22" s="179">
        <v>1.7319724284199365</v>
      </c>
      <c r="K22" s="65">
        <v>7.5710717765430999</v>
      </c>
      <c r="L22" s="180">
        <v>5.7397257547879619</v>
      </c>
      <c r="M22" s="179">
        <v>121.57152173913043</v>
      </c>
      <c r="N22" s="65">
        <v>153.65891774223118</v>
      </c>
      <c r="O22" s="180">
        <v>151.99924485632587</v>
      </c>
      <c r="P22" s="3"/>
      <c r="Q22" s="174">
        <v>-9.7529026377576429</v>
      </c>
      <c r="R22" s="64">
        <v>-0.14377728802537931</v>
      </c>
      <c r="S22" s="175">
        <v>7.9214318799157288</v>
      </c>
      <c r="T22" s="174">
        <v>-22.732144519324034</v>
      </c>
      <c r="U22" s="64">
        <v>68.139887591985641</v>
      </c>
      <c r="V22" s="175">
        <v>46.65714124657962</v>
      </c>
      <c r="W22" s="174">
        <v>3854.4005977467014</v>
      </c>
      <c r="X22" s="64">
        <v>-12.684951725567537</v>
      </c>
      <c r="Y22" s="175">
        <v>13.441298371228724</v>
      </c>
      <c r="Z22" s="174">
        <v>-9.7347639989142234</v>
      </c>
      <c r="AA22" s="64">
        <v>7.3747773329323518</v>
      </c>
      <c r="AB22" s="175">
        <v>11.330608326472849</v>
      </c>
      <c r="AC22" s="3"/>
      <c r="AD22" s="174" t="s">
        <v>238</v>
      </c>
      <c r="AE22" s="64" t="s">
        <v>248</v>
      </c>
      <c r="AF22" s="64" t="s">
        <v>257</v>
      </c>
      <c r="AG22" s="175" t="s">
        <v>248</v>
      </c>
    </row>
    <row r="23" spans="1:34" ht="20.149999999999999" customHeight="1" x14ac:dyDescent="0.35">
      <c r="A23" s="43"/>
      <c r="B23" s="187"/>
      <c r="C23" s="188" t="s">
        <v>165</v>
      </c>
      <c r="D23" s="269">
        <v>123.44179229480737</v>
      </c>
      <c r="E23" s="66">
        <v>121.55344295811672</v>
      </c>
      <c r="F23" s="272">
        <v>135.35620134258036</v>
      </c>
      <c r="G23" s="269">
        <v>17.111948632049135</v>
      </c>
      <c r="H23" s="66">
        <v>50.977667478682143</v>
      </c>
      <c r="I23" s="272">
        <v>14.188871496138665</v>
      </c>
      <c r="J23" s="269">
        <v>4.9374651032942491</v>
      </c>
      <c r="K23" s="66">
        <v>8.3542183628485667</v>
      </c>
      <c r="L23" s="272">
        <v>5.6347605498842448</v>
      </c>
      <c r="M23" s="269">
        <v>145.49120603015075</v>
      </c>
      <c r="N23" s="66">
        <v>180.88532879964743</v>
      </c>
      <c r="O23" s="272">
        <v>155.17983338860327</v>
      </c>
      <c r="P23" s="3"/>
      <c r="Q23" s="256">
        <v>0.34294527116474632</v>
      </c>
      <c r="R23" s="63">
        <v>2.6007734703402337</v>
      </c>
      <c r="S23" s="299">
        <v>9.0833667945757153</v>
      </c>
      <c r="T23" s="256">
        <v>101.785372126114</v>
      </c>
      <c r="U23" s="63">
        <v>130.84241459707914</v>
      </c>
      <c r="V23" s="299">
        <v>17.548230534393628</v>
      </c>
      <c r="W23" s="256">
        <v>0</v>
      </c>
      <c r="X23" s="63">
        <v>25.032389218849289</v>
      </c>
      <c r="Y23" s="299">
        <v>-9.0732519551979074</v>
      </c>
      <c r="Z23" s="256">
        <v>10.639554451999606</v>
      </c>
      <c r="AA23" s="63">
        <v>22.852998758238428</v>
      </c>
      <c r="AB23" s="299">
        <v>9.0107268650359451</v>
      </c>
      <c r="AC23" s="3"/>
      <c r="AD23" s="256" t="s">
        <v>241</v>
      </c>
      <c r="AE23" s="63" t="s">
        <v>248</v>
      </c>
      <c r="AF23" s="63" t="s">
        <v>257</v>
      </c>
      <c r="AG23" s="257" t="s">
        <v>248</v>
      </c>
    </row>
    <row r="24" spans="1:34" ht="20.149999999999999" customHeight="1" x14ac:dyDescent="0.35">
      <c r="A24" s="43"/>
      <c r="B24" s="185"/>
      <c r="C24" s="186" t="s">
        <v>167</v>
      </c>
      <c r="D24" s="179">
        <v>121.23398166157266</v>
      </c>
      <c r="E24" s="65">
        <v>121.60437859160417</v>
      </c>
      <c r="F24" s="180">
        <v>132.96398992796142</v>
      </c>
      <c r="G24" s="179">
        <v>17.293970547374272</v>
      </c>
      <c r="H24" s="65">
        <v>42.127493548755325</v>
      </c>
      <c r="I24" s="180">
        <v>16.047923886573141</v>
      </c>
      <c r="J24" s="179">
        <v>3.0744651292025562</v>
      </c>
      <c r="K24" s="65">
        <v>7.4267956623225961</v>
      </c>
      <c r="L24" s="180">
        <v>6.8665506581443276</v>
      </c>
      <c r="M24" s="179">
        <v>141.60241733814948</v>
      </c>
      <c r="N24" s="65">
        <v>171.15866780268209</v>
      </c>
      <c r="O24" s="180">
        <v>155.8784644726789</v>
      </c>
      <c r="P24" s="3"/>
      <c r="Q24" s="174">
        <v>8.8777125907107468</v>
      </c>
      <c r="R24" s="64">
        <v>1.375727115495003</v>
      </c>
      <c r="S24" s="175">
        <v>7.5418165240953492</v>
      </c>
      <c r="T24" s="174">
        <v>46.904874058097384</v>
      </c>
      <c r="U24" s="64">
        <v>44.731982192455689</v>
      </c>
      <c r="V24" s="175">
        <v>18.38843827513665</v>
      </c>
      <c r="W24" s="174">
        <v>-61.425393863883528</v>
      </c>
      <c r="X24" s="64">
        <v>-24.817286665134976</v>
      </c>
      <c r="Y24" s="175">
        <v>33.123277122276036</v>
      </c>
      <c r="Z24" s="174">
        <v>8.0182794994816469</v>
      </c>
      <c r="AA24" s="64">
        <v>7.6877931983300964</v>
      </c>
      <c r="AB24" s="175">
        <v>9.501593541655593</v>
      </c>
      <c r="AC24" s="3"/>
      <c r="AD24" s="174" t="s">
        <v>241</v>
      </c>
      <c r="AE24" s="64" t="s">
        <v>248</v>
      </c>
      <c r="AF24" s="64" t="s">
        <v>257</v>
      </c>
      <c r="AG24" s="175" t="s">
        <v>248</v>
      </c>
    </row>
    <row r="25" spans="1:34" ht="20.149999999999999" customHeight="1" x14ac:dyDescent="0.3">
      <c r="A25" s="44"/>
      <c r="B25" s="187"/>
      <c r="C25" s="188" t="s">
        <v>168</v>
      </c>
      <c r="D25" s="269">
        <v>110.26025617842073</v>
      </c>
      <c r="E25" s="66">
        <v>111.7467363898468</v>
      </c>
      <c r="F25" s="272">
        <v>128.67305990044363</v>
      </c>
      <c r="G25" s="269">
        <v>12.079264617239302</v>
      </c>
      <c r="H25" s="66">
        <v>33.706414571766395</v>
      </c>
      <c r="I25" s="272">
        <v>13.606997958678134</v>
      </c>
      <c r="J25" s="269">
        <v>4.0922242314647379</v>
      </c>
      <c r="K25" s="66">
        <v>8.8287354964432758</v>
      </c>
      <c r="L25" s="272">
        <v>19.058690609761168</v>
      </c>
      <c r="M25" s="269">
        <v>126.43174502712478</v>
      </c>
      <c r="N25" s="66">
        <v>154.28188645805648</v>
      </c>
      <c r="O25" s="272">
        <v>161.33874846888293</v>
      </c>
      <c r="P25" s="3"/>
      <c r="Q25" s="256">
        <v>5.3360945748137194</v>
      </c>
      <c r="R25" s="63">
        <v>2.3545569298976403</v>
      </c>
      <c r="S25" s="299">
        <v>9.2382960152677658</v>
      </c>
      <c r="T25" s="256">
        <v>-21.263776925756328</v>
      </c>
      <c r="U25" s="63">
        <v>122.15283349884594</v>
      </c>
      <c r="V25" s="299">
        <v>15.816414288649545</v>
      </c>
      <c r="W25" s="256">
        <v>18.778701130634044</v>
      </c>
      <c r="X25" s="63">
        <v>5.1021215133875115</v>
      </c>
      <c r="Y25" s="299">
        <v>233.79464229873679</v>
      </c>
      <c r="Z25" s="256">
        <v>2.4058913635616261</v>
      </c>
      <c r="AA25" s="63">
        <v>16.220843092142058</v>
      </c>
      <c r="AB25" s="299">
        <v>19.289601172248787</v>
      </c>
      <c r="AC25" s="3"/>
      <c r="AD25" s="256" t="s">
        <v>238</v>
      </c>
      <c r="AE25" s="63" t="s">
        <v>248</v>
      </c>
      <c r="AF25" s="63" t="s">
        <v>257</v>
      </c>
      <c r="AG25" s="257" t="s">
        <v>248</v>
      </c>
    </row>
    <row r="26" spans="1:34" ht="20.149999999999999" customHeight="1" x14ac:dyDescent="0.3">
      <c r="A26" s="44"/>
      <c r="B26" s="189"/>
      <c r="C26" s="190" t="s">
        <v>169</v>
      </c>
      <c r="D26" s="273">
        <v>113.86230023403544</v>
      </c>
      <c r="E26" s="274">
        <v>112.70352783452502</v>
      </c>
      <c r="F26" s="275">
        <v>122.41469503464036</v>
      </c>
      <c r="G26" s="273">
        <v>19.432631227014376</v>
      </c>
      <c r="H26" s="274">
        <v>37.764709123055432</v>
      </c>
      <c r="I26" s="275">
        <v>15.154200389234671</v>
      </c>
      <c r="J26" s="273">
        <v>16.178535606820461</v>
      </c>
      <c r="K26" s="274">
        <v>14.47892893570512</v>
      </c>
      <c r="L26" s="275">
        <v>7.987949324964311</v>
      </c>
      <c r="M26" s="273">
        <v>149.47346706787027</v>
      </c>
      <c r="N26" s="274">
        <v>164.94716589328559</v>
      </c>
      <c r="O26" s="275">
        <v>145.55684474883935</v>
      </c>
      <c r="P26" s="126"/>
      <c r="Q26" s="176">
        <v>7.0078570356149266</v>
      </c>
      <c r="R26" s="177">
        <v>4.6451117361049379</v>
      </c>
      <c r="S26" s="178">
        <v>5.198081762285879</v>
      </c>
      <c r="T26" s="176">
        <v>93.311568261215541</v>
      </c>
      <c r="U26" s="177">
        <v>40.238514610937202</v>
      </c>
      <c r="V26" s="178">
        <v>4.8076327648624826</v>
      </c>
      <c r="W26" s="176">
        <v>0</v>
      </c>
      <c r="X26" s="177">
        <v>18.162296048408713</v>
      </c>
      <c r="Y26" s="178">
        <v>1.0272747965401139</v>
      </c>
      <c r="Z26" s="176">
        <v>28.349628715116651</v>
      </c>
      <c r="AA26" s="177">
        <v>12.298299125349068</v>
      </c>
      <c r="AB26" s="178">
        <v>4.9196814001810942</v>
      </c>
      <c r="AC26" s="126"/>
      <c r="AD26" s="176" t="s">
        <v>241</v>
      </c>
      <c r="AE26" s="177" t="s">
        <v>246</v>
      </c>
      <c r="AF26" s="177" t="s">
        <v>246</v>
      </c>
      <c r="AG26" s="178" t="s">
        <v>246</v>
      </c>
    </row>
    <row r="27" spans="1:34"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79"/>
      <c r="AD27" s="77"/>
      <c r="AE27" s="77"/>
      <c r="AF27" s="77"/>
      <c r="AG27" s="77"/>
      <c r="AH27" s="1"/>
    </row>
    <row r="28" spans="1:34" ht="25" customHeight="1" x14ac:dyDescent="0.3">
      <c r="A28" s="76"/>
      <c r="B28" s="547" t="s">
        <v>58</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249"/>
      <c r="AD28" s="544"/>
      <c r="AE28" s="544"/>
      <c r="AF28" s="544"/>
      <c r="AG28" s="544"/>
      <c r="AH28" s="1"/>
    </row>
    <row r="29" spans="1:34" ht="20.149999999999999" customHeight="1" x14ac:dyDescent="0.35">
      <c r="A29" s="43"/>
      <c r="B29" s="183">
        <v>2020</v>
      </c>
      <c r="C29" s="184"/>
      <c r="D29" s="277">
        <v>100.50627693860909</v>
      </c>
      <c r="E29" s="278">
        <v>95.042261874985286</v>
      </c>
      <c r="F29" s="268">
        <v>105.0538378418004</v>
      </c>
      <c r="G29" s="277">
        <v>11.967809575583427</v>
      </c>
      <c r="H29" s="278"/>
      <c r="I29" s="268">
        <v>8.3316247539681125</v>
      </c>
      <c r="J29" s="277">
        <v>7.7042674639847784</v>
      </c>
      <c r="K29" s="278"/>
      <c r="L29" s="268">
        <v>3.2836335543170665</v>
      </c>
      <c r="M29" s="277">
        <v>120.1783539781773</v>
      </c>
      <c r="N29" s="278"/>
      <c r="O29" s="268">
        <v>116.66909615008558</v>
      </c>
      <c r="P29" s="109"/>
      <c r="Q29" s="260">
        <v>-17.803949670143091</v>
      </c>
      <c r="R29" s="261">
        <v>-21.352794642115057</v>
      </c>
      <c r="S29" s="255">
        <v>-21.14811214827586</v>
      </c>
      <c r="T29" s="260">
        <v>-52.274025878138325</v>
      </c>
      <c r="U29" s="261"/>
      <c r="V29" s="255">
        <v>-47.657787520810196</v>
      </c>
      <c r="W29" s="260">
        <v>229.99815579089304</v>
      </c>
      <c r="X29" s="261"/>
      <c r="Y29" s="255">
        <v>-5.2707905432990305</v>
      </c>
      <c r="Z29" s="260">
        <v>-19.713575763021463</v>
      </c>
      <c r="AA29" s="261"/>
      <c r="AB29" s="255">
        <v>-23.552452980393412</v>
      </c>
      <c r="AC29" s="3"/>
      <c r="AD29" s="260" t="s">
        <v>246</v>
      </c>
      <c r="AE29" s="261"/>
      <c r="AF29" s="261"/>
      <c r="AG29" s="262"/>
    </row>
    <row r="30" spans="1:34" ht="20.149999999999999" customHeight="1" x14ac:dyDescent="0.35">
      <c r="A30" s="43"/>
      <c r="B30" s="185">
        <v>2021</v>
      </c>
      <c r="C30" s="186"/>
      <c r="D30" s="179">
        <v>109.86384163572893</v>
      </c>
      <c r="E30" s="65">
        <v>107.62667358526409</v>
      </c>
      <c r="F30" s="180">
        <v>113.09629601318971</v>
      </c>
      <c r="G30" s="179">
        <v>9.7175153765168734</v>
      </c>
      <c r="H30" s="65">
        <v>17.55064393464545</v>
      </c>
      <c r="I30" s="180">
        <v>9.2445493619408747</v>
      </c>
      <c r="J30" s="179">
        <v>2.8828891228459024</v>
      </c>
      <c r="K30" s="65">
        <v>8.6327078672181567</v>
      </c>
      <c r="L30" s="180">
        <v>4.9224174097751536</v>
      </c>
      <c r="M30" s="179">
        <v>122.4642461350917</v>
      </c>
      <c r="N30" s="65">
        <v>133.81002538712769</v>
      </c>
      <c r="O30" s="180">
        <v>127.26326278490575</v>
      </c>
      <c r="P30" s="109"/>
      <c r="Q30" s="174">
        <v>9.3104281465380847</v>
      </c>
      <c r="R30" s="64">
        <v>13.240858815855166</v>
      </c>
      <c r="S30" s="175">
        <v>7.6555586512706046</v>
      </c>
      <c r="T30" s="174">
        <v>-18.802891079341979</v>
      </c>
      <c r="U30" s="64"/>
      <c r="V30" s="175">
        <v>10.957341873835372</v>
      </c>
      <c r="W30" s="174">
        <v>-62.580619944506353</v>
      </c>
      <c r="X30" s="64"/>
      <c r="Y30" s="175">
        <v>49.907635196659676</v>
      </c>
      <c r="Z30" s="174">
        <v>1.902083096683417</v>
      </c>
      <c r="AA30" s="64"/>
      <c r="AB30" s="175">
        <v>9.0805251642439</v>
      </c>
      <c r="AC30" s="3"/>
      <c r="AD30" s="174" t="s">
        <v>241</v>
      </c>
      <c r="AE30" s="64" t="s">
        <v>248</v>
      </c>
      <c r="AF30" s="64" t="s">
        <v>248</v>
      </c>
      <c r="AG30" s="175" t="s">
        <v>248</v>
      </c>
    </row>
    <row r="31" spans="1:34" ht="20.149999999999999" customHeight="1" x14ac:dyDescent="0.35">
      <c r="A31" s="43"/>
      <c r="B31" s="258">
        <v>2022</v>
      </c>
      <c r="C31" s="259"/>
      <c r="D31" s="280">
        <v>118.80892182518913</v>
      </c>
      <c r="E31" s="281">
        <v>117.43016599459735</v>
      </c>
      <c r="F31" s="300">
        <v>130.63120463344109</v>
      </c>
      <c r="G31" s="280">
        <v>14.586168339915307</v>
      </c>
      <c r="H31" s="281">
        <v>31.54941425199468</v>
      </c>
      <c r="I31" s="300">
        <v>13.298998970930255</v>
      </c>
      <c r="J31" s="280">
        <v>4.5594994528239043</v>
      </c>
      <c r="K31" s="281">
        <v>7.7473182195993715</v>
      </c>
      <c r="L31" s="300">
        <v>7.322263607138245</v>
      </c>
      <c r="M31" s="280">
        <v>137.95458961792835</v>
      </c>
      <c r="N31" s="281">
        <v>156.72689846619139</v>
      </c>
      <c r="O31" s="300">
        <v>151.25246721150958</v>
      </c>
      <c r="P31" s="297"/>
      <c r="Q31" s="263">
        <v>8.141969237841078</v>
      </c>
      <c r="R31" s="264">
        <v>9.1087943933596947</v>
      </c>
      <c r="S31" s="301">
        <v>15.504405748349631</v>
      </c>
      <c r="T31" s="263">
        <v>50.101829272009553</v>
      </c>
      <c r="U31" s="264">
        <v>79.762146446359012</v>
      </c>
      <c r="V31" s="301">
        <v>43.857731191744719</v>
      </c>
      <c r="W31" s="263">
        <v>58.157294942911307</v>
      </c>
      <c r="X31" s="264">
        <v>-10.256221584477213</v>
      </c>
      <c r="Y31" s="301">
        <v>48.753407067031972</v>
      </c>
      <c r="Z31" s="263">
        <v>12.648870157367988</v>
      </c>
      <c r="AA31" s="264">
        <v>17.1264245805163</v>
      </c>
      <c r="AB31" s="301">
        <v>18.85006238379734</v>
      </c>
      <c r="AC31" s="126"/>
      <c r="AD31" s="263" t="s">
        <v>241</v>
      </c>
      <c r="AE31" s="264" t="s">
        <v>248</v>
      </c>
      <c r="AF31" s="264" t="s">
        <v>257</v>
      </c>
      <c r="AG31" s="265" t="s">
        <v>248</v>
      </c>
    </row>
    <row r="32" spans="1:34" ht="21" customHeight="1" x14ac:dyDescent="0.25"/>
    <row r="33" spans="1:34" ht="25"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249"/>
      <c r="AD33" s="544"/>
      <c r="AE33" s="544"/>
      <c r="AF33" s="544"/>
      <c r="AG33" s="544"/>
      <c r="AH33" s="1"/>
    </row>
    <row r="34" spans="1:34" ht="20.149999999999999" customHeight="1" x14ac:dyDescent="0.35">
      <c r="A34" s="43"/>
      <c r="B34" s="183">
        <v>2020</v>
      </c>
      <c r="C34" s="184"/>
      <c r="D34" s="277">
        <v>82.669442653773842</v>
      </c>
      <c r="E34" s="278">
        <v>78.730707465520126</v>
      </c>
      <c r="F34" s="268">
        <v>88.640593711829666</v>
      </c>
      <c r="G34" s="277">
        <v>10.206822455009402</v>
      </c>
      <c r="H34" s="278"/>
      <c r="I34" s="268">
        <v>5.4631067731336707</v>
      </c>
      <c r="J34" s="277">
        <v>7.501880204136449</v>
      </c>
      <c r="K34" s="278"/>
      <c r="L34" s="268">
        <v>3.2287014480895229</v>
      </c>
      <c r="M34" s="277">
        <v>100.37814531291968</v>
      </c>
      <c r="N34" s="278"/>
      <c r="O34" s="268">
        <v>97.332401933052864</v>
      </c>
      <c r="P34" s="3"/>
      <c r="Q34" s="260">
        <v>-24.519597500639062</v>
      </c>
      <c r="R34" s="261">
        <v>-26.535857555775969</v>
      </c>
      <c r="S34" s="255">
        <v>-29.100156020662784</v>
      </c>
      <c r="T34" s="260">
        <v>-41.037449254446074</v>
      </c>
      <c r="U34" s="261"/>
      <c r="V34" s="255">
        <v>-70.908992678497597</v>
      </c>
      <c r="W34" s="260">
        <v>42.830511787009776</v>
      </c>
      <c r="X34" s="261"/>
      <c r="Y34" s="255">
        <v>-14.98867033939565</v>
      </c>
      <c r="Z34" s="260">
        <v>-24.006245566840047</v>
      </c>
      <c r="AA34" s="261"/>
      <c r="AB34" s="255">
        <v>-34.056460108077054</v>
      </c>
      <c r="AC34" s="3"/>
      <c r="AD34" s="260" t="s">
        <v>246</v>
      </c>
      <c r="AE34" s="261"/>
      <c r="AF34" s="261"/>
      <c r="AG34" s="262"/>
    </row>
    <row r="35" spans="1:34" ht="20.149999999999999" customHeight="1" x14ac:dyDescent="0.35">
      <c r="A35" s="43"/>
      <c r="B35" s="185">
        <v>2021</v>
      </c>
      <c r="C35" s="186"/>
      <c r="D35" s="179">
        <v>107.58575049504951</v>
      </c>
      <c r="E35" s="65">
        <v>112.31793484290685</v>
      </c>
      <c r="F35" s="180">
        <v>119.46249310722111</v>
      </c>
      <c r="G35" s="179">
        <v>12.311485148514851</v>
      </c>
      <c r="H35" s="65">
        <v>23.79425156494127</v>
      </c>
      <c r="I35" s="180">
        <v>13.2594539745301</v>
      </c>
      <c r="J35" s="179">
        <v>3.8595049504950496</v>
      </c>
      <c r="K35" s="65">
        <v>10.184416762621431</v>
      </c>
      <c r="L35" s="180">
        <v>6.2030478522572041</v>
      </c>
      <c r="M35" s="179">
        <v>123.75674059405941</v>
      </c>
      <c r="N35" s="65">
        <v>146.29660317046955</v>
      </c>
      <c r="O35" s="180">
        <v>138.92499493400842</v>
      </c>
      <c r="P35" s="3"/>
      <c r="Q35" s="174">
        <v>30.139682863949002</v>
      </c>
      <c r="R35" s="64">
        <v>42.660898725093844</v>
      </c>
      <c r="S35" s="175">
        <v>34.771765513702832</v>
      </c>
      <c r="T35" s="174">
        <v>20.620155810428972</v>
      </c>
      <c r="U35" s="64"/>
      <c r="V35" s="175">
        <v>142.70903947583145</v>
      </c>
      <c r="W35" s="174">
        <v>-48.552831483689708</v>
      </c>
      <c r="X35" s="64"/>
      <c r="Y35" s="175">
        <v>92.122063683141818</v>
      </c>
      <c r="Z35" s="174">
        <v>23.290523259105214</v>
      </c>
      <c r="AA35" s="64"/>
      <c r="AB35" s="175">
        <v>42.732525012067903</v>
      </c>
      <c r="AC35" s="3"/>
      <c r="AD35" s="174" t="s">
        <v>238</v>
      </c>
      <c r="AE35" s="64" t="s">
        <v>248</v>
      </c>
      <c r="AF35" s="64" t="s">
        <v>248</v>
      </c>
      <c r="AG35" s="175" t="s">
        <v>248</v>
      </c>
    </row>
    <row r="36" spans="1:34" ht="20.149999999999999" customHeight="1" x14ac:dyDescent="0.35">
      <c r="A36" s="43"/>
      <c r="B36" s="258">
        <v>2022</v>
      </c>
      <c r="C36" s="259"/>
      <c r="D36" s="280">
        <v>115.33374747678644</v>
      </c>
      <c r="E36" s="281">
        <v>115.78117894854046</v>
      </c>
      <c r="F36" s="300">
        <v>128.41451895053751</v>
      </c>
      <c r="G36" s="280">
        <v>16.193278159063382</v>
      </c>
      <c r="H36" s="281">
        <v>38.094997375872808</v>
      </c>
      <c r="I36" s="300">
        <v>14.976908210432976</v>
      </c>
      <c r="J36" s="280">
        <v>7.3711142511102139</v>
      </c>
      <c r="K36" s="281">
        <v>9.9369285203407554</v>
      </c>
      <c r="L36" s="300">
        <v>11.223311226404556</v>
      </c>
      <c r="M36" s="280">
        <v>138.89813988696002</v>
      </c>
      <c r="N36" s="281">
        <v>163.81310484475404</v>
      </c>
      <c r="O36" s="300">
        <v>154.61473838737504</v>
      </c>
      <c r="P36" s="126"/>
      <c r="Q36" s="263">
        <v>7.2016944122600322</v>
      </c>
      <c r="R36" s="264">
        <v>3.0834292942480928</v>
      </c>
      <c r="S36" s="301">
        <v>7.4935869916128324</v>
      </c>
      <c r="T36" s="263">
        <v>31.529851709534256</v>
      </c>
      <c r="U36" s="264">
        <v>60.101683685939079</v>
      </c>
      <c r="V36" s="301">
        <v>12.952676929501838</v>
      </c>
      <c r="W36" s="263">
        <v>90.986003273691466</v>
      </c>
      <c r="X36" s="264">
        <v>-2.4300678971435024</v>
      </c>
      <c r="Y36" s="301">
        <v>80.932204516899148</v>
      </c>
      <c r="Z36" s="263">
        <v>12.234807752832726</v>
      </c>
      <c r="AA36" s="264">
        <v>11.973279826490288</v>
      </c>
      <c r="AB36" s="301">
        <v>11.293679341740395</v>
      </c>
      <c r="AC36" s="126"/>
      <c r="AD36" s="263" t="s">
        <v>241</v>
      </c>
      <c r="AE36" s="264" t="s">
        <v>248</v>
      </c>
      <c r="AF36" s="264" t="s">
        <v>257</v>
      </c>
      <c r="AG36" s="265" t="s">
        <v>248</v>
      </c>
    </row>
    <row r="37" spans="1:34" ht="21" customHeight="1" x14ac:dyDescent="0.25"/>
    <row r="38" spans="1:34" ht="25"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249"/>
      <c r="AD38" s="544"/>
      <c r="AE38" s="544"/>
      <c r="AF38" s="544"/>
      <c r="AG38" s="544"/>
      <c r="AH38" s="1"/>
    </row>
    <row r="39" spans="1:34" ht="20.149999999999999" customHeight="1" x14ac:dyDescent="0.35">
      <c r="A39" s="43"/>
      <c r="B39" s="183">
        <v>2020</v>
      </c>
      <c r="C39" s="184"/>
      <c r="D39" s="277">
        <v>100.50627693860909</v>
      </c>
      <c r="E39" s="278">
        <v>95.042261874985286</v>
      </c>
      <c r="F39" s="268">
        <v>105.0538378418004</v>
      </c>
      <c r="G39" s="277">
        <v>11.967809575583427</v>
      </c>
      <c r="H39" s="278"/>
      <c r="I39" s="268">
        <v>8.3316247539681125</v>
      </c>
      <c r="J39" s="277">
        <v>7.7042674639847784</v>
      </c>
      <c r="K39" s="278"/>
      <c r="L39" s="268">
        <v>3.2836335543170665</v>
      </c>
      <c r="M39" s="277">
        <v>120.1783539781773</v>
      </c>
      <c r="N39" s="278"/>
      <c r="O39" s="268">
        <v>116.66909615008558</v>
      </c>
      <c r="P39" s="3"/>
      <c r="Q39" s="260">
        <v>-17.803949670143091</v>
      </c>
      <c r="R39" s="261">
        <v>-21.352794642115057</v>
      </c>
      <c r="S39" s="255">
        <v>-21.14811214827586</v>
      </c>
      <c r="T39" s="260">
        <v>-52.274025878138325</v>
      </c>
      <c r="U39" s="261"/>
      <c r="V39" s="255">
        <v>-47.657787520810196</v>
      </c>
      <c r="W39" s="260">
        <v>229.99815579089304</v>
      </c>
      <c r="X39" s="261"/>
      <c r="Y39" s="255">
        <v>-5.2707905432990305</v>
      </c>
      <c r="Z39" s="260">
        <v>-19.713575763021463</v>
      </c>
      <c r="AA39" s="261"/>
      <c r="AB39" s="255">
        <v>-23.552452980393412</v>
      </c>
      <c r="AC39" s="3"/>
      <c r="AD39" s="260" t="s">
        <v>246</v>
      </c>
      <c r="AE39" s="261"/>
      <c r="AF39" s="261"/>
      <c r="AG39" s="262"/>
    </row>
    <row r="40" spans="1:34" ht="20.149999999999999" customHeight="1" x14ac:dyDescent="0.35">
      <c r="A40" s="43"/>
      <c r="B40" s="185">
        <v>2021</v>
      </c>
      <c r="C40" s="186"/>
      <c r="D40" s="179">
        <v>109.86384163572893</v>
      </c>
      <c r="E40" s="65">
        <v>107.62667358526409</v>
      </c>
      <c r="F40" s="180">
        <v>113.09629601318971</v>
      </c>
      <c r="G40" s="179">
        <v>9.7175153765168734</v>
      </c>
      <c r="H40" s="65">
        <v>17.55064393464545</v>
      </c>
      <c r="I40" s="180">
        <v>9.2445493619408747</v>
      </c>
      <c r="J40" s="179">
        <v>2.8828891228459024</v>
      </c>
      <c r="K40" s="65">
        <v>8.6327078672181567</v>
      </c>
      <c r="L40" s="180">
        <v>4.9224174097751536</v>
      </c>
      <c r="M40" s="179">
        <v>122.4642461350917</v>
      </c>
      <c r="N40" s="65">
        <v>133.81002538712769</v>
      </c>
      <c r="O40" s="180">
        <v>127.26326278490575</v>
      </c>
      <c r="P40" s="3"/>
      <c r="Q40" s="174">
        <v>9.3104281465380847</v>
      </c>
      <c r="R40" s="64">
        <v>13.240858815855166</v>
      </c>
      <c r="S40" s="175">
        <v>7.6555586512706046</v>
      </c>
      <c r="T40" s="174">
        <v>-18.802891079341979</v>
      </c>
      <c r="U40" s="64"/>
      <c r="V40" s="175">
        <v>10.957341873835372</v>
      </c>
      <c r="W40" s="174">
        <v>-62.580619944506353</v>
      </c>
      <c r="X40" s="64"/>
      <c r="Y40" s="175">
        <v>49.907635196659676</v>
      </c>
      <c r="Z40" s="174">
        <v>1.902083096683417</v>
      </c>
      <c r="AA40" s="64"/>
      <c r="AB40" s="175">
        <v>9.0805251642439</v>
      </c>
      <c r="AC40" s="3"/>
      <c r="AD40" s="174" t="s">
        <v>241</v>
      </c>
      <c r="AE40" s="64" t="s">
        <v>248</v>
      </c>
      <c r="AF40" s="64" t="s">
        <v>248</v>
      </c>
      <c r="AG40" s="175" t="s">
        <v>248</v>
      </c>
    </row>
    <row r="41" spans="1:34" ht="20.149999999999999" customHeight="1" x14ac:dyDescent="0.35">
      <c r="A41" s="43"/>
      <c r="B41" s="258">
        <v>2022</v>
      </c>
      <c r="C41" s="259"/>
      <c r="D41" s="280">
        <v>118.80892182518913</v>
      </c>
      <c r="E41" s="281">
        <v>117.43016599459735</v>
      </c>
      <c r="F41" s="300">
        <v>130.63120463344109</v>
      </c>
      <c r="G41" s="280">
        <v>14.586168339915307</v>
      </c>
      <c r="H41" s="281">
        <v>31.54941425199468</v>
      </c>
      <c r="I41" s="300">
        <v>13.298998970930255</v>
      </c>
      <c r="J41" s="280">
        <v>4.5594994528239043</v>
      </c>
      <c r="K41" s="281">
        <v>7.7473182195993715</v>
      </c>
      <c r="L41" s="300">
        <v>7.322263607138245</v>
      </c>
      <c r="M41" s="280">
        <v>137.95458961792835</v>
      </c>
      <c r="N41" s="281">
        <v>156.72689846619139</v>
      </c>
      <c r="O41" s="300">
        <v>151.25246721150958</v>
      </c>
      <c r="P41" s="126"/>
      <c r="Q41" s="263">
        <v>8.141969237841078</v>
      </c>
      <c r="R41" s="264">
        <v>9.1087943933596947</v>
      </c>
      <c r="S41" s="301">
        <v>15.504405748349631</v>
      </c>
      <c r="T41" s="263">
        <v>50.101829272009553</v>
      </c>
      <c r="U41" s="264">
        <v>79.762146446359012</v>
      </c>
      <c r="V41" s="301">
        <v>43.857731191744719</v>
      </c>
      <c r="W41" s="263">
        <v>58.157294942911307</v>
      </c>
      <c r="X41" s="264">
        <v>-10.256221584477213</v>
      </c>
      <c r="Y41" s="301">
        <v>48.753407067031972</v>
      </c>
      <c r="Z41" s="263">
        <v>12.648870157367988</v>
      </c>
      <c r="AA41" s="264">
        <v>17.1264245805163</v>
      </c>
      <c r="AB41" s="301">
        <v>18.85006238379734</v>
      </c>
      <c r="AC41" s="126"/>
      <c r="AD41" s="263" t="s">
        <v>241</v>
      </c>
      <c r="AE41" s="264" t="s">
        <v>248</v>
      </c>
      <c r="AF41" s="264" t="s">
        <v>257</v>
      </c>
      <c r="AG41" s="265" t="s">
        <v>248</v>
      </c>
    </row>
    <row r="42" spans="1:34" ht="14.15" customHeight="1" x14ac:dyDescent="0.25"/>
    <row r="43" spans="1:34" ht="20.149999999999999" customHeight="1" x14ac:dyDescent="0.35">
      <c r="B43" s="5" t="s">
        <v>87</v>
      </c>
    </row>
    <row r="44" spans="1:34" ht="14.15" customHeight="1" x14ac:dyDescent="0.35">
      <c r="B44" s="5"/>
    </row>
    <row r="45" spans="1:34" ht="24" customHeight="1" x14ac:dyDescent="0.25">
      <c r="B45" s="558" t="s">
        <v>107</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row>
    <row r="46" spans="1:34" ht="14.15" customHeight="1" x14ac:dyDescent="0.25"/>
    <row r="47" spans="1:34"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34"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pans="1:34" x14ac:dyDescent="0.2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row>
    <row r="50" spans="1:34" x14ac:dyDescent="0.2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4" x14ac:dyDescent="0.2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row>
    <row r="52" spans="1:34" x14ac:dyDescent="0.2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row>
    <row r="53" spans="1:34" x14ac:dyDescent="0.2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x14ac:dyDescent="0.2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x14ac:dyDescent="0.25">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6" spans="1:34"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row>
    <row r="57" spans="1:34" x14ac:dyDescent="0.2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x14ac:dyDescent="0.25">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1:34" x14ac:dyDescent="0.25">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row>
    <row r="60" spans="1:34" x14ac:dyDescent="0.25">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row>
    <row r="61" spans="1:34" x14ac:dyDescent="0.25">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row>
    <row r="62" spans="1:34" x14ac:dyDescent="0.25">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row>
    <row r="63" spans="1:34" x14ac:dyDescent="0.2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row>
    <row r="64" spans="1:34" x14ac:dyDescent="0.2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row>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sheetData>
  <mergeCells count="24">
    <mergeCell ref="U3:AG3"/>
    <mergeCell ref="AD6:AG6"/>
    <mergeCell ref="Q6:AB6"/>
    <mergeCell ref="Q7:S7"/>
    <mergeCell ref="AD7:AG7"/>
    <mergeCell ref="M7:O7"/>
    <mergeCell ref="T7:V7"/>
    <mergeCell ref="W7:Y7"/>
    <mergeCell ref="D6:O6"/>
    <mergeCell ref="Z7:AB7"/>
    <mergeCell ref="D7:F7"/>
    <mergeCell ref="G7:I7"/>
    <mergeCell ref="J7:L7"/>
    <mergeCell ref="B45:AG45"/>
    <mergeCell ref="B33:O33"/>
    <mergeCell ref="Q28:AB28"/>
    <mergeCell ref="B38:O38"/>
    <mergeCell ref="B28:O28"/>
    <mergeCell ref="Q33:AB33"/>
    <mergeCell ref="B8:C8"/>
    <mergeCell ref="AD38:AG38"/>
    <mergeCell ref="AD33:AG33"/>
    <mergeCell ref="AD28:AG28"/>
    <mergeCell ref="Q38:AB38"/>
  </mergeCells>
  <phoneticPr fontId="0" type="noConversion"/>
  <printOptions horizontalCentered="1" verticalCentered="1"/>
  <pageMargins left="0.25" right="0.25" top="0.25" bottom="0.25" header="0" footer="0"/>
  <pageSetup scale="59" orientation="landscape" r:id="rId1"/>
  <headerFooter alignWithMargins="0"/>
  <rowBreaks count="1" manualBreakCount="1">
    <brk id="47" max="16383" man="1"/>
  </rowBreaks>
  <colBreaks count="1" manualBreakCount="1">
    <brk id="3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5">
    <pageSetUpPr fitToPage="1"/>
  </sheetPr>
  <dimension ref="A1:AW78"/>
  <sheetViews>
    <sheetView showGridLines="0" zoomScale="75" workbookViewId="0"/>
  </sheetViews>
  <sheetFormatPr defaultRowHeight="12.5" x14ac:dyDescent="0.25"/>
  <cols>
    <col min="1" max="1" width="1.7265625" customWidth="1"/>
    <col min="2" max="2" width="6.7265625" customWidth="1"/>
    <col min="3" max="3" width="6.7265625" style="23" customWidth="1"/>
    <col min="4" max="15" width="8.7265625" customWidth="1"/>
    <col min="16" max="16" width="1.453125" customWidth="1"/>
    <col min="17" max="28" width="7.7265625" customWidth="1"/>
    <col min="29" max="29" width="1.453125" customWidth="1"/>
    <col min="30" max="33" width="7.7265625" customWidth="1"/>
    <col min="34" max="34" width="1.7265625" customWidth="1"/>
    <col min="35" max="48" width="9.1796875" style="151" customWidth="1"/>
  </cols>
  <sheetData>
    <row r="1" spans="1:33" ht="40" customHeight="1" x14ac:dyDescent="0.3">
      <c r="B1" s="365" t="s">
        <v>144</v>
      </c>
      <c r="AD1" s="3"/>
      <c r="AG1" s="386"/>
    </row>
    <row r="2" spans="1:33" ht="21" customHeight="1" x14ac:dyDescent="0.25">
      <c r="B2" s="8" t="s">
        <v>150</v>
      </c>
    </row>
    <row r="3" spans="1:33" ht="21" customHeight="1" x14ac:dyDescent="0.25">
      <c r="B3" s="8" t="s">
        <v>151</v>
      </c>
      <c r="U3" s="559" t="s">
        <v>236</v>
      </c>
      <c r="V3" s="559"/>
      <c r="W3" s="559"/>
      <c r="X3" s="559"/>
      <c r="Y3" s="559"/>
      <c r="Z3" s="559"/>
      <c r="AA3" s="559"/>
      <c r="AB3" s="559"/>
      <c r="AC3" s="559"/>
      <c r="AD3" s="559"/>
      <c r="AE3" s="559"/>
      <c r="AF3" s="559"/>
      <c r="AG3" s="559"/>
    </row>
    <row r="4" spans="1:33" ht="21" customHeight="1" x14ac:dyDescent="0.25">
      <c r="B4" s="142" t="s">
        <v>152</v>
      </c>
      <c r="C4" s="3"/>
      <c r="D4" s="3"/>
      <c r="E4" s="3"/>
      <c r="F4" s="3"/>
      <c r="G4" s="3"/>
      <c r="H4" s="143"/>
      <c r="I4" s="143"/>
      <c r="J4" s="143"/>
      <c r="K4" s="143"/>
      <c r="L4" s="143"/>
      <c r="M4" s="143"/>
      <c r="N4" s="143"/>
      <c r="O4" s="143"/>
      <c r="P4" s="143"/>
      <c r="Q4" s="143"/>
      <c r="R4" s="143"/>
      <c r="S4" s="143"/>
      <c r="T4" s="143"/>
      <c r="U4" s="143"/>
      <c r="V4" s="143"/>
      <c r="W4" s="143"/>
      <c r="AC4" s="143"/>
    </row>
    <row r="5" spans="1:33" ht="25" customHeight="1" x14ac:dyDescent="0.25"/>
    <row r="6" spans="1:33" ht="25" customHeight="1" x14ac:dyDescent="0.35">
      <c r="D6" s="541" t="s">
        <v>80</v>
      </c>
      <c r="E6" s="541"/>
      <c r="F6" s="541"/>
      <c r="G6" s="541"/>
      <c r="H6" s="541"/>
      <c r="I6" s="541"/>
      <c r="J6" s="541"/>
      <c r="K6" s="541"/>
      <c r="L6" s="541"/>
      <c r="M6" s="541"/>
      <c r="N6" s="541"/>
      <c r="O6" s="541"/>
      <c r="Q6" s="541" t="s">
        <v>69</v>
      </c>
      <c r="R6" s="541"/>
      <c r="S6" s="541"/>
      <c r="T6" s="541"/>
      <c r="U6" s="541"/>
      <c r="V6" s="541"/>
      <c r="W6" s="541"/>
      <c r="X6" s="541"/>
      <c r="Y6" s="541"/>
      <c r="Z6" s="541"/>
      <c r="AA6" s="541"/>
      <c r="AB6" s="541"/>
      <c r="AD6" s="541" t="s">
        <v>75</v>
      </c>
      <c r="AE6" s="541"/>
      <c r="AF6" s="541"/>
      <c r="AG6" s="541"/>
    </row>
    <row r="7" spans="1:33" ht="25" customHeight="1" x14ac:dyDescent="0.35">
      <c r="D7" s="545" t="s">
        <v>20</v>
      </c>
      <c r="E7" s="545"/>
      <c r="F7" s="545"/>
      <c r="G7" s="545" t="s">
        <v>18</v>
      </c>
      <c r="H7" s="545"/>
      <c r="I7" s="545"/>
      <c r="J7" s="545" t="s">
        <v>17</v>
      </c>
      <c r="K7" s="545"/>
      <c r="L7" s="545"/>
      <c r="M7" s="545" t="s">
        <v>88</v>
      </c>
      <c r="N7" s="545"/>
      <c r="O7" s="545"/>
      <c r="Q7" s="545" t="s">
        <v>20</v>
      </c>
      <c r="R7" s="545"/>
      <c r="S7" s="545"/>
      <c r="T7" s="545" t="s">
        <v>18</v>
      </c>
      <c r="U7" s="545"/>
      <c r="V7" s="545"/>
      <c r="W7" s="545" t="s">
        <v>17</v>
      </c>
      <c r="X7" s="545"/>
      <c r="Y7" s="545"/>
      <c r="Z7" s="545" t="s">
        <v>88</v>
      </c>
      <c r="AA7" s="545"/>
      <c r="AB7" s="545"/>
      <c r="AD7" s="545" t="s">
        <v>76</v>
      </c>
      <c r="AE7" s="545"/>
      <c r="AF7" s="545"/>
      <c r="AG7" s="545"/>
    </row>
    <row r="8" spans="1:33" ht="30"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c r="AC8" s="45"/>
      <c r="AD8" s="250" t="s">
        <v>20</v>
      </c>
      <c r="AE8" s="251" t="s">
        <v>18</v>
      </c>
      <c r="AF8" s="251" t="s">
        <v>17</v>
      </c>
      <c r="AG8" s="252" t="s">
        <v>12</v>
      </c>
    </row>
    <row r="9" spans="1:33" ht="20.149999999999999" customHeight="1" x14ac:dyDescent="0.4">
      <c r="A9" s="42"/>
      <c r="B9" s="183">
        <v>2021</v>
      </c>
      <c r="C9" s="184" t="s">
        <v>160</v>
      </c>
      <c r="D9" s="266">
        <v>67.754625806451614</v>
      </c>
      <c r="E9" s="267">
        <v>77.692380952380958</v>
      </c>
      <c r="F9" s="268">
        <v>89.953964370686109</v>
      </c>
      <c r="G9" s="266">
        <v>6.4912258064516131</v>
      </c>
      <c r="H9" s="267">
        <v>8.8082146596069997</v>
      </c>
      <c r="I9" s="268">
        <v>5.8971114006680851</v>
      </c>
      <c r="J9" s="266">
        <v>1.3570322580645162</v>
      </c>
      <c r="K9" s="267">
        <v>4.4455828131438988</v>
      </c>
      <c r="L9" s="268">
        <v>3.1938666360795467</v>
      </c>
      <c r="M9" s="266">
        <v>75.602883870967744</v>
      </c>
      <c r="N9" s="267">
        <v>90.946178425131848</v>
      </c>
      <c r="O9" s="268">
        <v>99.044942407433737</v>
      </c>
      <c r="P9" s="3"/>
      <c r="Q9" s="253">
        <v>196.24974626075269</v>
      </c>
      <c r="R9" s="254">
        <v>137.63670124066397</v>
      </c>
      <c r="S9" s="255">
        <v>108.36900928771632</v>
      </c>
      <c r="T9" s="253">
        <v>0</v>
      </c>
      <c r="U9" s="254"/>
      <c r="V9" s="255">
        <v>383.78859197763046</v>
      </c>
      <c r="W9" s="253">
        <v>-32.704120807728181</v>
      </c>
      <c r="X9" s="254"/>
      <c r="Y9" s="255">
        <v>189.46366756766284</v>
      </c>
      <c r="Z9" s="253">
        <v>203.78103526707628</v>
      </c>
      <c r="AA9" s="254"/>
      <c r="AB9" s="255">
        <v>117.71550989572927</v>
      </c>
      <c r="AC9" s="3"/>
      <c r="AD9" s="260" t="s">
        <v>249</v>
      </c>
      <c r="AE9" s="261" t="s">
        <v>246</v>
      </c>
      <c r="AF9" s="261" t="s">
        <v>248</v>
      </c>
      <c r="AG9" s="262" t="s">
        <v>248</v>
      </c>
    </row>
    <row r="10" spans="1:33" ht="20.149999999999999" customHeight="1" x14ac:dyDescent="0.35">
      <c r="A10" s="43"/>
      <c r="B10" s="185"/>
      <c r="C10" s="186" t="s">
        <v>164</v>
      </c>
      <c r="D10" s="179">
        <v>38.395466511807975</v>
      </c>
      <c r="E10" s="65">
        <v>48.692085347120752</v>
      </c>
      <c r="F10" s="180">
        <v>67.594416000403541</v>
      </c>
      <c r="G10" s="179">
        <v>4.0516195638146861</v>
      </c>
      <c r="H10" s="65">
        <v>7.2151535152590407</v>
      </c>
      <c r="I10" s="180">
        <v>6.3531428828546943</v>
      </c>
      <c r="J10" s="179">
        <v>1.3808233320428442E-2</v>
      </c>
      <c r="K10" s="65">
        <v>3.606005614028867</v>
      </c>
      <c r="L10" s="180">
        <v>2.8458843420779409</v>
      </c>
      <c r="M10" s="179">
        <v>42.460894308943089</v>
      </c>
      <c r="N10" s="65">
        <v>59.513244476408659</v>
      </c>
      <c r="O10" s="180">
        <v>76.793443225336176</v>
      </c>
      <c r="P10" s="3"/>
      <c r="Q10" s="174">
        <v>40.100370729015083</v>
      </c>
      <c r="R10" s="64">
        <v>70.319459540307733</v>
      </c>
      <c r="S10" s="175">
        <v>71.381119341571335</v>
      </c>
      <c r="T10" s="174">
        <v>0</v>
      </c>
      <c r="U10" s="64"/>
      <c r="V10" s="175">
        <v>298.18064406414999</v>
      </c>
      <c r="W10" s="174">
        <v>-99.418624391628029</v>
      </c>
      <c r="X10" s="64"/>
      <c r="Y10" s="175">
        <v>120.56203533191275</v>
      </c>
      <c r="Z10" s="174">
        <v>42.578171388870885</v>
      </c>
      <c r="AA10" s="64"/>
      <c r="AB10" s="175">
        <v>81.429732667691951</v>
      </c>
      <c r="AC10" s="3"/>
      <c r="AD10" s="174" t="s">
        <v>249</v>
      </c>
      <c r="AE10" s="64" t="s">
        <v>246</v>
      </c>
      <c r="AF10" s="64" t="s">
        <v>248</v>
      </c>
      <c r="AG10" s="175" t="s">
        <v>248</v>
      </c>
    </row>
    <row r="11" spans="1:33" ht="20.149999999999999" customHeight="1" x14ac:dyDescent="0.35">
      <c r="A11" s="43"/>
      <c r="B11" s="187"/>
      <c r="C11" s="188" t="s">
        <v>165</v>
      </c>
      <c r="D11" s="269">
        <v>48.223801333333334</v>
      </c>
      <c r="E11" s="66">
        <v>55.410887727448703</v>
      </c>
      <c r="F11" s="272">
        <v>73.083958712811167</v>
      </c>
      <c r="G11" s="269">
        <v>3.3242666666666665</v>
      </c>
      <c r="H11" s="66">
        <v>10.328632612328803</v>
      </c>
      <c r="I11" s="272">
        <v>7.1094204483062402</v>
      </c>
      <c r="J11" s="269">
        <v>0</v>
      </c>
      <c r="K11" s="66">
        <v>3.125084542367722</v>
      </c>
      <c r="L11" s="272">
        <v>3.6499443751680083</v>
      </c>
      <c r="M11" s="269">
        <v>51.548068000000001</v>
      </c>
      <c r="N11" s="66">
        <v>68.86460488214523</v>
      </c>
      <c r="O11" s="272">
        <v>83.843323536285425</v>
      </c>
      <c r="P11" s="3"/>
      <c r="Q11" s="298">
        <v>43.228599298538896</v>
      </c>
      <c r="R11" s="145">
        <v>159.37619608270865</v>
      </c>
      <c r="S11" s="299">
        <v>77.768663056694038</v>
      </c>
      <c r="T11" s="298">
        <v>145.05602516819974</v>
      </c>
      <c r="U11" s="145"/>
      <c r="V11" s="299">
        <v>261.52460290669575</v>
      </c>
      <c r="W11" s="298">
        <v>-100</v>
      </c>
      <c r="X11" s="145"/>
      <c r="Y11" s="299">
        <v>192.01430120952824</v>
      </c>
      <c r="Z11" s="298">
        <v>28.403909723013793</v>
      </c>
      <c r="AA11" s="145"/>
      <c r="AB11" s="299">
        <v>89.141901341642196</v>
      </c>
      <c r="AC11" s="3"/>
      <c r="AD11" s="256" t="s">
        <v>249</v>
      </c>
      <c r="AE11" s="63" t="s">
        <v>248</v>
      </c>
      <c r="AF11" s="63" t="s">
        <v>237</v>
      </c>
      <c r="AG11" s="257" t="s">
        <v>248</v>
      </c>
    </row>
    <row r="12" spans="1:33" ht="20.149999999999999" customHeight="1" x14ac:dyDescent="0.35">
      <c r="A12" s="43"/>
      <c r="B12" s="185"/>
      <c r="C12" s="186" t="s">
        <v>167</v>
      </c>
      <c r="D12" s="179">
        <v>50.588255483870967</v>
      </c>
      <c r="E12" s="65">
        <v>51.536650816090479</v>
      </c>
      <c r="F12" s="180">
        <v>75.900017550276615</v>
      </c>
      <c r="G12" s="179">
        <v>5.3483870967741938</v>
      </c>
      <c r="H12" s="65">
        <v>12.505529123588335</v>
      </c>
      <c r="I12" s="180">
        <v>8.321368793156644</v>
      </c>
      <c r="J12" s="179">
        <v>3.621032258064516</v>
      </c>
      <c r="K12" s="65">
        <v>4.2440885938533093</v>
      </c>
      <c r="L12" s="180">
        <v>3.1664295788533101</v>
      </c>
      <c r="M12" s="179">
        <v>59.55767483870968</v>
      </c>
      <c r="N12" s="65">
        <v>68.286268533532123</v>
      </c>
      <c r="O12" s="180">
        <v>87.387815922286578</v>
      </c>
      <c r="P12" s="3"/>
      <c r="Q12" s="174">
        <v>42.178243372177185</v>
      </c>
      <c r="R12" s="64">
        <v>85.290715943652046</v>
      </c>
      <c r="S12" s="175">
        <v>70.287256172584762</v>
      </c>
      <c r="T12" s="174">
        <v>12.832099302137673</v>
      </c>
      <c r="U12" s="64"/>
      <c r="V12" s="175">
        <v>178.93073084847495</v>
      </c>
      <c r="W12" s="174">
        <v>117.49205611182474</v>
      </c>
      <c r="X12" s="64"/>
      <c r="Y12" s="175">
        <v>145.1829661883929</v>
      </c>
      <c r="Z12" s="174">
        <v>41.851602783724786</v>
      </c>
      <c r="AA12" s="64"/>
      <c r="AB12" s="175">
        <v>78.902847928911555</v>
      </c>
      <c r="AC12" s="3"/>
      <c r="AD12" s="174" t="s">
        <v>238</v>
      </c>
      <c r="AE12" s="64" t="s">
        <v>248</v>
      </c>
      <c r="AF12" s="64" t="s">
        <v>246</v>
      </c>
      <c r="AG12" s="175" t="s">
        <v>248</v>
      </c>
    </row>
    <row r="13" spans="1:33" ht="20.149999999999999" customHeight="1" x14ac:dyDescent="0.35">
      <c r="A13" s="43"/>
      <c r="B13" s="187"/>
      <c r="C13" s="188" t="s">
        <v>168</v>
      </c>
      <c r="D13" s="269">
        <v>44.228555999999998</v>
      </c>
      <c r="E13" s="66">
        <v>47.309653054448873</v>
      </c>
      <c r="F13" s="272">
        <v>66.265390417111576</v>
      </c>
      <c r="G13" s="269">
        <v>6.4822666666666668</v>
      </c>
      <c r="H13" s="66">
        <v>6.5748038190727893</v>
      </c>
      <c r="I13" s="272">
        <v>6.6094641916962056</v>
      </c>
      <c r="J13" s="269">
        <v>1.4557333333333333</v>
      </c>
      <c r="K13" s="66">
        <v>3.6400648500003139</v>
      </c>
      <c r="L13" s="272">
        <v>3.2120903133537775</v>
      </c>
      <c r="M13" s="269">
        <v>52.166556</v>
      </c>
      <c r="N13" s="66">
        <v>57.524521723521971</v>
      </c>
      <c r="O13" s="272">
        <v>76.086944922161564</v>
      </c>
      <c r="P13" s="3"/>
      <c r="Q13" s="256">
        <v>100.86280118641315</v>
      </c>
      <c r="R13" s="63">
        <v>143.72909615545018</v>
      </c>
      <c r="S13" s="299">
        <v>78.528225801081746</v>
      </c>
      <c r="T13" s="256">
        <v>262.62400238681283</v>
      </c>
      <c r="U13" s="63"/>
      <c r="V13" s="299">
        <v>205.80055194684141</v>
      </c>
      <c r="W13" s="256">
        <v>-26.591810664852556</v>
      </c>
      <c r="X13" s="63"/>
      <c r="Y13" s="299">
        <v>165.21342138701579</v>
      </c>
      <c r="Z13" s="256">
        <v>102.27472041464502</v>
      </c>
      <c r="AA13" s="63"/>
      <c r="AB13" s="299">
        <v>87.91494745442526</v>
      </c>
      <c r="AC13" s="3"/>
      <c r="AD13" s="256" t="s">
        <v>241</v>
      </c>
      <c r="AE13" s="63" t="s">
        <v>246</v>
      </c>
      <c r="AF13" s="63" t="s">
        <v>248</v>
      </c>
      <c r="AG13" s="257" t="s">
        <v>248</v>
      </c>
    </row>
    <row r="14" spans="1:33" ht="20.149999999999999" customHeight="1" x14ac:dyDescent="0.35">
      <c r="A14" s="43"/>
      <c r="B14" s="185"/>
      <c r="C14" s="186" t="s">
        <v>169</v>
      </c>
      <c r="D14" s="179">
        <v>46.812402270674752</v>
      </c>
      <c r="E14" s="65">
        <v>45.79460191492096</v>
      </c>
      <c r="F14" s="180">
        <v>62.162195720028805</v>
      </c>
      <c r="G14" s="179">
        <v>4.4225261256612054</v>
      </c>
      <c r="H14" s="65">
        <v>11.450239335863163</v>
      </c>
      <c r="I14" s="180">
        <v>7.7239726271913742</v>
      </c>
      <c r="J14" s="179">
        <v>0</v>
      </c>
      <c r="K14" s="65">
        <v>5.210186135938212</v>
      </c>
      <c r="L14" s="180">
        <v>4.2237409587620913</v>
      </c>
      <c r="M14" s="179">
        <v>51.23492839633596</v>
      </c>
      <c r="N14" s="65">
        <v>62.455027386722335</v>
      </c>
      <c r="O14" s="180">
        <v>74.109909305982271</v>
      </c>
      <c r="P14" s="3"/>
      <c r="Q14" s="174">
        <v>107.71529600056621</v>
      </c>
      <c r="R14" s="64">
        <v>120.33150274174987</v>
      </c>
      <c r="S14" s="175">
        <v>73.172859972717447</v>
      </c>
      <c r="T14" s="174">
        <v>32.554346883278143</v>
      </c>
      <c r="U14" s="64"/>
      <c r="V14" s="175">
        <v>268.51316503946475</v>
      </c>
      <c r="W14" s="174">
        <v>-100</v>
      </c>
      <c r="X14" s="64"/>
      <c r="Y14" s="175">
        <v>137.25039416701074</v>
      </c>
      <c r="Z14" s="174">
        <v>73.696504252463342</v>
      </c>
      <c r="AA14" s="64"/>
      <c r="AB14" s="175">
        <v>86.335445137946749</v>
      </c>
      <c r="AC14" s="3"/>
      <c r="AD14" s="174" t="s">
        <v>241</v>
      </c>
      <c r="AE14" s="64" t="s">
        <v>248</v>
      </c>
      <c r="AF14" s="64" t="s">
        <v>237</v>
      </c>
      <c r="AG14" s="175" t="s">
        <v>248</v>
      </c>
    </row>
    <row r="15" spans="1:33" ht="20.149999999999999" customHeight="1" x14ac:dyDescent="0.35">
      <c r="A15" s="43"/>
      <c r="B15" s="187">
        <v>2022</v>
      </c>
      <c r="C15" s="188" t="s">
        <v>171</v>
      </c>
      <c r="D15" s="269">
        <v>33.575927741935487</v>
      </c>
      <c r="E15" s="66">
        <v>38.17407081352011</v>
      </c>
      <c r="F15" s="272">
        <v>57.284477402875623</v>
      </c>
      <c r="G15" s="269">
        <v>3.068516129032258</v>
      </c>
      <c r="H15" s="66">
        <v>6.6743598133837789</v>
      </c>
      <c r="I15" s="272">
        <v>5.1962410730959325</v>
      </c>
      <c r="J15" s="269">
        <v>0.47716129032258064</v>
      </c>
      <c r="K15" s="66">
        <v>2.1124055279961809</v>
      </c>
      <c r="L15" s="272">
        <v>5.7183638844726783</v>
      </c>
      <c r="M15" s="269">
        <v>37.121605161290326</v>
      </c>
      <c r="N15" s="66">
        <v>46.960836154900072</v>
      </c>
      <c r="O15" s="272">
        <v>68.199082360444237</v>
      </c>
      <c r="P15" s="3"/>
      <c r="Q15" s="256">
        <v>59.688847439056893</v>
      </c>
      <c r="R15" s="63">
        <v>49.297664791182811</v>
      </c>
      <c r="S15" s="299">
        <v>44.759129699138313</v>
      </c>
      <c r="T15" s="256">
        <v>123.21193918091626</v>
      </c>
      <c r="U15" s="63"/>
      <c r="V15" s="299">
        <v>132.99074854497698</v>
      </c>
      <c r="W15" s="256">
        <v>-70.858944049744494</v>
      </c>
      <c r="X15" s="63"/>
      <c r="Y15" s="299">
        <v>258.11422293494672</v>
      </c>
      <c r="Z15" s="256">
        <v>54.429016584624712</v>
      </c>
      <c r="AA15" s="63"/>
      <c r="AB15" s="299">
        <v>57.143254155623886</v>
      </c>
      <c r="AC15" s="3"/>
      <c r="AD15" s="256" t="s">
        <v>241</v>
      </c>
      <c r="AE15" s="63" t="s">
        <v>257</v>
      </c>
      <c r="AF15" s="63" t="s">
        <v>257</v>
      </c>
      <c r="AG15" s="257" t="s">
        <v>248</v>
      </c>
    </row>
    <row r="16" spans="1:33" ht="20.149999999999999" customHeight="1" x14ac:dyDescent="0.35">
      <c r="A16" s="43"/>
      <c r="B16" s="185"/>
      <c r="C16" s="186" t="s">
        <v>172</v>
      </c>
      <c r="D16" s="179">
        <v>40.641107142857145</v>
      </c>
      <c r="E16" s="65">
        <v>47.345945859419466</v>
      </c>
      <c r="F16" s="180">
        <v>66.72072943667628</v>
      </c>
      <c r="G16" s="179">
        <v>11.853999999999999</v>
      </c>
      <c r="H16" s="65">
        <v>10.309232127632608</v>
      </c>
      <c r="I16" s="180">
        <v>6.078965069858123</v>
      </c>
      <c r="J16" s="179">
        <v>1.9424285714285714</v>
      </c>
      <c r="K16" s="65">
        <v>2.977307726158521</v>
      </c>
      <c r="L16" s="180">
        <v>3.8876684737873104</v>
      </c>
      <c r="M16" s="179">
        <v>54.437535714285715</v>
      </c>
      <c r="N16" s="65">
        <v>60.632485713210592</v>
      </c>
      <c r="O16" s="180">
        <v>76.687362980321709</v>
      </c>
      <c r="P16" s="3"/>
      <c r="Q16" s="174">
        <v>74.395509496858125</v>
      </c>
      <c r="R16" s="64">
        <v>85.167628231515579</v>
      </c>
      <c r="S16" s="175">
        <v>57.052027402523244</v>
      </c>
      <c r="T16" s="174">
        <v>595.89263878969541</v>
      </c>
      <c r="U16" s="64"/>
      <c r="V16" s="175">
        <v>144.51133286170366</v>
      </c>
      <c r="W16" s="174">
        <v>122.12763925221472</v>
      </c>
      <c r="X16" s="64"/>
      <c r="Y16" s="175">
        <v>107.25495431608785</v>
      </c>
      <c r="Z16" s="174">
        <v>110.33071923489709</v>
      </c>
      <c r="AA16" s="64"/>
      <c r="AB16" s="175">
        <v>63.703915835509811</v>
      </c>
      <c r="AC16" s="3"/>
      <c r="AD16" s="174" t="s">
        <v>239</v>
      </c>
      <c r="AE16" s="64" t="s">
        <v>246</v>
      </c>
      <c r="AF16" s="64" t="s">
        <v>257</v>
      </c>
      <c r="AG16" s="175" t="s">
        <v>248</v>
      </c>
    </row>
    <row r="17" spans="1:34" ht="20.149999999999999" customHeight="1" x14ac:dyDescent="0.35">
      <c r="A17" s="43"/>
      <c r="B17" s="187"/>
      <c r="C17" s="188" t="s">
        <v>173</v>
      </c>
      <c r="D17" s="269">
        <v>49.624570322580645</v>
      </c>
      <c r="E17" s="66">
        <v>59.543031422696309</v>
      </c>
      <c r="F17" s="272">
        <v>84.268219621469299</v>
      </c>
      <c r="G17" s="269">
        <v>9.0774193548387103</v>
      </c>
      <c r="H17" s="66">
        <v>15.907989231046656</v>
      </c>
      <c r="I17" s="272">
        <v>8.7615214569750339</v>
      </c>
      <c r="J17" s="269">
        <v>2.1720000000000002</v>
      </c>
      <c r="K17" s="66">
        <v>4.0511396368319224</v>
      </c>
      <c r="L17" s="272">
        <v>3.3536914994653451</v>
      </c>
      <c r="M17" s="269">
        <v>60.873989677419353</v>
      </c>
      <c r="N17" s="66">
        <v>79.502160290574892</v>
      </c>
      <c r="O17" s="272">
        <v>96.383432577909687</v>
      </c>
      <c r="P17" s="3"/>
      <c r="Q17" s="256">
        <v>28.800701636380467</v>
      </c>
      <c r="R17" s="63">
        <v>57.686174367762952</v>
      </c>
      <c r="S17" s="299">
        <v>54.784207206705197</v>
      </c>
      <c r="T17" s="256">
        <v>459.39885496850428</v>
      </c>
      <c r="U17" s="63">
        <v>423.26846085512796</v>
      </c>
      <c r="V17" s="299">
        <v>190.89972047309078</v>
      </c>
      <c r="W17" s="256">
        <v>252.52356018543034</v>
      </c>
      <c r="X17" s="63">
        <v>46.579990943556894</v>
      </c>
      <c r="Y17" s="299">
        <v>46.286648061202747</v>
      </c>
      <c r="Z17" s="256">
        <v>49.321649674905906</v>
      </c>
      <c r="AA17" s="63">
        <v>82.493587856653775</v>
      </c>
      <c r="AB17" s="299">
        <v>61.319806246892071</v>
      </c>
      <c r="AC17" s="3"/>
      <c r="AD17" s="256" t="s">
        <v>238</v>
      </c>
      <c r="AE17" s="63" t="s">
        <v>246</v>
      </c>
      <c r="AF17" s="63" t="s">
        <v>257</v>
      </c>
      <c r="AG17" s="257" t="s">
        <v>248</v>
      </c>
    </row>
    <row r="18" spans="1:34" ht="20.149999999999999" customHeight="1" x14ac:dyDescent="0.35">
      <c r="A18" s="43"/>
      <c r="B18" s="185"/>
      <c r="C18" s="186" t="s">
        <v>174</v>
      </c>
      <c r="D18" s="179">
        <v>59.571761333333335</v>
      </c>
      <c r="E18" s="65">
        <v>68.852486719787521</v>
      </c>
      <c r="F18" s="180">
        <v>91.090769463951901</v>
      </c>
      <c r="G18" s="179">
        <v>5.745333333333333</v>
      </c>
      <c r="H18" s="65">
        <v>17.075480656647205</v>
      </c>
      <c r="I18" s="180">
        <v>8.4413614285875607</v>
      </c>
      <c r="J18" s="179">
        <v>2.0421333333333331</v>
      </c>
      <c r="K18" s="65">
        <v>3.7243042433619222</v>
      </c>
      <c r="L18" s="180">
        <v>3.036005217456855</v>
      </c>
      <c r="M18" s="179">
        <v>67.359228000000002</v>
      </c>
      <c r="N18" s="65">
        <v>89.652271619796636</v>
      </c>
      <c r="O18" s="180">
        <v>102.56813610999632</v>
      </c>
      <c r="P18" s="3"/>
      <c r="Q18" s="174">
        <v>57.338368153113286</v>
      </c>
      <c r="R18" s="64">
        <v>56.986437933537886</v>
      </c>
      <c r="S18" s="175">
        <v>47.045465477363315</v>
      </c>
      <c r="T18" s="174">
        <v>63.64119702418769</v>
      </c>
      <c r="U18" s="64">
        <v>200.19340046732225</v>
      </c>
      <c r="V18" s="175">
        <v>142.21935913333749</v>
      </c>
      <c r="W18" s="174">
        <v>-22.654277346699143</v>
      </c>
      <c r="X18" s="64">
        <v>17.884684097990085</v>
      </c>
      <c r="Y18" s="175">
        <v>29.394488793726644</v>
      </c>
      <c r="Z18" s="174">
        <v>53.042560042401639</v>
      </c>
      <c r="AA18" s="64">
        <v>70.097785955890458</v>
      </c>
      <c r="AB18" s="175">
        <v>51.328035024862373</v>
      </c>
      <c r="AC18" s="3"/>
      <c r="AD18" s="174" t="s">
        <v>238</v>
      </c>
      <c r="AE18" s="64" t="s">
        <v>257</v>
      </c>
      <c r="AF18" s="64" t="s">
        <v>248</v>
      </c>
      <c r="AG18" s="175" t="s">
        <v>248</v>
      </c>
    </row>
    <row r="19" spans="1:34" ht="20.149999999999999" customHeight="1" x14ac:dyDescent="0.35">
      <c r="A19" s="43"/>
      <c r="B19" s="187"/>
      <c r="C19" s="188" t="s">
        <v>175</v>
      </c>
      <c r="D19" s="269">
        <v>57.057997419354841</v>
      </c>
      <c r="E19" s="66">
        <v>69.59509028402519</v>
      </c>
      <c r="F19" s="272">
        <v>92.193686917662319</v>
      </c>
      <c r="G19" s="269">
        <v>6.661548387096774</v>
      </c>
      <c r="H19" s="66">
        <v>20.031269261227834</v>
      </c>
      <c r="I19" s="272">
        <v>9.8833332609162241</v>
      </c>
      <c r="J19" s="269">
        <v>4.1158709677419356</v>
      </c>
      <c r="K19" s="66">
        <v>3.3472499643646216</v>
      </c>
      <c r="L19" s="272">
        <v>3.5348196424267422</v>
      </c>
      <c r="M19" s="269">
        <v>67.835416774193547</v>
      </c>
      <c r="N19" s="66">
        <v>92.973609509617646</v>
      </c>
      <c r="O19" s="272">
        <v>105.61183982100529</v>
      </c>
      <c r="P19" s="3"/>
      <c r="Q19" s="256">
        <v>21.468061196628447</v>
      </c>
      <c r="R19" s="63">
        <v>34.816907188849967</v>
      </c>
      <c r="S19" s="299">
        <v>43.706468442371609</v>
      </c>
      <c r="T19" s="256">
        <v>76.025846481608127</v>
      </c>
      <c r="U19" s="63">
        <v>128.60089334575284</v>
      </c>
      <c r="V19" s="299">
        <v>128.84880988891737</v>
      </c>
      <c r="W19" s="256">
        <v>188.62857025210914</v>
      </c>
      <c r="X19" s="63">
        <v>-17.987991439164574</v>
      </c>
      <c r="Y19" s="299">
        <v>46.687485227240451</v>
      </c>
      <c r="Z19" s="256">
        <v>29.992532963601668</v>
      </c>
      <c r="AA19" s="63">
        <v>44.221387703305147</v>
      </c>
      <c r="AB19" s="299">
        <v>48.995340544472782</v>
      </c>
      <c r="AC19" s="3"/>
      <c r="AD19" s="256" t="s">
        <v>238</v>
      </c>
      <c r="AE19" s="63" t="s">
        <v>257</v>
      </c>
      <c r="AF19" s="63" t="s">
        <v>248</v>
      </c>
      <c r="AG19" s="257" t="s">
        <v>248</v>
      </c>
    </row>
    <row r="20" spans="1:34" ht="20.149999999999999" customHeight="1" x14ac:dyDescent="0.35">
      <c r="A20" s="43"/>
      <c r="B20" s="185"/>
      <c r="C20" s="186" t="s">
        <v>176</v>
      </c>
      <c r="D20" s="179">
        <v>67.275847999999996</v>
      </c>
      <c r="E20" s="65">
        <v>79.822634462151399</v>
      </c>
      <c r="F20" s="180">
        <v>98.305239225988984</v>
      </c>
      <c r="G20" s="179">
        <v>5.5616000000000003</v>
      </c>
      <c r="H20" s="65">
        <v>14.992468297876551</v>
      </c>
      <c r="I20" s="180">
        <v>7.9493598358449233</v>
      </c>
      <c r="J20" s="179">
        <v>0</v>
      </c>
      <c r="K20" s="65">
        <v>5.3623433603967472</v>
      </c>
      <c r="L20" s="180">
        <v>3.0108176298103588</v>
      </c>
      <c r="M20" s="179">
        <v>72.837447999999995</v>
      </c>
      <c r="N20" s="65">
        <v>100.17744612042469</v>
      </c>
      <c r="O20" s="180">
        <v>109.26541669164426</v>
      </c>
      <c r="P20" s="3"/>
      <c r="Q20" s="174">
        <v>19.695959193707875</v>
      </c>
      <c r="R20" s="64">
        <v>37.353523724923392</v>
      </c>
      <c r="S20" s="175">
        <v>34.359077836167337</v>
      </c>
      <c r="T20" s="174">
        <v>44.197462579460343</v>
      </c>
      <c r="U20" s="64">
        <v>43.244337310783642</v>
      </c>
      <c r="V20" s="175">
        <v>57.60932999207494</v>
      </c>
      <c r="W20" s="174">
        <v>0</v>
      </c>
      <c r="X20" s="64">
        <v>-3.9965623666665473</v>
      </c>
      <c r="Y20" s="175">
        <v>12.750034974573282</v>
      </c>
      <c r="Z20" s="174">
        <v>21.269330127126771</v>
      </c>
      <c r="AA20" s="64">
        <v>35.070711156255193</v>
      </c>
      <c r="AB20" s="175">
        <v>35.095524752090412</v>
      </c>
      <c r="AC20" s="3"/>
      <c r="AD20" s="174" t="s">
        <v>238</v>
      </c>
      <c r="AE20" s="64" t="s">
        <v>257</v>
      </c>
      <c r="AF20" s="64" t="s">
        <v>237</v>
      </c>
      <c r="AG20" s="175" t="s">
        <v>248</v>
      </c>
    </row>
    <row r="21" spans="1:34" ht="20.149999999999999" customHeight="1" x14ac:dyDescent="0.35">
      <c r="A21" s="43"/>
      <c r="B21" s="187"/>
      <c r="C21" s="188" t="s">
        <v>160</v>
      </c>
      <c r="D21" s="269">
        <v>86.669936774193545</v>
      </c>
      <c r="E21" s="66">
        <v>87.611034571391855</v>
      </c>
      <c r="F21" s="272">
        <v>101.96059864761573</v>
      </c>
      <c r="G21" s="269">
        <v>5.2107096774193549</v>
      </c>
      <c r="H21" s="66">
        <v>14.688120775480545</v>
      </c>
      <c r="I21" s="272">
        <v>7.7211152756499457</v>
      </c>
      <c r="J21" s="269">
        <v>1.6851612903225806</v>
      </c>
      <c r="K21" s="66">
        <v>4.050379646023087</v>
      </c>
      <c r="L21" s="272">
        <v>5.164645627583587</v>
      </c>
      <c r="M21" s="269">
        <v>93.565807741935487</v>
      </c>
      <c r="N21" s="66">
        <v>106.34953499289549</v>
      </c>
      <c r="O21" s="272">
        <v>114.84635955084926</v>
      </c>
      <c r="P21" s="3"/>
      <c r="Q21" s="256">
        <v>27.917372050306444</v>
      </c>
      <c r="R21" s="63">
        <v>12.766571827768724</v>
      </c>
      <c r="S21" s="299">
        <v>13.347532108130803</v>
      </c>
      <c r="T21" s="256">
        <v>-19.726876975969596</v>
      </c>
      <c r="U21" s="63">
        <v>66.754800412045867</v>
      </c>
      <c r="V21" s="299">
        <v>30.930463255848146</v>
      </c>
      <c r="W21" s="256">
        <v>24.179899207554485</v>
      </c>
      <c r="X21" s="63">
        <v>-8.8897942900163631</v>
      </c>
      <c r="Y21" s="299">
        <v>61.705112205000709</v>
      </c>
      <c r="Z21" s="256">
        <v>23.759574967517555</v>
      </c>
      <c r="AA21" s="63">
        <v>16.936782649400861</v>
      </c>
      <c r="AB21" s="299">
        <v>15.953784978190544</v>
      </c>
      <c r="AC21" s="3"/>
      <c r="AD21" s="256" t="s">
        <v>241</v>
      </c>
      <c r="AE21" s="63" t="s">
        <v>257</v>
      </c>
      <c r="AF21" s="63" t="s">
        <v>257</v>
      </c>
      <c r="AG21" s="257" t="s">
        <v>248</v>
      </c>
    </row>
    <row r="22" spans="1:34" ht="20.149999999999999" customHeight="1" x14ac:dyDescent="0.35">
      <c r="A22" s="43"/>
      <c r="B22" s="185"/>
      <c r="C22" s="186" t="s">
        <v>164</v>
      </c>
      <c r="D22" s="179">
        <v>52.947481481481482</v>
      </c>
      <c r="E22" s="65">
        <v>62.101968256008227</v>
      </c>
      <c r="F22" s="180">
        <v>82.796364901155073</v>
      </c>
      <c r="G22" s="179">
        <v>4.7836526181353767</v>
      </c>
      <c r="H22" s="65">
        <v>15.494878855698342</v>
      </c>
      <c r="I22" s="180">
        <v>10.575102580015349</v>
      </c>
      <c r="J22" s="179">
        <v>0.83435504469987232</v>
      </c>
      <c r="K22" s="65">
        <v>4.0214933366472989</v>
      </c>
      <c r="L22" s="180">
        <v>3.6642170024637069</v>
      </c>
      <c r="M22" s="179">
        <v>58.565489144316729</v>
      </c>
      <c r="N22" s="65">
        <v>81.618340448353862</v>
      </c>
      <c r="O22" s="180">
        <v>97.035684483634128</v>
      </c>
      <c r="P22" s="3"/>
      <c r="Q22" s="174">
        <v>37.900346816229572</v>
      </c>
      <c r="R22" s="64">
        <v>27.540169646291172</v>
      </c>
      <c r="S22" s="175">
        <v>22.489947839278791</v>
      </c>
      <c r="T22" s="174">
        <v>18.067665110413415</v>
      </c>
      <c r="U22" s="64">
        <v>114.75466631223962</v>
      </c>
      <c r="V22" s="175">
        <v>66.454663068874083</v>
      </c>
      <c r="W22" s="174">
        <v>5942.4460289200961</v>
      </c>
      <c r="X22" s="64">
        <v>11.522104154086845</v>
      </c>
      <c r="Y22" s="175">
        <v>28.754951431366074</v>
      </c>
      <c r="Z22" s="174">
        <v>37.928063215666029</v>
      </c>
      <c r="AA22" s="64">
        <v>37.143153875133876</v>
      </c>
      <c r="AB22" s="175">
        <v>26.359335391364795</v>
      </c>
      <c r="AC22" s="3"/>
      <c r="AD22" s="174" t="s">
        <v>238</v>
      </c>
      <c r="AE22" s="64" t="s">
        <v>248</v>
      </c>
      <c r="AF22" s="64" t="s">
        <v>257</v>
      </c>
      <c r="AG22" s="175" t="s">
        <v>248</v>
      </c>
    </row>
    <row r="23" spans="1:34" ht="20.149999999999999" customHeight="1" x14ac:dyDescent="0.35">
      <c r="A23" s="43"/>
      <c r="B23" s="187"/>
      <c r="C23" s="188" t="s">
        <v>165</v>
      </c>
      <c r="D23" s="269">
        <v>58.955800000000004</v>
      </c>
      <c r="E23" s="66">
        <v>69.086101925630814</v>
      </c>
      <c r="F23" s="272">
        <v>90.939154756569224</v>
      </c>
      <c r="G23" s="269">
        <v>8.1726666666666663</v>
      </c>
      <c r="H23" s="66">
        <v>28.973661672229731</v>
      </c>
      <c r="I23" s="272">
        <v>9.5328028417602901</v>
      </c>
      <c r="J23" s="269">
        <v>2.3581333333333334</v>
      </c>
      <c r="K23" s="66">
        <v>4.7482026611422521</v>
      </c>
      <c r="L23" s="272">
        <v>3.7857176588845158</v>
      </c>
      <c r="M23" s="269">
        <v>69.486599999999996</v>
      </c>
      <c r="N23" s="66">
        <v>102.8079662590028</v>
      </c>
      <c r="O23" s="272">
        <v>104.25767525721403</v>
      </c>
      <c r="P23" s="3"/>
      <c r="Q23" s="256">
        <v>22.254568014092303</v>
      </c>
      <c r="R23" s="63">
        <v>24.679651886299929</v>
      </c>
      <c r="S23" s="299">
        <v>24.431074011651823</v>
      </c>
      <c r="T23" s="256">
        <v>145.84870848461969</v>
      </c>
      <c r="U23" s="63">
        <v>180.51788421369574</v>
      </c>
      <c r="V23" s="299">
        <v>34.086919054559054</v>
      </c>
      <c r="W23" s="256">
        <v>0</v>
      </c>
      <c r="X23" s="63">
        <v>51.938374681400802</v>
      </c>
      <c r="Y23" s="299">
        <v>3.7198726809932876</v>
      </c>
      <c r="Z23" s="256">
        <v>34.799620424183502</v>
      </c>
      <c r="AA23" s="63">
        <v>49.289996559213108</v>
      </c>
      <c r="AB23" s="299">
        <v>24.348213858764357</v>
      </c>
      <c r="AC23" s="3"/>
      <c r="AD23" s="256" t="s">
        <v>238</v>
      </c>
      <c r="AE23" s="63" t="s">
        <v>248</v>
      </c>
      <c r="AF23" s="63" t="s">
        <v>257</v>
      </c>
      <c r="AG23" s="257" t="s">
        <v>248</v>
      </c>
    </row>
    <row r="24" spans="1:34" ht="20.149999999999999" customHeight="1" x14ac:dyDescent="0.35">
      <c r="A24" s="43"/>
      <c r="B24" s="185"/>
      <c r="C24" s="186" t="s">
        <v>167</v>
      </c>
      <c r="D24" s="179">
        <v>56.29949677419355</v>
      </c>
      <c r="E24" s="65">
        <v>80.228258257293405</v>
      </c>
      <c r="F24" s="180">
        <v>92.200711520919896</v>
      </c>
      <c r="G24" s="179">
        <v>8.0310967741935482</v>
      </c>
      <c r="H24" s="65">
        <v>27.793534010093236</v>
      </c>
      <c r="I24" s="180">
        <v>11.12805054644689</v>
      </c>
      <c r="J24" s="179">
        <v>1.427741935483871</v>
      </c>
      <c r="K24" s="65">
        <v>4.8998143596623889</v>
      </c>
      <c r="L24" s="180">
        <v>4.7614459878825501</v>
      </c>
      <c r="M24" s="179">
        <v>65.758335483870965</v>
      </c>
      <c r="N24" s="65">
        <v>112.92160662704903</v>
      </c>
      <c r="O24" s="180">
        <v>108.09020805524933</v>
      </c>
      <c r="P24" s="3"/>
      <c r="Q24" s="174">
        <v>11.2896585099899</v>
      </c>
      <c r="R24" s="64">
        <v>55.672239050951632</v>
      </c>
      <c r="S24" s="175">
        <v>21.476535179741163</v>
      </c>
      <c r="T24" s="174">
        <v>50.159227984800197</v>
      </c>
      <c r="U24" s="64">
        <v>122.24996427893838</v>
      </c>
      <c r="V24" s="175">
        <v>33.72860671119917</v>
      </c>
      <c r="W24" s="174">
        <v>-60.570858426071446</v>
      </c>
      <c r="X24" s="64">
        <v>15.450331708552429</v>
      </c>
      <c r="Y24" s="175">
        <v>50.372710626858478</v>
      </c>
      <c r="Z24" s="174">
        <v>10.411186571611823</v>
      </c>
      <c r="AA24" s="64">
        <v>65.365027335842413</v>
      </c>
      <c r="AB24" s="175">
        <v>23.690250081723818</v>
      </c>
      <c r="AC24" s="3"/>
      <c r="AD24" s="174" t="s">
        <v>240</v>
      </c>
      <c r="AE24" s="64" t="s">
        <v>248</v>
      </c>
      <c r="AF24" s="64" t="s">
        <v>257</v>
      </c>
      <c r="AG24" s="175" t="s">
        <v>257</v>
      </c>
    </row>
    <row r="25" spans="1:34" ht="20.149999999999999" customHeight="1" x14ac:dyDescent="0.3">
      <c r="A25" s="44"/>
      <c r="B25" s="187"/>
      <c r="C25" s="188" t="s">
        <v>168</v>
      </c>
      <c r="D25" s="269">
        <v>48.779137333333331</v>
      </c>
      <c r="E25" s="66">
        <v>65.627092297476764</v>
      </c>
      <c r="F25" s="272">
        <v>81.987719385554556</v>
      </c>
      <c r="G25" s="269">
        <v>5.343866666666667</v>
      </c>
      <c r="H25" s="66">
        <v>19.795244600264802</v>
      </c>
      <c r="I25" s="272">
        <v>8.6700878270795698</v>
      </c>
      <c r="J25" s="269">
        <v>1.8104</v>
      </c>
      <c r="K25" s="66">
        <v>5.1849768325559467</v>
      </c>
      <c r="L25" s="272">
        <v>12.143789685099538</v>
      </c>
      <c r="M25" s="269">
        <v>55.933404000000003</v>
      </c>
      <c r="N25" s="66">
        <v>90.607313730297506</v>
      </c>
      <c r="O25" s="272">
        <v>102.80159689773367</v>
      </c>
      <c r="P25" s="3"/>
      <c r="Q25" s="256">
        <v>10.288785673521273</v>
      </c>
      <c r="R25" s="63">
        <v>38.718185529735479</v>
      </c>
      <c r="S25" s="299">
        <v>23.726305495964244</v>
      </c>
      <c r="T25" s="256">
        <v>-17.561758233140868</v>
      </c>
      <c r="U25" s="63">
        <v>201.07734230425291</v>
      </c>
      <c r="V25" s="299">
        <v>31.17686359458985</v>
      </c>
      <c r="W25" s="256">
        <v>24.363436529684087</v>
      </c>
      <c r="X25" s="63">
        <v>42.441880741656206</v>
      </c>
      <c r="Y25" s="299">
        <v>278.06501375253447</v>
      </c>
      <c r="Z25" s="256">
        <v>7.2208102064472115</v>
      </c>
      <c r="AA25" s="63">
        <v>57.51076413258118</v>
      </c>
      <c r="AB25" s="299">
        <v>35.11069080622147</v>
      </c>
      <c r="AC25" s="3"/>
      <c r="AD25" s="256" t="s">
        <v>239</v>
      </c>
      <c r="AE25" s="63" t="s">
        <v>257</v>
      </c>
      <c r="AF25" s="63" t="s">
        <v>257</v>
      </c>
      <c r="AG25" s="257" t="s">
        <v>257</v>
      </c>
    </row>
    <row r="26" spans="1:34" ht="20.149999999999999" customHeight="1" x14ac:dyDescent="0.3">
      <c r="A26" s="44"/>
      <c r="B26" s="189"/>
      <c r="C26" s="190" t="s">
        <v>169</v>
      </c>
      <c r="D26" s="273">
        <v>43.943501935483873</v>
      </c>
      <c r="E26" s="274">
        <v>56.721117465621383</v>
      </c>
      <c r="F26" s="275">
        <v>67.935779256847653</v>
      </c>
      <c r="G26" s="273">
        <v>7.499741935483871</v>
      </c>
      <c r="H26" s="274">
        <v>19.006117584614454</v>
      </c>
      <c r="I26" s="275">
        <v>8.4100394333029591</v>
      </c>
      <c r="J26" s="273">
        <v>6.2438709677419357</v>
      </c>
      <c r="K26" s="274">
        <v>7.2869150124946991</v>
      </c>
      <c r="L26" s="275">
        <v>4.4330262955938338</v>
      </c>
      <c r="M26" s="273">
        <v>57.687114838709675</v>
      </c>
      <c r="N26" s="274">
        <v>83.014150062730536</v>
      </c>
      <c r="O26" s="275">
        <v>80.778844985744442</v>
      </c>
      <c r="P26" s="276"/>
      <c r="Q26" s="176">
        <v>-6.1285048321730349</v>
      </c>
      <c r="R26" s="177">
        <v>23.859833023608555</v>
      </c>
      <c r="S26" s="178">
        <v>9.2879337191592608</v>
      </c>
      <c r="T26" s="176">
        <v>69.580500427158185</v>
      </c>
      <c r="U26" s="177">
        <v>65.988823701042364</v>
      </c>
      <c r="V26" s="178">
        <v>8.8823049901416304</v>
      </c>
      <c r="W26" s="176">
        <v>0</v>
      </c>
      <c r="X26" s="177">
        <v>39.859015060619669</v>
      </c>
      <c r="Y26" s="178">
        <v>4.9549756681407278</v>
      </c>
      <c r="Z26" s="176">
        <v>12.593335531772951</v>
      </c>
      <c r="AA26" s="177">
        <v>32.918283021053753</v>
      </c>
      <c r="AB26" s="178">
        <v>8.9987098111379353</v>
      </c>
      <c r="AC26" s="276"/>
      <c r="AD26" s="176" t="s">
        <v>238</v>
      </c>
      <c r="AE26" s="177" t="s">
        <v>246</v>
      </c>
      <c r="AF26" s="177" t="s">
        <v>248</v>
      </c>
      <c r="AG26" s="178" t="s">
        <v>248</v>
      </c>
    </row>
    <row r="27" spans="1:34"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79"/>
      <c r="AD27" s="77"/>
      <c r="AE27" s="77"/>
      <c r="AF27" s="77"/>
      <c r="AG27" s="77"/>
      <c r="AH27" s="1"/>
    </row>
    <row r="28" spans="1:34" ht="25" customHeight="1" x14ac:dyDescent="0.3">
      <c r="A28" s="76"/>
      <c r="B28" s="547" t="s">
        <v>58</v>
      </c>
      <c r="C28" s="547"/>
      <c r="D28" s="547"/>
      <c r="E28" s="547"/>
      <c r="F28" s="547"/>
      <c r="G28" s="547"/>
      <c r="H28" s="547"/>
      <c r="I28" s="547"/>
      <c r="J28" s="547"/>
      <c r="K28" s="547"/>
      <c r="L28" s="547"/>
      <c r="M28" s="547"/>
      <c r="N28" s="547"/>
      <c r="O28" s="547"/>
      <c r="P28" s="302"/>
      <c r="Q28" s="544"/>
      <c r="R28" s="544"/>
      <c r="S28" s="544"/>
      <c r="T28" s="544"/>
      <c r="U28" s="544"/>
      <c r="V28" s="544"/>
      <c r="W28" s="544"/>
      <c r="X28" s="544"/>
      <c r="Y28" s="544"/>
      <c r="Z28" s="544"/>
      <c r="AA28" s="544"/>
      <c r="AB28" s="544"/>
      <c r="AC28" s="302"/>
      <c r="AD28" s="544"/>
      <c r="AE28" s="544"/>
      <c r="AF28" s="544"/>
      <c r="AG28" s="544"/>
      <c r="AH28" s="1"/>
    </row>
    <row r="29" spans="1:34" ht="20.149999999999999" customHeight="1" x14ac:dyDescent="0.35">
      <c r="A29" s="43"/>
      <c r="B29" s="183">
        <v>2020</v>
      </c>
      <c r="C29" s="184"/>
      <c r="D29" s="277">
        <v>28.287539480442838</v>
      </c>
      <c r="E29" s="278">
        <v>33.345332902255109</v>
      </c>
      <c r="F29" s="268">
        <v>44.505022618338096</v>
      </c>
      <c r="G29" s="277">
        <v>3.3683457011398783</v>
      </c>
      <c r="H29" s="278"/>
      <c r="I29" s="268">
        <v>3.5296106809656909</v>
      </c>
      <c r="J29" s="277">
        <v>2.1683697445929551</v>
      </c>
      <c r="K29" s="278"/>
      <c r="L29" s="268">
        <v>1.3910789801442864</v>
      </c>
      <c r="M29" s="277">
        <v>33.824254926175669</v>
      </c>
      <c r="N29" s="278"/>
      <c r="O29" s="268">
        <v>49.425712279448071</v>
      </c>
      <c r="P29" s="3"/>
      <c r="Q29" s="260">
        <v>-64.343824392680162</v>
      </c>
      <c r="R29" s="261">
        <v>-60.193664594303691</v>
      </c>
      <c r="S29" s="255">
        <v>-53.512887101483642</v>
      </c>
      <c r="T29" s="260">
        <v>-79.296745920340797</v>
      </c>
      <c r="U29" s="261"/>
      <c r="V29" s="255">
        <v>-69.141660305724116</v>
      </c>
      <c r="W29" s="260">
        <v>43.151308926122091</v>
      </c>
      <c r="X29" s="261"/>
      <c r="Y29" s="255">
        <v>-44.152415688994822</v>
      </c>
      <c r="Z29" s="260">
        <v>-65.172209248636293</v>
      </c>
      <c r="AA29" s="261"/>
      <c r="AB29" s="255">
        <v>-54.930365702885297</v>
      </c>
      <c r="AC29" s="3"/>
      <c r="AD29" s="260" t="s">
        <v>248</v>
      </c>
      <c r="AE29" s="261"/>
      <c r="AF29" s="261"/>
      <c r="AG29" s="262"/>
    </row>
    <row r="30" spans="1:34" ht="20.149999999999999" customHeight="1" x14ac:dyDescent="0.35">
      <c r="A30" s="43"/>
      <c r="B30" s="185">
        <v>2021</v>
      </c>
      <c r="C30" s="186"/>
      <c r="D30" s="179">
        <v>43.451479821610548</v>
      </c>
      <c r="E30" s="65">
        <v>48.339442276273751</v>
      </c>
      <c r="F30" s="180">
        <v>64.532159883202098</v>
      </c>
      <c r="G30" s="179">
        <v>3.8433065603050589</v>
      </c>
      <c r="H30" s="65">
        <v>7.8826959073311578</v>
      </c>
      <c r="I30" s="180">
        <v>5.2748919151459051</v>
      </c>
      <c r="J30" s="179">
        <v>1.1401913194025926</v>
      </c>
      <c r="K30" s="65">
        <v>3.8772942592593687</v>
      </c>
      <c r="L30" s="180">
        <v>2.8087058418113156</v>
      </c>
      <c r="M30" s="179">
        <v>48.434977701318196</v>
      </c>
      <c r="N30" s="65">
        <v>60.099432442864277</v>
      </c>
      <c r="O30" s="180">
        <v>72.615757640159316</v>
      </c>
      <c r="P30" s="3"/>
      <c r="Q30" s="174">
        <v>53.606431028465401</v>
      </c>
      <c r="R30" s="64">
        <v>44.966140892657066</v>
      </c>
      <c r="S30" s="175">
        <v>44.999723821434806</v>
      </c>
      <c r="T30" s="174">
        <v>14.10071594046749</v>
      </c>
      <c r="U30" s="64"/>
      <c r="V30" s="175">
        <v>49.446848162059524</v>
      </c>
      <c r="W30" s="174">
        <v>-47.417117295513449</v>
      </c>
      <c r="X30" s="64"/>
      <c r="Y30" s="175">
        <v>101.90843812544757</v>
      </c>
      <c r="Z30" s="174">
        <v>43.195992955341779</v>
      </c>
      <c r="AA30" s="64"/>
      <c r="AB30" s="175">
        <v>46.918990726259352</v>
      </c>
      <c r="AC30" s="3"/>
      <c r="AD30" s="174" t="s">
        <v>238</v>
      </c>
      <c r="AE30" s="64" t="s">
        <v>248</v>
      </c>
      <c r="AF30" s="64" t="s">
        <v>248</v>
      </c>
      <c r="AG30" s="175" t="s">
        <v>248</v>
      </c>
    </row>
    <row r="31" spans="1:34" ht="20.149999999999999" customHeight="1" x14ac:dyDescent="0.35">
      <c r="A31" s="43"/>
      <c r="B31" s="258">
        <v>2022</v>
      </c>
      <c r="C31" s="259"/>
      <c r="D31" s="280">
        <v>54.680983466549876</v>
      </c>
      <c r="E31" s="281">
        <v>65.480952464116143</v>
      </c>
      <c r="F31" s="300">
        <v>84.081283636798176</v>
      </c>
      <c r="G31" s="280">
        <v>6.7131829628818567</v>
      </c>
      <c r="H31" s="281">
        <v>17.592461676334661</v>
      </c>
      <c r="I31" s="300">
        <v>8.5599524837729284</v>
      </c>
      <c r="J31" s="280">
        <v>2.098478046644038</v>
      </c>
      <c r="K31" s="281">
        <v>4.3200294555089611</v>
      </c>
      <c r="L31" s="300">
        <v>4.713003489042217</v>
      </c>
      <c r="M31" s="280">
        <v>63.492644476075768</v>
      </c>
      <c r="N31" s="281">
        <v>87.393443595959766</v>
      </c>
      <c r="O31" s="300">
        <v>97.35423960961333</v>
      </c>
      <c r="P31" s="276"/>
      <c r="Q31" s="263">
        <v>25.843777222444835</v>
      </c>
      <c r="R31" s="264">
        <v>35.460711544494437</v>
      </c>
      <c r="S31" s="301">
        <v>30.293614515585904</v>
      </c>
      <c r="T31" s="263">
        <v>74.672065773432365</v>
      </c>
      <c r="U31" s="264">
        <v>123.17823601494828</v>
      </c>
      <c r="V31" s="301">
        <v>62.277305801642221</v>
      </c>
      <c r="W31" s="263">
        <v>84.046134270546361</v>
      </c>
      <c r="X31" s="264">
        <v>11.418663805230294</v>
      </c>
      <c r="Y31" s="301">
        <v>67.799825061844871</v>
      </c>
      <c r="Z31" s="263">
        <v>31.088414797332753</v>
      </c>
      <c r="AA31" s="264">
        <v>45.414756918031777</v>
      </c>
      <c r="AB31" s="301">
        <v>34.067649740692275</v>
      </c>
      <c r="AC31" s="276"/>
      <c r="AD31" s="263" t="s">
        <v>238</v>
      </c>
      <c r="AE31" s="264" t="s">
        <v>248</v>
      </c>
      <c r="AF31" s="264" t="s">
        <v>257</v>
      </c>
      <c r="AG31" s="265" t="s">
        <v>248</v>
      </c>
    </row>
    <row r="32" spans="1:34" ht="21" customHeight="1" x14ac:dyDescent="0.25"/>
    <row r="33" spans="1:49" ht="25" customHeight="1" x14ac:dyDescent="0.3">
      <c r="A33" s="76"/>
      <c r="B33" s="546" t="s">
        <v>44</v>
      </c>
      <c r="C33" s="546"/>
      <c r="D33" s="546"/>
      <c r="E33" s="546"/>
      <c r="F33" s="546"/>
      <c r="G33" s="546"/>
      <c r="H33" s="546"/>
      <c r="I33" s="546"/>
      <c r="J33" s="546"/>
      <c r="K33" s="546"/>
      <c r="L33" s="546"/>
      <c r="M33" s="546"/>
      <c r="N33" s="546"/>
      <c r="O33" s="546"/>
      <c r="P33" s="302"/>
      <c r="Q33" s="544"/>
      <c r="R33" s="544"/>
      <c r="S33" s="544"/>
      <c r="T33" s="544"/>
      <c r="U33" s="544"/>
      <c r="V33" s="544"/>
      <c r="W33" s="544"/>
      <c r="X33" s="544"/>
      <c r="Y33" s="544"/>
      <c r="Z33" s="544"/>
      <c r="AA33" s="544"/>
      <c r="AB33" s="544"/>
      <c r="AC33" s="302"/>
      <c r="AD33" s="544"/>
      <c r="AE33" s="544"/>
      <c r="AF33" s="544"/>
      <c r="AG33" s="544"/>
      <c r="AH33" s="1"/>
    </row>
    <row r="34" spans="1:49" ht="20.149999999999999" customHeight="1" x14ac:dyDescent="0.35">
      <c r="A34" s="43"/>
      <c r="B34" s="183">
        <v>2020</v>
      </c>
      <c r="C34" s="184"/>
      <c r="D34" s="277">
        <v>26.763333478260869</v>
      </c>
      <c r="E34" s="278">
        <v>22.705124637681159</v>
      </c>
      <c r="F34" s="268">
        <v>39.236166723313517</v>
      </c>
      <c r="G34" s="277">
        <v>3.3043478260869565</v>
      </c>
      <c r="H34" s="278"/>
      <c r="I34" s="268">
        <v>2.4182077217893165</v>
      </c>
      <c r="J34" s="277">
        <v>2.4286521739130436</v>
      </c>
      <c r="K34" s="278"/>
      <c r="L34" s="268">
        <v>1.4291631295801868</v>
      </c>
      <c r="M34" s="277">
        <v>32.496333478260873</v>
      </c>
      <c r="N34" s="278"/>
      <c r="O34" s="268">
        <v>43.083537574683021</v>
      </c>
      <c r="P34" s="3"/>
      <c r="Q34" s="260">
        <v>-58.720009033438849</v>
      </c>
      <c r="R34" s="261">
        <v>-68.371052551046162</v>
      </c>
      <c r="S34" s="255">
        <v>-53.139719573795766</v>
      </c>
      <c r="T34" s="260">
        <v>-67.7535693827259</v>
      </c>
      <c r="U34" s="261"/>
      <c r="V34" s="255">
        <v>-80.772697308578955</v>
      </c>
      <c r="W34" s="260">
        <v>-21.886449448066639</v>
      </c>
      <c r="X34" s="261"/>
      <c r="Y34" s="255">
        <v>-43.812926464501601</v>
      </c>
      <c r="Z34" s="260">
        <v>-58.43925850096791</v>
      </c>
      <c r="AA34" s="261"/>
      <c r="AB34" s="255">
        <v>-56.415520850360501</v>
      </c>
      <c r="AC34" s="3"/>
      <c r="AD34" s="260" t="s">
        <v>248</v>
      </c>
      <c r="AE34" s="261"/>
      <c r="AF34" s="261"/>
      <c r="AG34" s="262"/>
    </row>
    <row r="35" spans="1:49" ht="20.149999999999999" customHeight="1" x14ac:dyDescent="0.35">
      <c r="A35" s="43"/>
      <c r="B35" s="185">
        <v>2021</v>
      </c>
      <c r="C35" s="186"/>
      <c r="D35" s="179">
        <v>47.242123385939742</v>
      </c>
      <c r="E35" s="65">
        <v>48.223461155378487</v>
      </c>
      <c r="F35" s="180">
        <v>68.129242651008866</v>
      </c>
      <c r="G35" s="179">
        <v>5.4061127777053173</v>
      </c>
      <c r="H35" s="65">
        <v>10.216010182773697</v>
      </c>
      <c r="I35" s="180">
        <v>7.5618424976268992</v>
      </c>
      <c r="J35" s="179">
        <v>1.6947524020694753</v>
      </c>
      <c r="K35" s="65">
        <v>4.3726571969950712</v>
      </c>
      <c r="L35" s="180">
        <v>3.5375869137683775</v>
      </c>
      <c r="M35" s="179">
        <v>54.342988565714535</v>
      </c>
      <c r="N35" s="65">
        <v>62.812128535147252</v>
      </c>
      <c r="O35" s="180">
        <v>79.228672062404144</v>
      </c>
      <c r="P35" s="3"/>
      <c r="Q35" s="174">
        <v>76.518083684321937</v>
      </c>
      <c r="R35" s="64">
        <v>112.39020672587446</v>
      </c>
      <c r="S35" s="175">
        <v>73.638885601306725</v>
      </c>
      <c r="T35" s="174">
        <v>63.606044587804575</v>
      </c>
      <c r="U35" s="64"/>
      <c r="V35" s="175">
        <v>212.70442276142512</v>
      </c>
      <c r="W35" s="174">
        <v>-30.218397665895782</v>
      </c>
      <c r="X35" s="64"/>
      <c r="Y35" s="175">
        <v>147.52855993132792</v>
      </c>
      <c r="Z35" s="174">
        <v>67.228061596558348</v>
      </c>
      <c r="AA35" s="64"/>
      <c r="AB35" s="175">
        <v>83.895465698549543</v>
      </c>
      <c r="AC35" s="3"/>
      <c r="AD35" s="174" t="s">
        <v>241</v>
      </c>
      <c r="AE35" s="64" t="s">
        <v>248</v>
      </c>
      <c r="AF35" s="64" t="s">
        <v>246</v>
      </c>
      <c r="AG35" s="175" t="s">
        <v>248</v>
      </c>
    </row>
    <row r="36" spans="1:49" ht="20.149999999999999" customHeight="1" x14ac:dyDescent="0.35">
      <c r="A36" s="43"/>
      <c r="B36" s="258">
        <v>2022</v>
      </c>
      <c r="C36" s="259"/>
      <c r="D36" s="280">
        <v>49.683772608695655</v>
      </c>
      <c r="E36" s="281">
        <v>67.546124090594148</v>
      </c>
      <c r="F36" s="300">
        <v>80.713231557522022</v>
      </c>
      <c r="G36" s="280">
        <v>6.9757826086956518</v>
      </c>
      <c r="H36" s="281">
        <v>22.224418885259592</v>
      </c>
      <c r="I36" s="300">
        <v>9.4135357145249774</v>
      </c>
      <c r="J36" s="280">
        <v>3.1753478260869565</v>
      </c>
      <c r="K36" s="281">
        <v>5.7971512555820448</v>
      </c>
      <c r="L36" s="300">
        <v>7.0542624405878023</v>
      </c>
      <c r="M36" s="280">
        <v>59.834903043478263</v>
      </c>
      <c r="N36" s="281">
        <v>95.56769423143578</v>
      </c>
      <c r="O36" s="300">
        <v>97.181029712634796</v>
      </c>
      <c r="P36" s="276"/>
      <c r="Q36" s="263">
        <v>5.1683731547180898</v>
      </c>
      <c r="R36" s="264">
        <v>40.069008885378231</v>
      </c>
      <c r="S36" s="301">
        <v>18.470760009743497</v>
      </c>
      <c r="T36" s="263">
        <v>29.035092228754046</v>
      </c>
      <c r="U36" s="264">
        <v>117.54499542959864</v>
      </c>
      <c r="V36" s="301">
        <v>24.487328551377178</v>
      </c>
      <c r="W36" s="263">
        <v>87.363524143840863</v>
      </c>
      <c r="X36" s="264">
        <v>32.577309274538237</v>
      </c>
      <c r="Y36" s="301">
        <v>99.408879908204568</v>
      </c>
      <c r="Z36" s="263">
        <v>10.106022180098918</v>
      </c>
      <c r="AA36" s="264">
        <v>52.148472691912787</v>
      </c>
      <c r="AB36" s="301">
        <v>22.658915242319896</v>
      </c>
      <c r="AC36" s="276"/>
      <c r="AD36" s="263" t="s">
        <v>240</v>
      </c>
      <c r="AE36" s="264" t="s">
        <v>248</v>
      </c>
      <c r="AF36" s="264" t="s">
        <v>257</v>
      </c>
      <c r="AG36" s="265" t="s">
        <v>257</v>
      </c>
    </row>
    <row r="37" spans="1:49" ht="21" customHeight="1" x14ac:dyDescent="0.25"/>
    <row r="38" spans="1:49" ht="25" customHeight="1" x14ac:dyDescent="0.3">
      <c r="A38" s="76"/>
      <c r="B38" s="546" t="s">
        <v>45</v>
      </c>
      <c r="C38" s="546"/>
      <c r="D38" s="546"/>
      <c r="E38" s="546"/>
      <c r="F38" s="546"/>
      <c r="G38" s="546"/>
      <c r="H38" s="546"/>
      <c r="I38" s="546"/>
      <c r="J38" s="546"/>
      <c r="K38" s="546"/>
      <c r="L38" s="546"/>
      <c r="M38" s="546"/>
      <c r="N38" s="546"/>
      <c r="O38" s="546"/>
      <c r="P38" s="302"/>
      <c r="Q38" s="544"/>
      <c r="R38" s="544"/>
      <c r="S38" s="544"/>
      <c r="T38" s="544"/>
      <c r="U38" s="544"/>
      <c r="V38" s="544"/>
      <c r="W38" s="544"/>
      <c r="X38" s="544"/>
      <c r="Y38" s="544"/>
      <c r="Z38" s="544"/>
      <c r="AA38" s="544"/>
      <c r="AB38" s="544"/>
      <c r="AC38" s="302"/>
      <c r="AD38" s="544"/>
      <c r="AE38" s="544"/>
      <c r="AF38" s="544"/>
      <c r="AG38" s="544"/>
      <c r="AH38" s="1"/>
    </row>
    <row r="39" spans="1:49" ht="20.149999999999999" customHeight="1" x14ac:dyDescent="0.35">
      <c r="A39" s="43"/>
      <c r="B39" s="183">
        <v>2020</v>
      </c>
      <c r="C39" s="184"/>
      <c r="D39" s="277">
        <v>28.287539480442838</v>
      </c>
      <c r="E39" s="278">
        <v>33.345332902255109</v>
      </c>
      <c r="F39" s="268">
        <v>44.505022618338096</v>
      </c>
      <c r="G39" s="277">
        <v>3.3683457011398783</v>
      </c>
      <c r="H39" s="278"/>
      <c r="I39" s="268">
        <v>3.5296106809656909</v>
      </c>
      <c r="J39" s="277">
        <v>2.1683697445929551</v>
      </c>
      <c r="K39" s="278"/>
      <c r="L39" s="268">
        <v>1.3910789801442864</v>
      </c>
      <c r="M39" s="277">
        <v>33.824254926175669</v>
      </c>
      <c r="N39" s="278"/>
      <c r="O39" s="268">
        <v>49.425712279448071</v>
      </c>
      <c r="P39" s="3"/>
      <c r="Q39" s="260">
        <v>-64.343824392680162</v>
      </c>
      <c r="R39" s="261">
        <v>-60.193664594303691</v>
      </c>
      <c r="S39" s="255">
        <v>-53.512887101483642</v>
      </c>
      <c r="T39" s="260">
        <v>-79.296745920340797</v>
      </c>
      <c r="U39" s="261"/>
      <c r="V39" s="255">
        <v>-69.141660305724116</v>
      </c>
      <c r="W39" s="260">
        <v>43.151308926122091</v>
      </c>
      <c r="X39" s="261"/>
      <c r="Y39" s="255">
        <v>-44.152415688994822</v>
      </c>
      <c r="Z39" s="260">
        <v>-65.172209248636293</v>
      </c>
      <c r="AA39" s="261"/>
      <c r="AB39" s="255">
        <v>-54.930365702885297</v>
      </c>
      <c r="AC39" s="3"/>
      <c r="AD39" s="260" t="s">
        <v>248</v>
      </c>
      <c r="AE39" s="261"/>
      <c r="AF39" s="261"/>
      <c r="AG39" s="262"/>
    </row>
    <row r="40" spans="1:49" ht="20.149999999999999" customHeight="1" x14ac:dyDescent="0.35">
      <c r="A40" s="43"/>
      <c r="B40" s="185">
        <v>2021</v>
      </c>
      <c r="C40" s="186"/>
      <c r="D40" s="179">
        <v>43.451479821610548</v>
      </c>
      <c r="E40" s="65">
        <v>48.339442276273751</v>
      </c>
      <c r="F40" s="180">
        <v>64.532159883202098</v>
      </c>
      <c r="G40" s="179">
        <v>3.8433065603050589</v>
      </c>
      <c r="H40" s="65">
        <v>7.8826959073311578</v>
      </c>
      <c r="I40" s="180">
        <v>5.2748919151459051</v>
      </c>
      <c r="J40" s="179">
        <v>1.1401913194025926</v>
      </c>
      <c r="K40" s="65">
        <v>3.8772942592593687</v>
      </c>
      <c r="L40" s="180">
        <v>2.8087058418113156</v>
      </c>
      <c r="M40" s="179">
        <v>48.434977701318196</v>
      </c>
      <c r="N40" s="65">
        <v>60.099432442864277</v>
      </c>
      <c r="O40" s="180">
        <v>72.615757640159316</v>
      </c>
      <c r="P40" s="3"/>
      <c r="Q40" s="174">
        <v>53.606431028465401</v>
      </c>
      <c r="R40" s="64">
        <v>44.966140892657066</v>
      </c>
      <c r="S40" s="175">
        <v>44.999723821434806</v>
      </c>
      <c r="T40" s="174">
        <v>14.10071594046749</v>
      </c>
      <c r="U40" s="64"/>
      <c r="V40" s="175">
        <v>49.446848162059524</v>
      </c>
      <c r="W40" s="174">
        <v>-47.417117295513449</v>
      </c>
      <c r="X40" s="64"/>
      <c r="Y40" s="175">
        <v>101.90843812544757</v>
      </c>
      <c r="Z40" s="174">
        <v>43.195992955341779</v>
      </c>
      <c r="AA40" s="64"/>
      <c r="AB40" s="175">
        <v>46.918990726259352</v>
      </c>
      <c r="AC40" s="3"/>
      <c r="AD40" s="174" t="s">
        <v>238</v>
      </c>
      <c r="AE40" s="64" t="s">
        <v>248</v>
      </c>
      <c r="AF40" s="64" t="s">
        <v>248</v>
      </c>
      <c r="AG40" s="175" t="s">
        <v>248</v>
      </c>
    </row>
    <row r="41" spans="1:49" ht="20.149999999999999" customHeight="1" x14ac:dyDescent="0.35">
      <c r="A41" s="43"/>
      <c r="B41" s="258">
        <v>2022</v>
      </c>
      <c r="C41" s="259"/>
      <c r="D41" s="280">
        <v>54.680983466549876</v>
      </c>
      <c r="E41" s="281">
        <v>65.480952464116143</v>
      </c>
      <c r="F41" s="300">
        <v>84.081283636798176</v>
      </c>
      <c r="G41" s="280">
        <v>6.7131829628818567</v>
      </c>
      <c r="H41" s="281">
        <v>17.592461676334661</v>
      </c>
      <c r="I41" s="300">
        <v>8.5599524837729284</v>
      </c>
      <c r="J41" s="280">
        <v>2.098478046644038</v>
      </c>
      <c r="K41" s="281">
        <v>4.3200294555089611</v>
      </c>
      <c r="L41" s="300">
        <v>4.713003489042217</v>
      </c>
      <c r="M41" s="280">
        <v>63.492644476075768</v>
      </c>
      <c r="N41" s="281">
        <v>87.393443595959766</v>
      </c>
      <c r="O41" s="300">
        <v>97.35423960961333</v>
      </c>
      <c r="P41" s="276"/>
      <c r="Q41" s="263">
        <v>25.843777222444835</v>
      </c>
      <c r="R41" s="264">
        <v>35.460711544494437</v>
      </c>
      <c r="S41" s="301">
        <v>30.293614515585904</v>
      </c>
      <c r="T41" s="263">
        <v>74.672065773432365</v>
      </c>
      <c r="U41" s="264">
        <v>123.17823601494828</v>
      </c>
      <c r="V41" s="301">
        <v>62.277305801642221</v>
      </c>
      <c r="W41" s="263">
        <v>84.046134270546361</v>
      </c>
      <c r="X41" s="264">
        <v>11.418663805230294</v>
      </c>
      <c r="Y41" s="301">
        <v>67.799825061844871</v>
      </c>
      <c r="Z41" s="263">
        <v>31.088414797332753</v>
      </c>
      <c r="AA41" s="264">
        <v>45.414756918031777</v>
      </c>
      <c r="AB41" s="301">
        <v>34.067649740692275</v>
      </c>
      <c r="AC41" s="276"/>
      <c r="AD41" s="263" t="s">
        <v>238</v>
      </c>
      <c r="AE41" s="264" t="s">
        <v>248</v>
      </c>
      <c r="AF41" s="264" t="s">
        <v>257</v>
      </c>
      <c r="AG41" s="265" t="s">
        <v>248</v>
      </c>
    </row>
    <row r="42" spans="1:49" ht="12.75" customHeight="1" x14ac:dyDescent="0.25"/>
    <row r="43" spans="1:49" ht="20.149999999999999" customHeight="1" x14ac:dyDescent="0.35">
      <c r="B43" s="5" t="s">
        <v>89</v>
      </c>
    </row>
    <row r="44" spans="1:49" ht="14.15" customHeight="1" x14ac:dyDescent="0.35">
      <c r="B44" s="5"/>
      <c r="AW44" s="151"/>
    </row>
    <row r="45" spans="1:49" ht="24" customHeight="1" x14ac:dyDescent="0.25">
      <c r="B45" s="558" t="s">
        <v>107</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W45" s="151"/>
    </row>
    <row r="46" spans="1:49" ht="14.15" customHeight="1" x14ac:dyDescent="0.25">
      <c r="AW46" s="151"/>
    </row>
    <row r="47" spans="1:4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4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sheetData>
  <mergeCells count="24">
    <mergeCell ref="D6:O6"/>
    <mergeCell ref="D7:F7"/>
    <mergeCell ref="G7:I7"/>
    <mergeCell ref="J7:L7"/>
    <mergeCell ref="M7:O7"/>
    <mergeCell ref="B45:AG45"/>
    <mergeCell ref="AD38:AG38"/>
    <mergeCell ref="AD33:AG33"/>
    <mergeCell ref="AD28:AG28"/>
    <mergeCell ref="B28:O28"/>
    <mergeCell ref="B8:C8"/>
    <mergeCell ref="Q7:S7"/>
    <mergeCell ref="Q38:AB38"/>
    <mergeCell ref="Z7:AB7"/>
    <mergeCell ref="T7:V7"/>
    <mergeCell ref="W7:Y7"/>
    <mergeCell ref="B38:O38"/>
    <mergeCell ref="B33:O33"/>
    <mergeCell ref="U3:AG3"/>
    <mergeCell ref="Q6:AB6"/>
    <mergeCell ref="Q28:AB28"/>
    <mergeCell ref="Q33:AB33"/>
    <mergeCell ref="AD6:AG6"/>
    <mergeCell ref="AD7:AG7"/>
  </mergeCells>
  <phoneticPr fontId="0" type="noConversion"/>
  <printOptions horizontalCentered="1" verticalCentered="1"/>
  <pageMargins left="0.25" right="0.25" top="0.25" bottom="0.25" header="0" footer="0"/>
  <pageSetup scale="59" orientation="landscape" r:id="rId1"/>
  <headerFooter alignWithMargins="0"/>
  <rowBreaks count="1" manualBreakCount="1">
    <brk id="46" max="16383" man="1"/>
  </rowBreaks>
  <colBreaks count="1" manualBreakCount="1">
    <brk id="35"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7">
    <pageSetUpPr fitToPage="1"/>
  </sheetPr>
  <dimension ref="A1:BW153"/>
  <sheetViews>
    <sheetView showGridLines="0" zoomScale="85" workbookViewId="0"/>
  </sheetViews>
  <sheetFormatPr defaultRowHeight="12.5" x14ac:dyDescent="0.25"/>
  <cols>
    <col min="1" max="1" width="1" customWidth="1"/>
    <col min="2" max="2" width="1.26953125" style="18" customWidth="1"/>
    <col min="3" max="3" width="9" customWidth="1"/>
    <col min="4" max="4" width="40.7265625" customWidth="1"/>
    <col min="5" max="5" width="28.7265625" customWidth="1"/>
    <col min="6" max="6" width="11.7265625" customWidth="1"/>
    <col min="7" max="7" width="14.7265625" customWidth="1"/>
    <col min="8" max="44" width="2.7265625" customWidth="1"/>
    <col min="45" max="69" width="2.453125" style="151" customWidth="1"/>
    <col min="70" max="75" width="9.1796875" style="151" customWidth="1"/>
  </cols>
  <sheetData>
    <row r="1" spans="1:42" ht="23.25" customHeight="1" x14ac:dyDescent="0.45">
      <c r="B1" s="4" t="s">
        <v>145</v>
      </c>
      <c r="D1" s="4"/>
      <c r="E1" s="4"/>
    </row>
    <row r="2" spans="1:42" ht="15" customHeight="1" x14ac:dyDescent="0.25">
      <c r="B2"/>
      <c r="C2" s="571" t="s">
        <v>150</v>
      </c>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row>
    <row r="3" spans="1:42" ht="15" customHeight="1" x14ac:dyDescent="0.25">
      <c r="B3"/>
      <c r="C3" s="571" t="s">
        <v>151</v>
      </c>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row>
    <row r="4" spans="1:42" ht="15" customHeight="1" x14ac:dyDescent="0.25">
      <c r="B4"/>
      <c r="C4" s="571" t="s">
        <v>179</v>
      </c>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row>
    <row r="5" spans="1:42" ht="12.75" customHeight="1" x14ac:dyDescent="0.25">
      <c r="C5" s="47"/>
      <c r="D5" s="47"/>
      <c r="E5" s="47"/>
    </row>
    <row r="6" spans="1:42" ht="18" customHeight="1" x14ac:dyDescent="0.35">
      <c r="B6" s="48"/>
      <c r="C6" s="48" t="s">
        <v>7</v>
      </c>
      <c r="D6" s="49"/>
      <c r="E6" s="49"/>
      <c r="F6" s="49"/>
      <c r="H6" s="582" t="s">
        <v>181</v>
      </c>
      <c r="I6" s="582"/>
      <c r="J6" s="582"/>
      <c r="K6" s="582"/>
      <c r="L6" s="582"/>
      <c r="M6" s="582"/>
      <c r="N6" s="582"/>
      <c r="O6" s="582"/>
      <c r="P6" s="582"/>
      <c r="Q6" s="582"/>
      <c r="R6" s="582"/>
      <c r="S6" s="582"/>
      <c r="T6" s="582"/>
      <c r="U6" s="582"/>
      <c r="Z6" s="582" t="s">
        <v>182</v>
      </c>
      <c r="AA6" s="582"/>
      <c r="AB6" s="582"/>
      <c r="AC6" s="582"/>
      <c r="AD6" s="582"/>
      <c r="AE6" s="582"/>
      <c r="AF6" s="582"/>
      <c r="AG6" s="582"/>
      <c r="AH6" s="582"/>
      <c r="AI6" s="582"/>
      <c r="AJ6" s="582"/>
      <c r="AK6" s="582"/>
      <c r="AL6" s="582"/>
      <c r="AM6" s="582"/>
    </row>
    <row r="7" spans="1:42" ht="15" customHeight="1" x14ac:dyDescent="0.25">
      <c r="D7" s="3" t="s">
        <v>183</v>
      </c>
      <c r="E7" s="51"/>
      <c r="F7" s="51"/>
      <c r="H7" s="586" t="s">
        <v>0</v>
      </c>
      <c r="I7" s="586"/>
      <c r="J7" s="586" t="s">
        <v>1</v>
      </c>
      <c r="K7" s="586"/>
      <c r="L7" s="586" t="s">
        <v>2</v>
      </c>
      <c r="M7" s="586"/>
      <c r="N7" s="586" t="s">
        <v>3</v>
      </c>
      <c r="O7" s="586"/>
      <c r="P7" s="586" t="s">
        <v>4</v>
      </c>
      <c r="Q7" s="586"/>
      <c r="R7" s="586" t="s">
        <v>5</v>
      </c>
      <c r="S7" s="586"/>
      <c r="T7" s="586" t="s">
        <v>6</v>
      </c>
      <c r="U7" s="586"/>
      <c r="Z7" s="586" t="s">
        <v>0</v>
      </c>
      <c r="AA7" s="586"/>
      <c r="AB7" s="586" t="s">
        <v>1</v>
      </c>
      <c r="AC7" s="586"/>
      <c r="AD7" s="586" t="s">
        <v>2</v>
      </c>
      <c r="AE7" s="586"/>
      <c r="AF7" s="586" t="s">
        <v>3</v>
      </c>
      <c r="AG7" s="586"/>
      <c r="AH7" s="586" t="s">
        <v>4</v>
      </c>
      <c r="AI7" s="586"/>
      <c r="AJ7" s="586" t="s">
        <v>5</v>
      </c>
      <c r="AK7" s="586"/>
      <c r="AL7" s="586" t="s">
        <v>6</v>
      </c>
      <c r="AM7" s="586"/>
    </row>
    <row r="8" spans="1:42" ht="15" customHeight="1" x14ac:dyDescent="0.25">
      <c r="D8" s="120" t="s">
        <v>184</v>
      </c>
      <c r="E8" s="51"/>
      <c r="F8" s="51"/>
      <c r="G8" s="51"/>
      <c r="H8" s="585"/>
      <c r="I8" s="585"/>
      <c r="J8" s="584"/>
      <c r="K8" s="584"/>
      <c r="L8" s="584"/>
      <c r="M8" s="584"/>
      <c r="N8" s="584"/>
      <c r="O8" s="584"/>
      <c r="P8" s="584">
        <v>1</v>
      </c>
      <c r="Q8" s="584"/>
      <c r="R8" s="584">
        <v>2</v>
      </c>
      <c r="S8" s="584"/>
      <c r="T8" s="583">
        <v>3</v>
      </c>
      <c r="U8" s="583"/>
      <c r="Z8" s="585"/>
      <c r="AA8" s="585"/>
      <c r="AB8" s="584"/>
      <c r="AC8" s="584"/>
      <c r="AD8" s="584"/>
      <c r="AE8" s="584"/>
      <c r="AF8" s="584">
        <v>1</v>
      </c>
      <c r="AG8" s="584"/>
      <c r="AH8" s="584">
        <v>2</v>
      </c>
      <c r="AI8" s="584"/>
      <c r="AJ8" s="584">
        <v>3</v>
      </c>
      <c r="AK8" s="584"/>
      <c r="AL8" s="583">
        <v>4</v>
      </c>
      <c r="AM8" s="583"/>
    </row>
    <row r="9" spans="1:42" ht="15" customHeight="1" x14ac:dyDescent="0.25">
      <c r="D9" s="120" t="s">
        <v>185</v>
      </c>
      <c r="H9" s="575">
        <v>4</v>
      </c>
      <c r="I9" s="575"/>
      <c r="J9" s="580">
        <v>5</v>
      </c>
      <c r="K9" s="580"/>
      <c r="L9" s="580">
        <v>6</v>
      </c>
      <c r="M9" s="580"/>
      <c r="N9" s="580">
        <v>7</v>
      </c>
      <c r="O9" s="580"/>
      <c r="P9" s="580">
        <v>8</v>
      </c>
      <c r="Q9" s="580"/>
      <c r="R9" s="580">
        <v>9</v>
      </c>
      <c r="S9" s="580"/>
      <c r="T9" s="587">
        <v>10</v>
      </c>
      <c r="U9" s="587"/>
      <c r="Z9" s="575">
        <v>5</v>
      </c>
      <c r="AA9" s="575"/>
      <c r="AB9" s="580">
        <v>6</v>
      </c>
      <c r="AC9" s="580"/>
      <c r="AD9" s="580">
        <v>7</v>
      </c>
      <c r="AE9" s="580"/>
      <c r="AF9" s="580">
        <v>8</v>
      </c>
      <c r="AG9" s="580"/>
      <c r="AH9" s="580">
        <v>9</v>
      </c>
      <c r="AI9" s="580"/>
      <c r="AJ9" s="580">
        <v>10</v>
      </c>
      <c r="AK9" s="580"/>
      <c r="AL9" s="587">
        <v>11</v>
      </c>
      <c r="AM9" s="587"/>
    </row>
    <row r="10" spans="1:42" ht="15" customHeight="1" x14ac:dyDescent="0.25">
      <c r="D10" t="s">
        <v>186</v>
      </c>
      <c r="H10" s="581">
        <v>11</v>
      </c>
      <c r="I10" s="581"/>
      <c r="J10" s="572">
        <v>12</v>
      </c>
      <c r="K10" s="572"/>
      <c r="L10" s="572">
        <v>13</v>
      </c>
      <c r="M10" s="572"/>
      <c r="N10" s="572">
        <v>14</v>
      </c>
      <c r="O10" s="572"/>
      <c r="P10" s="572">
        <v>15</v>
      </c>
      <c r="Q10" s="572"/>
      <c r="R10" s="572">
        <v>16</v>
      </c>
      <c r="S10" s="572"/>
      <c r="T10" s="574">
        <v>17</v>
      </c>
      <c r="U10" s="574"/>
      <c r="Z10" s="581">
        <v>12</v>
      </c>
      <c r="AA10" s="581"/>
      <c r="AB10" s="572">
        <v>13</v>
      </c>
      <c r="AC10" s="572"/>
      <c r="AD10" s="572">
        <v>14</v>
      </c>
      <c r="AE10" s="572"/>
      <c r="AF10" s="572">
        <v>15</v>
      </c>
      <c r="AG10" s="572"/>
      <c r="AH10" s="572">
        <v>16</v>
      </c>
      <c r="AI10" s="572"/>
      <c r="AJ10" s="572">
        <v>17</v>
      </c>
      <c r="AK10" s="572"/>
      <c r="AL10" s="574">
        <v>18</v>
      </c>
      <c r="AM10" s="574"/>
    </row>
    <row r="11" spans="1:42" ht="15" customHeight="1" x14ac:dyDescent="0.25">
      <c r="D11" t="s">
        <v>187</v>
      </c>
      <c r="H11" s="575">
        <v>18</v>
      </c>
      <c r="I11" s="575"/>
      <c r="J11" s="580">
        <v>19</v>
      </c>
      <c r="K11" s="580"/>
      <c r="L11" s="580">
        <v>20</v>
      </c>
      <c r="M11" s="580"/>
      <c r="N11" s="580">
        <v>21</v>
      </c>
      <c r="O11" s="580"/>
      <c r="P11" s="580">
        <v>22</v>
      </c>
      <c r="Q11" s="580"/>
      <c r="R11" s="580">
        <v>23</v>
      </c>
      <c r="S11" s="580"/>
      <c r="T11" s="587">
        <v>24</v>
      </c>
      <c r="U11" s="587"/>
      <c r="Z11" s="575">
        <v>19</v>
      </c>
      <c r="AA11" s="575"/>
      <c r="AB11" s="580">
        <v>20</v>
      </c>
      <c r="AC11" s="580"/>
      <c r="AD11" s="580">
        <v>21</v>
      </c>
      <c r="AE11" s="580"/>
      <c r="AF11" s="580">
        <v>22</v>
      </c>
      <c r="AG11" s="580"/>
      <c r="AH11" s="580">
        <v>23</v>
      </c>
      <c r="AI11" s="580"/>
      <c r="AJ11" s="580">
        <v>24</v>
      </c>
      <c r="AK11" s="580"/>
      <c r="AL11" s="587">
        <v>25</v>
      </c>
      <c r="AM11" s="587"/>
      <c r="AN11" t="s">
        <v>27</v>
      </c>
    </row>
    <row r="12" spans="1:42" ht="15" customHeight="1" x14ac:dyDescent="0.3">
      <c r="A12" s="48"/>
      <c r="H12" s="581">
        <v>25</v>
      </c>
      <c r="I12" s="581"/>
      <c r="J12" s="572">
        <v>26</v>
      </c>
      <c r="K12" s="572"/>
      <c r="L12" s="572">
        <v>27</v>
      </c>
      <c r="M12" s="572"/>
      <c r="N12" s="572">
        <v>28</v>
      </c>
      <c r="O12" s="572"/>
      <c r="P12" s="572">
        <v>29</v>
      </c>
      <c r="Q12" s="572"/>
      <c r="R12" s="572">
        <v>30</v>
      </c>
      <c r="S12" s="572"/>
      <c r="T12" s="574">
        <v>31</v>
      </c>
      <c r="U12" s="574"/>
      <c r="Z12" s="581">
        <v>26</v>
      </c>
      <c r="AA12" s="581"/>
      <c r="AB12" s="572">
        <v>27</v>
      </c>
      <c r="AC12" s="572"/>
      <c r="AD12" s="572">
        <v>28</v>
      </c>
      <c r="AE12" s="572"/>
      <c r="AF12" s="572">
        <v>29</v>
      </c>
      <c r="AG12" s="572"/>
      <c r="AH12" s="572">
        <v>30</v>
      </c>
      <c r="AI12" s="572"/>
      <c r="AJ12" s="572">
        <v>31</v>
      </c>
      <c r="AK12" s="572"/>
      <c r="AL12" s="574"/>
      <c r="AM12" s="574"/>
    </row>
    <row r="13" spans="1:42" ht="15" customHeight="1" x14ac:dyDescent="0.25">
      <c r="C13" s="50"/>
      <c r="D13" s="52"/>
      <c r="E13" s="52"/>
      <c r="F13" s="52"/>
      <c r="G13" s="52"/>
      <c r="H13" s="578" t="s">
        <v>27</v>
      </c>
      <c r="I13" s="578"/>
      <c r="J13" s="576" t="s">
        <v>27</v>
      </c>
      <c r="K13" s="576"/>
      <c r="L13" s="576" t="s">
        <v>27</v>
      </c>
      <c r="M13" s="576"/>
      <c r="N13" s="576" t="s">
        <v>27</v>
      </c>
      <c r="O13" s="576"/>
      <c r="P13" s="576" t="s">
        <v>27</v>
      </c>
      <c r="Q13" s="576"/>
      <c r="R13" s="576" t="s">
        <v>27</v>
      </c>
      <c r="S13" s="576"/>
      <c r="T13" s="573" t="s">
        <v>27</v>
      </c>
      <c r="U13" s="573"/>
      <c r="Z13" s="578" t="s">
        <v>27</v>
      </c>
      <c r="AA13" s="578"/>
      <c r="AB13" s="576" t="s">
        <v>27</v>
      </c>
      <c r="AC13" s="576"/>
      <c r="AD13" s="576" t="s">
        <v>27</v>
      </c>
      <c r="AE13" s="576"/>
      <c r="AF13" s="576" t="s">
        <v>27</v>
      </c>
      <c r="AG13" s="576"/>
      <c r="AH13" s="576" t="s">
        <v>27</v>
      </c>
      <c r="AI13" s="576"/>
      <c r="AJ13" s="576" t="s">
        <v>27</v>
      </c>
      <c r="AK13" s="576"/>
      <c r="AL13" s="573" t="s">
        <v>27</v>
      </c>
      <c r="AM13" s="573"/>
    </row>
    <row r="14" spans="1:42" ht="15" customHeight="1" x14ac:dyDescent="0.3">
      <c r="A14" s="48"/>
      <c r="C14" s="48" t="s">
        <v>8</v>
      </c>
      <c r="F14" s="46"/>
    </row>
    <row r="15" spans="1:42" ht="15" customHeight="1" x14ac:dyDescent="0.25">
      <c r="D15" s="50" t="s">
        <v>184</v>
      </c>
      <c r="F15" s="46"/>
      <c r="P15" s="577"/>
      <c r="Q15" s="577"/>
      <c r="R15" s="577"/>
      <c r="S15" s="577"/>
      <c r="T15" s="577"/>
      <c r="U15" s="577"/>
      <c r="V15" s="577"/>
      <c r="X15" s="577"/>
      <c r="Y15" s="577"/>
      <c r="Z15" s="577"/>
      <c r="AA15" s="577"/>
      <c r="AB15" s="577"/>
      <c r="AC15" s="577"/>
      <c r="AD15" s="577"/>
      <c r="AF15" s="577"/>
      <c r="AG15" s="577"/>
      <c r="AH15" s="577"/>
      <c r="AI15" s="577"/>
      <c r="AJ15" s="577"/>
      <c r="AK15" s="577"/>
      <c r="AL15" s="577"/>
    </row>
    <row r="16" spans="1:42" ht="15" customHeight="1" x14ac:dyDescent="0.25">
      <c r="C16" s="50"/>
      <c r="D16" s="52" t="s">
        <v>185</v>
      </c>
      <c r="F16" s="46"/>
      <c r="P16" s="18"/>
      <c r="Q16" s="18"/>
      <c r="R16" s="18"/>
      <c r="S16" s="18"/>
      <c r="T16" s="18"/>
      <c r="U16" s="18"/>
      <c r="V16" s="18"/>
      <c r="X16" s="18"/>
      <c r="Y16" s="18"/>
      <c r="Z16" s="18"/>
      <c r="AA16" s="18"/>
      <c r="AB16" s="18"/>
      <c r="AC16" s="18"/>
      <c r="AD16" s="18"/>
      <c r="AF16" s="18"/>
      <c r="AG16" s="18"/>
      <c r="AH16" s="18"/>
      <c r="AI16" s="18"/>
      <c r="AJ16" s="18"/>
      <c r="AK16" s="18"/>
      <c r="AL16" s="18"/>
    </row>
    <row r="17" spans="2:75" ht="15" customHeight="1" x14ac:dyDescent="0.25">
      <c r="C17" s="50"/>
      <c r="D17" s="52" t="s">
        <v>186</v>
      </c>
      <c r="F17" s="46"/>
      <c r="P17" s="18"/>
      <c r="Q17" s="18"/>
      <c r="R17" s="18"/>
      <c r="S17" s="18"/>
      <c r="T17" s="18"/>
      <c r="U17" s="18"/>
      <c r="V17" s="18"/>
      <c r="X17" s="18"/>
      <c r="Y17" s="18"/>
      <c r="Z17" s="18"/>
      <c r="AA17" s="18"/>
      <c r="AB17" s="18"/>
      <c r="AC17" s="18"/>
      <c r="AD17" s="18"/>
      <c r="AF17" s="18"/>
      <c r="AG17" s="18"/>
      <c r="AH17" s="18"/>
      <c r="AI17" s="18"/>
      <c r="AJ17" s="18"/>
      <c r="AK17" s="18"/>
      <c r="AL17" s="18"/>
    </row>
    <row r="18" spans="2:75" ht="15" customHeight="1" x14ac:dyDescent="0.25">
      <c r="C18" s="50"/>
      <c r="D18" s="51" t="s">
        <v>187</v>
      </c>
      <c r="F18" s="46"/>
      <c r="P18" s="18"/>
      <c r="Q18" s="18"/>
      <c r="R18" s="18"/>
      <c r="S18" s="18"/>
      <c r="T18" s="18"/>
      <c r="U18" s="18"/>
      <c r="V18" s="18"/>
      <c r="X18" s="18"/>
      <c r="Y18" s="18"/>
      <c r="Z18" s="18"/>
      <c r="AA18" s="18"/>
      <c r="AB18" s="18"/>
      <c r="AC18" s="18"/>
      <c r="AD18" s="18"/>
      <c r="AF18" s="18"/>
      <c r="AG18" s="18"/>
      <c r="AH18" s="18"/>
      <c r="AI18" s="18"/>
      <c r="AJ18" s="18"/>
      <c r="AK18" s="18"/>
      <c r="AL18" s="18"/>
    </row>
    <row r="19" spans="2:75" ht="15" customHeight="1" x14ac:dyDescent="0.25">
      <c r="C19" s="53"/>
      <c r="D19" s="51"/>
      <c r="F19" s="46"/>
      <c r="P19" s="18"/>
      <c r="Q19" s="18"/>
      <c r="R19" s="18"/>
      <c r="S19" s="18"/>
      <c r="T19" s="18"/>
      <c r="U19" s="18"/>
      <c r="V19" s="18"/>
      <c r="X19" s="18"/>
      <c r="Y19" s="18"/>
      <c r="Z19" s="18"/>
      <c r="AA19" s="18"/>
      <c r="AB19" s="18"/>
      <c r="AC19" s="18"/>
      <c r="AD19" s="18"/>
      <c r="AF19" s="18"/>
      <c r="AG19" s="18"/>
      <c r="AH19" s="18"/>
      <c r="AI19" s="18"/>
      <c r="AJ19" s="18"/>
      <c r="AK19" s="18"/>
      <c r="AL19" s="18"/>
    </row>
    <row r="20" spans="2:75" ht="15" customHeight="1" x14ac:dyDescent="0.25">
      <c r="C20" s="53"/>
      <c r="D20" s="51"/>
      <c r="F20" s="46"/>
      <c r="P20" s="18"/>
      <c r="Q20" s="18"/>
      <c r="R20" s="18"/>
      <c r="S20" s="18"/>
      <c r="T20" s="18"/>
      <c r="U20" s="18"/>
      <c r="V20" s="18"/>
      <c r="X20" s="18"/>
      <c r="Y20" s="18"/>
      <c r="Z20" s="18"/>
      <c r="AA20" s="18"/>
      <c r="AB20" s="18"/>
      <c r="AC20" s="18"/>
      <c r="AD20" s="18"/>
      <c r="AF20" s="18"/>
      <c r="AG20" s="18"/>
      <c r="AH20" s="18"/>
      <c r="AI20" s="18"/>
      <c r="AJ20" s="18"/>
      <c r="AK20" s="18"/>
      <c r="AL20" s="18"/>
    </row>
    <row r="21" spans="2:75" ht="30" customHeight="1" x14ac:dyDescent="0.35">
      <c r="R21" s="513">
        <v>2021</v>
      </c>
      <c r="S21" s="513"/>
      <c r="T21" s="513"/>
      <c r="U21" s="513"/>
      <c r="V21" s="513"/>
      <c r="W21" s="513"/>
      <c r="X21" s="513"/>
      <c r="Y21" s="513"/>
      <c r="Z21" s="513"/>
      <c r="AA21" s="513"/>
      <c r="AB21" s="513"/>
      <c r="AC21" s="513"/>
      <c r="AD21" s="514">
        <v>2022</v>
      </c>
      <c r="AE21" s="514"/>
      <c r="AF21" s="514"/>
      <c r="AG21" s="514"/>
      <c r="AH21" s="514"/>
      <c r="AI21" s="514"/>
      <c r="AJ21" s="514"/>
      <c r="AK21" s="514"/>
      <c r="AL21" s="514"/>
      <c r="AM21" s="514"/>
      <c r="AN21" s="514"/>
      <c r="AO21" s="514"/>
    </row>
    <row r="22" spans="2:75" s="3" customFormat="1" ht="30" customHeight="1" x14ac:dyDescent="0.3">
      <c r="B22" s="54"/>
      <c r="C22" s="48" t="s">
        <v>70</v>
      </c>
      <c r="D22" s="48" t="s">
        <v>21</v>
      </c>
      <c r="E22" s="122" t="s">
        <v>81</v>
      </c>
      <c r="F22" s="7" t="s">
        <v>60</v>
      </c>
      <c r="G22" s="7" t="s">
        <v>61</v>
      </c>
      <c r="H22" s="579" t="s">
        <v>34</v>
      </c>
      <c r="I22" s="579"/>
      <c r="J22" s="579"/>
      <c r="K22" s="579"/>
      <c r="L22" s="579" t="s">
        <v>62</v>
      </c>
      <c r="M22" s="579"/>
      <c r="N22" s="579"/>
      <c r="O22" s="579"/>
      <c r="R22" s="344" t="s">
        <v>171</v>
      </c>
      <c r="S22" s="345" t="s">
        <v>172</v>
      </c>
      <c r="T22" s="345" t="s">
        <v>173</v>
      </c>
      <c r="U22" s="345" t="s">
        <v>174</v>
      </c>
      <c r="V22" s="345" t="s">
        <v>175</v>
      </c>
      <c r="W22" s="345" t="s">
        <v>176</v>
      </c>
      <c r="X22" s="345" t="s">
        <v>160</v>
      </c>
      <c r="Y22" s="345" t="s">
        <v>164</v>
      </c>
      <c r="Z22" s="345" t="s">
        <v>165</v>
      </c>
      <c r="AA22" s="345" t="s">
        <v>167</v>
      </c>
      <c r="AB22" s="345" t="s">
        <v>168</v>
      </c>
      <c r="AC22" s="398" t="s">
        <v>169</v>
      </c>
      <c r="AD22" s="345" t="s">
        <v>171</v>
      </c>
      <c r="AE22" s="345" t="s">
        <v>172</v>
      </c>
      <c r="AF22" s="345" t="s">
        <v>173</v>
      </c>
      <c r="AG22" s="345" t="s">
        <v>174</v>
      </c>
      <c r="AH22" s="345" t="s">
        <v>175</v>
      </c>
      <c r="AI22" s="345" t="s">
        <v>176</v>
      </c>
      <c r="AJ22" s="345" t="s">
        <v>160</v>
      </c>
      <c r="AK22" s="345" t="s">
        <v>164</v>
      </c>
      <c r="AL22" s="345" t="s">
        <v>165</v>
      </c>
      <c r="AM22" s="345" t="s">
        <v>167</v>
      </c>
      <c r="AN22" s="345" t="s">
        <v>168</v>
      </c>
      <c r="AO22" s="398" t="s">
        <v>169</v>
      </c>
      <c r="AP22" s="55"/>
      <c r="AQ22" s="55"/>
      <c r="AR22" s="55"/>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row>
    <row r="23" spans="2:75" ht="18" customHeight="1" x14ac:dyDescent="0.35">
      <c r="C23" s="399">
        <v>767</v>
      </c>
      <c r="D23" s="399" t="s">
        <v>155</v>
      </c>
      <c r="E23" s="399" t="s">
        <v>188</v>
      </c>
      <c r="F23" s="400" t="s">
        <v>189</v>
      </c>
      <c r="G23" s="399" t="s">
        <v>190</v>
      </c>
      <c r="H23" s="503" t="s">
        <v>191</v>
      </c>
      <c r="I23" s="503"/>
      <c r="J23" s="503"/>
      <c r="K23" s="503"/>
      <c r="L23" s="503" t="s">
        <v>192</v>
      </c>
      <c r="M23" s="503"/>
      <c r="N23" s="503"/>
      <c r="O23" s="503"/>
      <c r="P23" s="57"/>
      <c r="R23" s="411" t="s">
        <v>250</v>
      </c>
      <c r="S23" s="412" t="s">
        <v>250</v>
      </c>
      <c r="T23" s="412" t="s">
        <v>250</v>
      </c>
      <c r="U23" s="412" t="s">
        <v>250</v>
      </c>
      <c r="V23" s="412" t="s">
        <v>250</v>
      </c>
      <c r="W23" s="412" t="s">
        <v>250</v>
      </c>
      <c r="X23" s="412" t="s">
        <v>250</v>
      </c>
      <c r="Y23" s="412" t="s">
        <v>250</v>
      </c>
      <c r="Z23" s="412" t="s">
        <v>250</v>
      </c>
      <c r="AA23" s="412" t="s">
        <v>250</v>
      </c>
      <c r="AB23" s="412" t="s">
        <v>250</v>
      </c>
      <c r="AC23" s="412" t="s">
        <v>250</v>
      </c>
      <c r="AD23" s="412" t="s">
        <v>250</v>
      </c>
      <c r="AE23" s="412" t="s">
        <v>250</v>
      </c>
      <c r="AF23" s="412" t="s">
        <v>250</v>
      </c>
      <c r="AG23" s="412" t="s">
        <v>250</v>
      </c>
      <c r="AH23" s="412" t="s">
        <v>250</v>
      </c>
      <c r="AI23" s="412" t="s">
        <v>250</v>
      </c>
      <c r="AJ23" s="412" t="s">
        <v>250</v>
      </c>
      <c r="AK23" s="412" t="s">
        <v>250</v>
      </c>
      <c r="AL23" s="412" t="s">
        <v>250</v>
      </c>
      <c r="AM23" s="412" t="s">
        <v>250</v>
      </c>
      <c r="AN23" s="412" t="s">
        <v>250</v>
      </c>
      <c r="AO23" s="413" t="s">
        <v>250</v>
      </c>
      <c r="AP23" s="56"/>
      <c r="AQ23" s="56"/>
      <c r="AR23" s="56"/>
    </row>
    <row r="24" spans="2:75" ht="18" customHeight="1" x14ac:dyDescent="0.35">
      <c r="C24" s="404">
        <v>766</v>
      </c>
      <c r="D24" s="404" t="s">
        <v>259</v>
      </c>
      <c r="E24" s="404" t="s">
        <v>188</v>
      </c>
      <c r="F24" s="404" t="s">
        <v>260</v>
      </c>
      <c r="G24" s="404" t="s">
        <v>261</v>
      </c>
      <c r="H24" s="504" t="s">
        <v>262</v>
      </c>
      <c r="I24" s="504"/>
      <c r="J24" s="504"/>
      <c r="K24" s="504"/>
      <c r="L24" s="504" t="s">
        <v>263</v>
      </c>
      <c r="M24" s="504"/>
      <c r="N24" s="504"/>
      <c r="O24" s="504"/>
      <c r="P24" s="57"/>
      <c r="R24" s="414" t="s">
        <v>250</v>
      </c>
      <c r="S24" s="415" t="s">
        <v>250</v>
      </c>
      <c r="T24" s="415" t="s">
        <v>250</v>
      </c>
      <c r="U24" s="415" t="s">
        <v>250</v>
      </c>
      <c r="V24" s="415" t="s">
        <v>250</v>
      </c>
      <c r="W24" s="415" t="s">
        <v>250</v>
      </c>
      <c r="X24" s="415" t="s">
        <v>250</v>
      </c>
      <c r="Y24" s="415" t="s">
        <v>250</v>
      </c>
      <c r="Z24" s="415" t="s">
        <v>250</v>
      </c>
      <c r="AA24" s="415" t="s">
        <v>250</v>
      </c>
      <c r="AB24" s="415" t="s">
        <v>250</v>
      </c>
      <c r="AC24" s="415" t="s">
        <v>250</v>
      </c>
      <c r="AD24" s="415" t="s">
        <v>250</v>
      </c>
      <c r="AE24" s="415" t="s">
        <v>250</v>
      </c>
      <c r="AF24" s="415" t="s">
        <v>250</v>
      </c>
      <c r="AG24" s="415" t="s">
        <v>250</v>
      </c>
      <c r="AH24" s="415" t="s">
        <v>250</v>
      </c>
      <c r="AI24" s="415" t="s">
        <v>250</v>
      </c>
      <c r="AJ24" s="415" t="s">
        <v>250</v>
      </c>
      <c r="AK24" s="415" t="s">
        <v>250</v>
      </c>
      <c r="AL24" s="415" t="s">
        <v>250</v>
      </c>
      <c r="AM24" s="415" t="s">
        <v>250</v>
      </c>
      <c r="AN24" s="415" t="s">
        <v>250</v>
      </c>
      <c r="AO24" s="416" t="s">
        <v>250</v>
      </c>
      <c r="AP24" s="56"/>
      <c r="AQ24" s="56"/>
      <c r="AR24" s="56"/>
    </row>
    <row r="25" spans="2:75" ht="18" customHeight="1" x14ac:dyDescent="0.35">
      <c r="C25" s="399">
        <v>38206</v>
      </c>
      <c r="D25" s="399" t="s">
        <v>264</v>
      </c>
      <c r="E25" s="399" t="s">
        <v>188</v>
      </c>
      <c r="F25" s="400" t="s">
        <v>265</v>
      </c>
      <c r="G25" s="399" t="s">
        <v>266</v>
      </c>
      <c r="H25" s="503" t="s">
        <v>267</v>
      </c>
      <c r="I25" s="503"/>
      <c r="J25" s="503"/>
      <c r="K25" s="503"/>
      <c r="L25" s="503" t="s">
        <v>268</v>
      </c>
      <c r="M25" s="503"/>
      <c r="N25" s="503"/>
      <c r="O25" s="503"/>
      <c r="P25" s="57"/>
      <c r="R25" s="411" t="s">
        <v>251</v>
      </c>
      <c r="S25" s="412" t="s">
        <v>251</v>
      </c>
      <c r="T25" s="412" t="s">
        <v>251</v>
      </c>
      <c r="U25" s="412" t="s">
        <v>251</v>
      </c>
      <c r="V25" s="412" t="s">
        <v>251</v>
      </c>
      <c r="W25" s="412" t="s">
        <v>251</v>
      </c>
      <c r="X25" s="412" t="s">
        <v>251</v>
      </c>
      <c r="Y25" s="412" t="s">
        <v>251</v>
      </c>
      <c r="Z25" s="412" t="s">
        <v>251</v>
      </c>
      <c r="AA25" s="412" t="s">
        <v>251</v>
      </c>
      <c r="AB25" s="412" t="s">
        <v>251</v>
      </c>
      <c r="AC25" s="412" t="s">
        <v>251</v>
      </c>
      <c r="AD25" s="412" t="s">
        <v>251</v>
      </c>
      <c r="AE25" s="412" t="s">
        <v>251</v>
      </c>
      <c r="AF25" s="412" t="s">
        <v>251</v>
      </c>
      <c r="AG25" s="412" t="s">
        <v>251</v>
      </c>
      <c r="AH25" s="412" t="s">
        <v>251</v>
      </c>
      <c r="AI25" s="412" t="s">
        <v>251</v>
      </c>
      <c r="AJ25" s="412" t="s">
        <v>251</v>
      </c>
      <c r="AK25" s="412" t="s">
        <v>251</v>
      </c>
      <c r="AL25" s="412" t="s">
        <v>251</v>
      </c>
      <c r="AM25" s="412" t="s">
        <v>251</v>
      </c>
      <c r="AN25" s="412" t="s">
        <v>251</v>
      </c>
      <c r="AO25" s="413" t="s">
        <v>251</v>
      </c>
      <c r="AP25" s="56"/>
      <c r="AQ25" s="56"/>
      <c r="AR25" s="56"/>
    </row>
    <row r="26" spans="2:75" ht="18" customHeight="1" x14ac:dyDescent="0.35">
      <c r="C26" s="404">
        <v>62937</v>
      </c>
      <c r="D26" s="404" t="s">
        <v>269</v>
      </c>
      <c r="E26" s="404" t="s">
        <v>188</v>
      </c>
      <c r="F26" s="404" t="s">
        <v>270</v>
      </c>
      <c r="G26" s="404" t="s">
        <v>271</v>
      </c>
      <c r="H26" s="504" t="s">
        <v>272</v>
      </c>
      <c r="I26" s="504"/>
      <c r="J26" s="504"/>
      <c r="K26" s="504"/>
      <c r="L26" s="504" t="s">
        <v>273</v>
      </c>
      <c r="M26" s="504"/>
      <c r="N26" s="504"/>
      <c r="O26" s="504"/>
      <c r="P26" s="57"/>
      <c r="R26" s="414" t="s">
        <v>250</v>
      </c>
      <c r="S26" s="415" t="s">
        <v>250</v>
      </c>
      <c r="T26" s="415" t="s">
        <v>250</v>
      </c>
      <c r="U26" s="415" t="s">
        <v>250</v>
      </c>
      <c r="V26" s="415" t="s">
        <v>250</v>
      </c>
      <c r="W26" s="415" t="s">
        <v>250</v>
      </c>
      <c r="X26" s="415" t="s">
        <v>250</v>
      </c>
      <c r="Y26" s="415" t="s">
        <v>250</v>
      </c>
      <c r="Z26" s="415" t="s">
        <v>250</v>
      </c>
      <c r="AA26" s="415" t="s">
        <v>250</v>
      </c>
      <c r="AB26" s="415" t="s">
        <v>250</v>
      </c>
      <c r="AC26" s="415" t="s">
        <v>250</v>
      </c>
      <c r="AD26" s="415" t="s">
        <v>250</v>
      </c>
      <c r="AE26" s="415" t="s">
        <v>250</v>
      </c>
      <c r="AF26" s="415" t="s">
        <v>250</v>
      </c>
      <c r="AG26" s="415" t="s">
        <v>250</v>
      </c>
      <c r="AH26" s="415" t="s">
        <v>250</v>
      </c>
      <c r="AI26" s="415" t="s">
        <v>250</v>
      </c>
      <c r="AJ26" s="415" t="s">
        <v>250</v>
      </c>
      <c r="AK26" s="415" t="s">
        <v>250</v>
      </c>
      <c r="AL26" s="415" t="s">
        <v>250</v>
      </c>
      <c r="AM26" s="415" t="s">
        <v>250</v>
      </c>
      <c r="AN26" s="415" t="s">
        <v>250</v>
      </c>
      <c r="AO26" s="416" t="s">
        <v>250</v>
      </c>
      <c r="AP26" s="56"/>
      <c r="AQ26" s="56"/>
      <c r="AR26" s="56"/>
    </row>
    <row r="27" spans="2:75" ht="18" customHeight="1" x14ac:dyDescent="0.35">
      <c r="C27" s="399">
        <v>70675</v>
      </c>
      <c r="D27" s="399" t="s">
        <v>274</v>
      </c>
      <c r="E27" s="399" t="s">
        <v>188</v>
      </c>
      <c r="F27" s="399" t="s">
        <v>275</v>
      </c>
      <c r="G27" s="399" t="s">
        <v>276</v>
      </c>
      <c r="H27" s="503" t="s">
        <v>277</v>
      </c>
      <c r="I27" s="503"/>
      <c r="J27" s="503"/>
      <c r="K27" s="503"/>
      <c r="L27" s="503" t="s">
        <v>278</v>
      </c>
      <c r="M27" s="503"/>
      <c r="N27" s="503"/>
      <c r="O27" s="503"/>
      <c r="P27" s="57"/>
      <c r="R27" s="411" t="s">
        <v>237</v>
      </c>
      <c r="S27" s="412" t="s">
        <v>237</v>
      </c>
      <c r="T27" s="412" t="s">
        <v>237</v>
      </c>
      <c r="U27" s="412" t="s">
        <v>237</v>
      </c>
      <c r="V27" s="412" t="s">
        <v>237</v>
      </c>
      <c r="W27" s="412" t="s">
        <v>237</v>
      </c>
      <c r="X27" s="412" t="s">
        <v>237</v>
      </c>
      <c r="Y27" s="412" t="s">
        <v>237</v>
      </c>
      <c r="Z27" s="412" t="s">
        <v>237</v>
      </c>
      <c r="AA27" s="412" t="s">
        <v>237</v>
      </c>
      <c r="AB27" s="412" t="s">
        <v>237</v>
      </c>
      <c r="AC27" s="412" t="s">
        <v>237</v>
      </c>
      <c r="AD27" s="412" t="s">
        <v>237</v>
      </c>
      <c r="AE27" s="412" t="s">
        <v>237</v>
      </c>
      <c r="AF27" s="412" t="s">
        <v>237</v>
      </c>
      <c r="AG27" s="412" t="s">
        <v>237</v>
      </c>
      <c r="AH27" s="412" t="s">
        <v>237</v>
      </c>
      <c r="AI27" s="412" t="s">
        <v>237</v>
      </c>
      <c r="AJ27" s="412" t="s">
        <v>237</v>
      </c>
      <c r="AK27" s="412" t="s">
        <v>237</v>
      </c>
      <c r="AL27" s="412" t="s">
        <v>237</v>
      </c>
      <c r="AM27" s="412" t="s">
        <v>237</v>
      </c>
      <c r="AN27" s="412" t="s">
        <v>237</v>
      </c>
      <c r="AO27" s="413" t="s">
        <v>237</v>
      </c>
      <c r="AP27" s="56"/>
      <c r="AQ27" s="56"/>
      <c r="AR27" s="56"/>
    </row>
    <row r="28" spans="2:75" ht="18" customHeight="1" x14ac:dyDescent="0.35">
      <c r="C28" s="404">
        <v>70726</v>
      </c>
      <c r="D28" s="404" t="s">
        <v>279</v>
      </c>
      <c r="E28" s="404" t="s">
        <v>188</v>
      </c>
      <c r="F28" s="404" t="s">
        <v>280</v>
      </c>
      <c r="G28" s="404" t="s">
        <v>281</v>
      </c>
      <c r="H28" s="504" t="s">
        <v>282</v>
      </c>
      <c r="I28" s="504"/>
      <c r="J28" s="504"/>
      <c r="K28" s="504"/>
      <c r="L28" s="504" t="s">
        <v>283</v>
      </c>
      <c r="M28" s="504"/>
      <c r="N28" s="504"/>
      <c r="O28" s="504"/>
      <c r="P28" s="57"/>
      <c r="R28" s="414" t="s">
        <v>237</v>
      </c>
      <c r="S28" s="415" t="s">
        <v>237</v>
      </c>
      <c r="T28" s="415" t="s">
        <v>250</v>
      </c>
      <c r="U28" s="415" t="s">
        <v>250</v>
      </c>
      <c r="V28" s="415" t="s">
        <v>250</v>
      </c>
      <c r="W28" s="415" t="s">
        <v>250</v>
      </c>
      <c r="X28" s="415" t="s">
        <v>250</v>
      </c>
      <c r="Y28" s="415" t="s">
        <v>250</v>
      </c>
      <c r="Z28" s="415" t="s">
        <v>250</v>
      </c>
      <c r="AA28" s="415" t="s">
        <v>250</v>
      </c>
      <c r="AB28" s="415" t="s">
        <v>250</v>
      </c>
      <c r="AC28" s="415" t="s">
        <v>250</v>
      </c>
      <c r="AD28" s="415" t="s">
        <v>250</v>
      </c>
      <c r="AE28" s="415" t="s">
        <v>250</v>
      </c>
      <c r="AF28" s="415" t="s">
        <v>250</v>
      </c>
      <c r="AG28" s="415" t="s">
        <v>250</v>
      </c>
      <c r="AH28" s="415" t="s">
        <v>250</v>
      </c>
      <c r="AI28" s="415" t="s">
        <v>250</v>
      </c>
      <c r="AJ28" s="415" t="s">
        <v>250</v>
      </c>
      <c r="AK28" s="415" t="s">
        <v>250</v>
      </c>
      <c r="AL28" s="415" t="s">
        <v>250</v>
      </c>
      <c r="AM28" s="415" t="s">
        <v>250</v>
      </c>
      <c r="AN28" s="415" t="s">
        <v>250</v>
      </c>
      <c r="AO28" s="416" t="s">
        <v>250</v>
      </c>
      <c r="AP28" s="56"/>
      <c r="AQ28" s="56"/>
      <c r="AR28" s="56"/>
    </row>
    <row r="29" spans="2:75" ht="18" customHeight="1" x14ac:dyDescent="0.35">
      <c r="C29" s="124"/>
      <c r="D29" s="124"/>
      <c r="E29" s="124"/>
      <c r="F29" s="139"/>
      <c r="G29" s="124"/>
      <c r="H29" s="568">
        <v>1254</v>
      </c>
      <c r="I29" s="568"/>
      <c r="J29" s="568"/>
      <c r="K29" s="568"/>
      <c r="L29" s="570"/>
      <c r="M29" s="570"/>
      <c r="N29" s="570"/>
      <c r="O29" s="570"/>
      <c r="P29" s="57"/>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56"/>
      <c r="AQ29" s="56"/>
      <c r="AR29" s="56"/>
    </row>
    <row r="30" spans="2:75" ht="18" customHeight="1" x14ac:dyDescent="0.35">
      <c r="C30" s="124"/>
      <c r="D30" s="124"/>
      <c r="E30" s="124"/>
      <c r="F30" s="139"/>
      <c r="G30" s="124"/>
      <c r="H30" s="569"/>
      <c r="I30" s="569"/>
      <c r="J30" s="569"/>
      <c r="K30" s="569"/>
      <c r="L30" s="570"/>
      <c r="M30" s="570"/>
      <c r="N30" s="570"/>
      <c r="O30" s="570"/>
      <c r="P30" s="57"/>
      <c r="R30" s="125"/>
      <c r="S30" s="125"/>
      <c r="T30" s="125"/>
      <c r="U30" s="125"/>
      <c r="V30" s="125"/>
      <c r="W30" s="125"/>
      <c r="X30" s="409" t="s">
        <v>224</v>
      </c>
      <c r="Y30" s="125"/>
      <c r="Z30" s="125"/>
      <c r="AA30" s="125"/>
      <c r="AB30" s="125"/>
      <c r="AC30" s="125"/>
      <c r="AD30" s="125"/>
      <c r="AE30" s="125"/>
      <c r="AF30" s="125"/>
      <c r="AG30" s="125"/>
      <c r="AH30" s="125"/>
      <c r="AI30" s="125"/>
      <c r="AJ30" s="125"/>
      <c r="AK30" s="125"/>
      <c r="AL30" s="125"/>
      <c r="AM30" s="125"/>
      <c r="AN30" s="125"/>
      <c r="AO30" s="125"/>
      <c r="AP30" s="56"/>
      <c r="AQ30" s="56"/>
      <c r="AR30" s="56"/>
    </row>
    <row r="31" spans="2:75" ht="18" customHeight="1" x14ac:dyDescent="0.25">
      <c r="C31" s="124"/>
      <c r="D31" s="124"/>
      <c r="E31" s="124"/>
      <c r="F31" s="139"/>
      <c r="G31" s="124"/>
      <c r="H31" s="569"/>
      <c r="I31" s="569"/>
      <c r="J31" s="569"/>
      <c r="K31" s="569"/>
      <c r="L31" s="570"/>
      <c r="M31" s="570"/>
      <c r="N31" s="570"/>
      <c r="O31" s="570"/>
      <c r="P31" s="57"/>
      <c r="R31" s="125"/>
      <c r="S31" s="125"/>
      <c r="T31" s="125"/>
      <c r="U31" s="125"/>
      <c r="V31" s="125"/>
      <c r="W31" s="125"/>
      <c r="X31" s="125"/>
      <c r="Y31" s="125"/>
      <c r="Z31" s="125"/>
      <c r="AA31" s="59" t="s">
        <v>251</v>
      </c>
      <c r="AB31" s="409" t="s">
        <v>253</v>
      </c>
      <c r="AC31" s="125"/>
      <c r="AD31" s="125"/>
      <c r="AE31" s="125"/>
      <c r="AF31" s="125"/>
      <c r="AG31" s="125"/>
      <c r="AH31" s="125"/>
      <c r="AI31" s="125"/>
      <c r="AJ31" s="125"/>
      <c r="AK31" s="125"/>
      <c r="AL31" s="125"/>
      <c r="AM31" s="125"/>
      <c r="AN31" s="125"/>
      <c r="AO31" s="125"/>
      <c r="AP31" s="35"/>
      <c r="AQ31" s="35"/>
      <c r="AR31" s="35"/>
    </row>
    <row r="32" spans="2:75" ht="18" customHeight="1" x14ac:dyDescent="0.35">
      <c r="C32" s="124"/>
      <c r="D32" s="124"/>
      <c r="E32" s="124"/>
      <c r="F32" s="139"/>
      <c r="G32" s="124"/>
      <c r="H32" s="569"/>
      <c r="I32" s="569"/>
      <c r="J32" s="569"/>
      <c r="K32" s="569"/>
      <c r="L32" s="570"/>
      <c r="M32" s="570"/>
      <c r="N32" s="570"/>
      <c r="O32" s="570"/>
      <c r="P32" s="57"/>
      <c r="R32" s="125"/>
      <c r="S32" s="125"/>
      <c r="T32" s="125"/>
      <c r="U32" s="125"/>
      <c r="V32" s="125"/>
      <c r="W32" s="125"/>
      <c r="X32" s="125"/>
      <c r="Y32" s="125"/>
      <c r="Z32" s="125"/>
      <c r="AA32" s="59" t="s">
        <v>252</v>
      </c>
      <c r="AB32" s="409" t="s">
        <v>254</v>
      </c>
      <c r="AC32" s="125"/>
      <c r="AD32" s="125"/>
      <c r="AE32" s="125"/>
      <c r="AF32" s="125"/>
      <c r="AG32" s="125"/>
      <c r="AH32" s="125"/>
      <c r="AI32" s="125"/>
      <c r="AJ32" s="125"/>
      <c r="AK32" s="125"/>
      <c r="AL32" s="125"/>
      <c r="AM32" s="125"/>
      <c r="AN32" s="125"/>
      <c r="AO32" s="125"/>
      <c r="AP32" s="56"/>
      <c r="AQ32" s="56"/>
      <c r="AR32" s="56"/>
    </row>
    <row r="33" spans="3:44" ht="18" customHeight="1" x14ac:dyDescent="0.35">
      <c r="C33" s="124"/>
      <c r="D33" s="124"/>
      <c r="E33" s="124"/>
      <c r="F33" s="139"/>
      <c r="G33" s="124"/>
      <c r="H33" s="569"/>
      <c r="I33" s="569"/>
      <c r="J33" s="569"/>
      <c r="K33" s="569"/>
      <c r="L33" s="570"/>
      <c r="M33" s="570"/>
      <c r="N33" s="570"/>
      <c r="O33" s="570"/>
      <c r="P33" s="57"/>
      <c r="R33" s="125"/>
      <c r="S33" s="125"/>
      <c r="T33" s="125"/>
      <c r="U33" s="125"/>
      <c r="V33" s="125"/>
      <c r="W33" s="125"/>
      <c r="X33" s="125"/>
      <c r="Y33" s="125"/>
      <c r="Z33" s="125"/>
      <c r="AA33" s="68" t="s">
        <v>250</v>
      </c>
      <c r="AB33" s="409" t="s">
        <v>255</v>
      </c>
      <c r="AC33" s="125"/>
      <c r="AD33" s="125"/>
      <c r="AE33" s="125"/>
      <c r="AF33" s="125"/>
      <c r="AG33" s="125"/>
      <c r="AH33" s="125"/>
      <c r="AI33" s="125"/>
      <c r="AJ33" s="125"/>
      <c r="AK33" s="125"/>
      <c r="AL33" s="125"/>
      <c r="AM33" s="125"/>
      <c r="AN33" s="125"/>
      <c r="AO33" s="125"/>
      <c r="AP33" s="56"/>
      <c r="AQ33" s="56"/>
      <c r="AR33" s="56"/>
    </row>
    <row r="34" spans="3:44" ht="18" customHeight="1" x14ac:dyDescent="0.25">
      <c r="C34" s="124"/>
      <c r="D34" s="124"/>
      <c r="E34" s="124"/>
      <c r="F34" s="139"/>
      <c r="G34" s="124"/>
      <c r="H34" s="569"/>
      <c r="I34" s="569"/>
      <c r="J34" s="569"/>
      <c r="K34" s="569"/>
      <c r="L34" s="570"/>
      <c r="M34" s="570"/>
      <c r="N34" s="570"/>
      <c r="O34" s="570"/>
      <c r="P34" s="57"/>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35"/>
      <c r="AQ34" s="35"/>
      <c r="AR34" s="35"/>
    </row>
    <row r="35" spans="3:44" ht="18" customHeight="1" x14ac:dyDescent="0.35">
      <c r="C35" s="124"/>
      <c r="D35" s="124"/>
      <c r="E35" s="124"/>
      <c r="F35" s="139"/>
      <c r="G35" s="124"/>
      <c r="H35" s="569"/>
      <c r="I35" s="569"/>
      <c r="J35" s="569"/>
      <c r="K35" s="569"/>
      <c r="L35" s="570"/>
      <c r="M35" s="570"/>
      <c r="N35" s="570"/>
      <c r="O35" s="570"/>
      <c r="P35" s="57"/>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56"/>
      <c r="AQ35" s="56"/>
      <c r="AR35" s="56"/>
    </row>
    <row r="36" spans="3:44" ht="18" customHeight="1" x14ac:dyDescent="0.35">
      <c r="C36" s="124"/>
      <c r="D36" s="124"/>
      <c r="E36" s="124"/>
      <c r="F36" s="139"/>
      <c r="G36" s="124"/>
      <c r="H36" s="569"/>
      <c r="I36" s="569"/>
      <c r="J36" s="569"/>
      <c r="K36" s="569"/>
      <c r="L36" s="570"/>
      <c r="M36" s="570"/>
      <c r="N36" s="570"/>
      <c r="O36" s="570"/>
      <c r="P36" s="57"/>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6"/>
      <c r="AQ36" s="56"/>
      <c r="AR36" s="56"/>
    </row>
    <row r="37" spans="3:44" ht="18" customHeight="1" x14ac:dyDescent="0.35">
      <c r="C37" s="124"/>
      <c r="D37" s="124"/>
      <c r="E37" s="124"/>
      <c r="F37" s="139"/>
      <c r="G37" s="124"/>
      <c r="H37" s="569"/>
      <c r="I37" s="569"/>
      <c r="J37" s="569"/>
      <c r="K37" s="569"/>
      <c r="L37" s="570"/>
      <c r="M37" s="570"/>
      <c r="N37" s="570"/>
      <c r="O37" s="570"/>
      <c r="P37" s="57"/>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56"/>
      <c r="AQ37" s="56"/>
      <c r="AR37" s="56"/>
    </row>
    <row r="38" spans="3:44" ht="18" customHeight="1" x14ac:dyDescent="0.35">
      <c r="C38" s="124"/>
      <c r="D38" s="124"/>
      <c r="E38" s="124"/>
      <c r="F38" s="139"/>
      <c r="G38" s="124"/>
      <c r="H38" s="569"/>
      <c r="I38" s="569"/>
      <c r="J38" s="569"/>
      <c r="K38" s="569"/>
      <c r="L38" s="570"/>
      <c r="M38" s="570"/>
      <c r="N38" s="570"/>
      <c r="O38" s="570"/>
      <c r="P38" s="57"/>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56"/>
      <c r="AQ38" s="56"/>
      <c r="AR38" s="56"/>
    </row>
    <row r="39" spans="3:44" ht="18" customHeight="1" x14ac:dyDescent="0.35">
      <c r="C39" s="124"/>
      <c r="D39" s="124"/>
      <c r="E39" s="124"/>
      <c r="F39" s="139"/>
      <c r="G39" s="124"/>
      <c r="H39" s="569"/>
      <c r="I39" s="569"/>
      <c r="J39" s="569"/>
      <c r="K39" s="569"/>
      <c r="L39" s="570"/>
      <c r="M39" s="570"/>
      <c r="N39" s="570"/>
      <c r="O39" s="570"/>
      <c r="P39" s="57"/>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Q39" s="56"/>
      <c r="AR39" s="56"/>
    </row>
    <row r="40" spans="3:44" ht="18" customHeight="1" x14ac:dyDescent="0.35">
      <c r="C40" s="124"/>
      <c r="D40" s="124"/>
      <c r="E40" s="124"/>
      <c r="F40" s="139"/>
      <c r="G40" s="124"/>
      <c r="H40" s="569"/>
      <c r="I40" s="569"/>
      <c r="J40" s="569"/>
      <c r="K40" s="569"/>
      <c r="L40" s="570"/>
      <c r="M40" s="570"/>
      <c r="N40" s="570"/>
      <c r="O40" s="570"/>
      <c r="P40" s="57"/>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Q40" s="56"/>
      <c r="AR40" s="56"/>
    </row>
    <row r="41" spans="3:44" ht="18" customHeight="1" x14ac:dyDescent="0.35">
      <c r="C41" s="124"/>
      <c r="D41" s="124"/>
      <c r="E41" s="124"/>
      <c r="F41" s="139"/>
      <c r="G41" s="124"/>
      <c r="H41" s="569"/>
      <c r="I41" s="569"/>
      <c r="J41" s="569"/>
      <c r="K41" s="569"/>
      <c r="L41" s="570"/>
      <c r="M41" s="570"/>
      <c r="N41" s="570"/>
      <c r="O41" s="570"/>
      <c r="P41" s="57"/>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Q41" s="56"/>
      <c r="AR41" s="56"/>
    </row>
    <row r="42" spans="3:44" ht="18" customHeight="1" x14ac:dyDescent="0.35">
      <c r="C42" s="124"/>
      <c r="D42" s="124"/>
      <c r="E42" s="124"/>
      <c r="F42" s="139"/>
      <c r="G42" s="124"/>
      <c r="H42" s="569"/>
      <c r="I42" s="569"/>
      <c r="J42" s="569"/>
      <c r="K42" s="569"/>
      <c r="L42" s="570"/>
      <c r="M42" s="570"/>
      <c r="N42" s="570"/>
      <c r="O42" s="570"/>
      <c r="P42" s="57"/>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Q42" s="56"/>
      <c r="AR42" s="56"/>
    </row>
    <row r="43" spans="3:44" ht="18" customHeight="1" x14ac:dyDescent="0.35">
      <c r="C43" s="124"/>
      <c r="D43" s="124"/>
      <c r="E43" s="124"/>
      <c r="F43" s="139"/>
      <c r="G43" s="124"/>
      <c r="H43" s="569"/>
      <c r="I43" s="569"/>
      <c r="J43" s="569"/>
      <c r="K43" s="569"/>
      <c r="L43" s="570"/>
      <c r="M43" s="570"/>
      <c r="N43" s="570"/>
      <c r="O43" s="570"/>
      <c r="P43" s="57"/>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Q43" s="56"/>
      <c r="AR43" s="56"/>
    </row>
    <row r="44" spans="3:44" ht="18" customHeight="1" x14ac:dyDescent="0.35">
      <c r="C44" s="124"/>
      <c r="D44" s="124"/>
      <c r="E44" s="124"/>
      <c r="F44" s="139"/>
      <c r="G44" s="124"/>
      <c r="H44" s="569"/>
      <c r="I44" s="569"/>
      <c r="J44" s="569"/>
      <c r="K44" s="569"/>
      <c r="L44" s="570"/>
      <c r="M44" s="570"/>
      <c r="N44" s="570"/>
      <c r="O44" s="570"/>
      <c r="P44" s="57"/>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Q44" s="56"/>
      <c r="AR44" s="56"/>
    </row>
    <row r="45" spans="3:44" ht="18" customHeight="1" x14ac:dyDescent="0.35">
      <c r="C45" s="124"/>
      <c r="D45" s="124"/>
      <c r="E45" s="124"/>
      <c r="F45" s="139"/>
      <c r="G45" s="124"/>
      <c r="H45" s="569"/>
      <c r="I45" s="569"/>
      <c r="J45" s="569"/>
      <c r="K45" s="569"/>
      <c r="L45" s="570"/>
      <c r="M45" s="570"/>
      <c r="N45" s="570"/>
      <c r="O45" s="570"/>
      <c r="P45" s="57"/>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Q45" s="56"/>
      <c r="AR45" s="56"/>
    </row>
    <row r="46" spans="3:44" ht="18" customHeight="1" x14ac:dyDescent="0.35">
      <c r="C46" s="124"/>
      <c r="D46" s="124"/>
      <c r="E46" s="124"/>
      <c r="F46" s="139"/>
      <c r="G46" s="124"/>
      <c r="H46" s="569"/>
      <c r="I46" s="569"/>
      <c r="J46" s="569"/>
      <c r="K46" s="569"/>
      <c r="L46" s="570"/>
      <c r="M46" s="570"/>
      <c r="N46" s="570"/>
      <c r="O46" s="570"/>
      <c r="P46" s="57"/>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Q46" s="56"/>
      <c r="AR46" s="56"/>
    </row>
    <row r="47" spans="3:44" ht="0" hidden="1" customHeight="1" x14ac:dyDescent="0.35">
      <c r="C47" s="124"/>
      <c r="D47" s="124"/>
      <c r="E47" s="124"/>
      <c r="F47" s="139"/>
      <c r="G47" s="124"/>
      <c r="H47" s="569"/>
      <c r="I47" s="569"/>
      <c r="J47" s="569"/>
      <c r="K47" s="569"/>
      <c r="L47" s="570"/>
      <c r="M47" s="570"/>
      <c r="N47" s="570"/>
      <c r="O47" s="570"/>
      <c r="P47" s="57"/>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Q47" s="56"/>
      <c r="AR47" s="56"/>
    </row>
    <row r="48" spans="3:44" ht="0" hidden="1" customHeight="1" x14ac:dyDescent="0.35">
      <c r="C48" s="124"/>
      <c r="D48" s="124"/>
      <c r="E48" s="124"/>
      <c r="F48" s="139"/>
      <c r="G48" s="124"/>
      <c r="H48" s="569"/>
      <c r="I48" s="569"/>
      <c r="J48" s="569"/>
      <c r="K48" s="569"/>
      <c r="L48" s="570"/>
      <c r="M48" s="570"/>
      <c r="N48" s="570"/>
      <c r="O48" s="570"/>
      <c r="P48" s="57"/>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Q48" s="56"/>
      <c r="AR48" s="56"/>
    </row>
    <row r="49" spans="3:44" ht="0" hidden="1" customHeight="1" x14ac:dyDescent="0.35">
      <c r="C49" s="124"/>
      <c r="D49" s="124"/>
      <c r="E49" s="124"/>
      <c r="F49" s="139"/>
      <c r="G49" s="124"/>
      <c r="H49" s="569"/>
      <c r="I49" s="569"/>
      <c r="J49" s="569"/>
      <c r="K49" s="569"/>
      <c r="L49" s="570"/>
      <c r="M49" s="570"/>
      <c r="N49" s="570"/>
      <c r="O49" s="570"/>
      <c r="P49" s="57"/>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Q49" s="56"/>
      <c r="AR49" s="56"/>
    </row>
    <row r="50" spans="3:44" ht="0" hidden="1" customHeight="1" x14ac:dyDescent="0.35">
      <c r="C50" s="124"/>
      <c r="D50" s="124"/>
      <c r="E50" s="124"/>
      <c r="F50" s="139"/>
      <c r="G50" s="124"/>
      <c r="H50" s="569"/>
      <c r="I50" s="569"/>
      <c r="J50" s="569"/>
      <c r="K50" s="569"/>
      <c r="L50" s="570"/>
      <c r="M50" s="570"/>
      <c r="N50" s="570"/>
      <c r="O50" s="570"/>
      <c r="P50" s="57"/>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Q50" s="56"/>
      <c r="AR50" s="56"/>
    </row>
    <row r="51" spans="3:44" ht="0" hidden="1" customHeight="1" x14ac:dyDescent="0.35">
      <c r="C51" s="124"/>
      <c r="D51" s="124"/>
      <c r="E51" s="124"/>
      <c r="F51" s="139"/>
      <c r="G51" s="124"/>
      <c r="H51" s="569"/>
      <c r="I51" s="569"/>
      <c r="J51" s="569"/>
      <c r="K51" s="569"/>
      <c r="L51" s="570"/>
      <c r="M51" s="570"/>
      <c r="N51" s="570"/>
      <c r="O51" s="570"/>
      <c r="P51" s="57"/>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Q51" s="56"/>
      <c r="AR51" s="56"/>
    </row>
    <row r="52" spans="3:44" ht="0" hidden="1" customHeight="1" x14ac:dyDescent="0.35">
      <c r="C52" s="124"/>
      <c r="D52" s="124"/>
      <c r="E52" s="124"/>
      <c r="F52" s="139"/>
      <c r="G52" s="124"/>
      <c r="H52" s="569"/>
      <c r="I52" s="569"/>
      <c r="J52" s="569"/>
      <c r="K52" s="569"/>
      <c r="L52" s="570"/>
      <c r="M52" s="570"/>
      <c r="N52" s="570"/>
      <c r="O52" s="570"/>
      <c r="P52" s="57"/>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56"/>
      <c r="AQ52" s="56"/>
      <c r="AR52" s="56"/>
    </row>
    <row r="53" spans="3:44" ht="0" hidden="1" customHeight="1" x14ac:dyDescent="0.35">
      <c r="C53" s="124"/>
      <c r="D53" s="124"/>
      <c r="E53" s="124"/>
      <c r="F53" s="139"/>
      <c r="G53" s="124"/>
      <c r="H53" s="569"/>
      <c r="I53" s="569"/>
      <c r="J53" s="569"/>
      <c r="K53" s="569"/>
      <c r="L53" s="570"/>
      <c r="M53" s="570"/>
      <c r="N53" s="570"/>
      <c r="O53" s="570"/>
      <c r="P53" s="57"/>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56"/>
      <c r="AQ53" s="56"/>
      <c r="AR53" s="56"/>
    </row>
    <row r="54" spans="3:44" ht="0" hidden="1" customHeight="1" x14ac:dyDescent="0.25">
      <c r="C54" s="124"/>
      <c r="D54" s="124"/>
      <c r="E54" s="124"/>
      <c r="F54" s="139"/>
      <c r="G54" s="124"/>
      <c r="H54" s="569"/>
      <c r="I54" s="569"/>
      <c r="J54" s="569"/>
      <c r="K54" s="569"/>
      <c r="L54" s="570"/>
      <c r="M54" s="570"/>
      <c r="N54" s="570"/>
      <c r="O54" s="570"/>
      <c r="P54" s="57"/>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5"/>
      <c r="AQ54" s="35"/>
      <c r="AR54" s="35"/>
    </row>
    <row r="55" spans="3:44" ht="0" hidden="1" customHeight="1" x14ac:dyDescent="0.35">
      <c r="C55" s="124"/>
      <c r="D55" s="124"/>
      <c r="E55" s="124"/>
      <c r="F55" s="139"/>
      <c r="G55" s="124"/>
      <c r="H55" s="569"/>
      <c r="I55" s="569"/>
      <c r="J55" s="569"/>
      <c r="K55" s="569"/>
      <c r="L55" s="570"/>
      <c r="M55" s="570"/>
      <c r="N55" s="570"/>
      <c r="O55" s="570"/>
      <c r="P55" s="57"/>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56"/>
      <c r="AQ55" s="56"/>
      <c r="AR55" s="56"/>
    </row>
    <row r="56" spans="3:44" ht="0" hidden="1" customHeight="1" x14ac:dyDescent="0.35">
      <c r="C56" s="124"/>
      <c r="D56" s="124"/>
      <c r="E56" s="124"/>
      <c r="F56" s="139"/>
      <c r="G56" s="124"/>
      <c r="H56" s="569"/>
      <c r="I56" s="569"/>
      <c r="J56" s="569"/>
      <c r="K56" s="569"/>
      <c r="L56" s="570"/>
      <c r="M56" s="570"/>
      <c r="N56" s="570"/>
      <c r="O56" s="570"/>
      <c r="P56" s="57"/>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56"/>
      <c r="AQ56" s="56"/>
      <c r="AR56" s="56"/>
    </row>
    <row r="57" spans="3:44" ht="0" hidden="1" customHeight="1" x14ac:dyDescent="0.35">
      <c r="C57" s="124"/>
      <c r="D57" s="124"/>
      <c r="E57" s="124"/>
      <c r="F57" s="139"/>
      <c r="G57" s="124"/>
      <c r="H57" s="569"/>
      <c r="I57" s="569"/>
      <c r="J57" s="569"/>
      <c r="K57" s="569"/>
      <c r="L57" s="570"/>
      <c r="M57" s="570"/>
      <c r="N57" s="570"/>
      <c r="O57" s="570"/>
      <c r="P57" s="57"/>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56"/>
      <c r="AQ57" s="56"/>
      <c r="AR57" s="56"/>
    </row>
    <row r="58" spans="3:44" ht="0" hidden="1" customHeight="1" x14ac:dyDescent="0.35">
      <c r="C58" s="124"/>
      <c r="D58" s="124"/>
      <c r="E58" s="124"/>
      <c r="F58" s="139"/>
      <c r="G58" s="124"/>
      <c r="H58" s="569"/>
      <c r="I58" s="569"/>
      <c r="J58" s="569"/>
      <c r="K58" s="569"/>
      <c r="L58" s="570"/>
      <c r="M58" s="570"/>
      <c r="N58" s="570"/>
      <c r="O58" s="570"/>
      <c r="P58" s="57"/>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56"/>
      <c r="AQ58" s="56"/>
      <c r="AR58" s="56"/>
    </row>
    <row r="59" spans="3:44" ht="0" hidden="1" customHeight="1" x14ac:dyDescent="0.35">
      <c r="C59" s="124"/>
      <c r="D59" s="124"/>
      <c r="E59" s="124"/>
      <c r="F59" s="139"/>
      <c r="G59" s="124"/>
      <c r="H59" s="569"/>
      <c r="I59" s="569"/>
      <c r="J59" s="569"/>
      <c r="K59" s="569"/>
      <c r="L59" s="570"/>
      <c r="M59" s="570"/>
      <c r="N59" s="570"/>
      <c r="O59" s="570"/>
      <c r="P59" s="57"/>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56"/>
      <c r="AR59" s="56"/>
    </row>
    <row r="60" spans="3:44" ht="0" hidden="1" customHeight="1" x14ac:dyDescent="0.35">
      <c r="C60" s="124"/>
      <c r="D60" s="124"/>
      <c r="E60" s="124"/>
      <c r="F60" s="139"/>
      <c r="G60" s="124"/>
      <c r="H60" s="569"/>
      <c r="I60" s="569"/>
      <c r="J60" s="569"/>
      <c r="K60" s="569"/>
      <c r="L60" s="570"/>
      <c r="M60" s="570"/>
      <c r="N60" s="570"/>
      <c r="O60" s="570"/>
      <c r="P60" s="57"/>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56"/>
      <c r="AR60" s="56"/>
    </row>
    <row r="61" spans="3:44" ht="0" hidden="1" customHeight="1" x14ac:dyDescent="0.35">
      <c r="C61" s="124"/>
      <c r="D61" s="124"/>
      <c r="E61" s="124"/>
      <c r="F61" s="139"/>
      <c r="G61" s="124"/>
      <c r="H61" s="569"/>
      <c r="I61" s="569"/>
      <c r="J61" s="569"/>
      <c r="K61" s="569"/>
      <c r="L61" s="570"/>
      <c r="M61" s="570"/>
      <c r="N61" s="570"/>
      <c r="O61" s="570"/>
      <c r="P61" s="57"/>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56"/>
      <c r="AR61" s="56"/>
    </row>
    <row r="62" spans="3:44" ht="0" hidden="1" customHeight="1" x14ac:dyDescent="0.35">
      <c r="C62" s="124"/>
      <c r="D62" s="124"/>
      <c r="E62" s="124"/>
      <c r="F62" s="139"/>
      <c r="G62" s="124"/>
      <c r="H62" s="569"/>
      <c r="I62" s="569"/>
      <c r="J62" s="569"/>
      <c r="K62" s="569"/>
      <c r="L62" s="570"/>
      <c r="M62" s="570"/>
      <c r="N62" s="570"/>
      <c r="O62" s="570"/>
      <c r="P62" s="57"/>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56"/>
      <c r="AR62" s="56"/>
    </row>
    <row r="63" spans="3:44" ht="0" hidden="1" customHeight="1" x14ac:dyDescent="0.35">
      <c r="C63" s="124"/>
      <c r="D63" s="124"/>
      <c r="E63" s="124"/>
      <c r="F63" s="139"/>
      <c r="G63" s="124"/>
      <c r="H63" s="569"/>
      <c r="I63" s="569"/>
      <c r="J63" s="569"/>
      <c r="K63" s="569"/>
      <c r="L63" s="570"/>
      <c r="M63" s="570"/>
      <c r="N63" s="570"/>
      <c r="O63" s="570"/>
      <c r="P63" s="57"/>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56"/>
      <c r="AR63" s="56"/>
    </row>
    <row r="64" spans="3:44" ht="0" hidden="1" customHeight="1" x14ac:dyDescent="0.35">
      <c r="C64" s="124"/>
      <c r="D64" s="124"/>
      <c r="E64" s="124"/>
      <c r="F64" s="139"/>
      <c r="G64" s="124"/>
      <c r="H64" s="569"/>
      <c r="I64" s="569"/>
      <c r="J64" s="569"/>
      <c r="K64" s="569"/>
      <c r="L64" s="570"/>
      <c r="M64" s="570"/>
      <c r="N64" s="570"/>
      <c r="O64" s="570"/>
      <c r="P64" s="57"/>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56"/>
      <c r="AR64" s="56"/>
    </row>
    <row r="65" spans="3:44" ht="0" hidden="1" customHeight="1" x14ac:dyDescent="0.35">
      <c r="C65" s="124"/>
      <c r="D65" s="124"/>
      <c r="E65" s="124"/>
      <c r="F65" s="139"/>
      <c r="G65" s="124"/>
      <c r="H65" s="569"/>
      <c r="I65" s="569"/>
      <c r="J65" s="569"/>
      <c r="K65" s="569"/>
      <c r="L65" s="570"/>
      <c r="M65" s="570"/>
      <c r="N65" s="570"/>
      <c r="O65" s="570"/>
      <c r="P65" s="57"/>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56"/>
      <c r="AR65" s="56"/>
    </row>
    <row r="66" spans="3:44" ht="0" hidden="1" customHeight="1" x14ac:dyDescent="0.35">
      <c r="C66" s="124"/>
      <c r="D66" s="124"/>
      <c r="E66" s="124"/>
      <c r="F66" s="139"/>
      <c r="G66" s="124"/>
      <c r="H66" s="569"/>
      <c r="I66" s="569"/>
      <c r="J66" s="569"/>
      <c r="K66" s="569"/>
      <c r="L66" s="570"/>
      <c r="M66" s="570"/>
      <c r="N66" s="570"/>
      <c r="O66" s="570"/>
      <c r="P66" s="57"/>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56"/>
      <c r="AR66" s="56"/>
    </row>
    <row r="67" spans="3:44" ht="0" hidden="1" customHeight="1" x14ac:dyDescent="0.35">
      <c r="C67" s="124"/>
      <c r="D67" s="124"/>
      <c r="E67" s="124"/>
      <c r="F67" s="139"/>
      <c r="G67" s="124"/>
      <c r="H67" s="569"/>
      <c r="I67" s="569"/>
      <c r="J67" s="569"/>
      <c r="K67" s="569"/>
      <c r="L67" s="570"/>
      <c r="M67" s="570"/>
      <c r="N67" s="570"/>
      <c r="O67" s="570"/>
      <c r="P67" s="57"/>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56"/>
      <c r="AR67" s="56"/>
    </row>
    <row r="68" spans="3:44" ht="0" hidden="1" customHeight="1" x14ac:dyDescent="0.35">
      <c r="C68" s="124"/>
      <c r="D68" s="124"/>
      <c r="E68" s="124"/>
      <c r="F68" s="139"/>
      <c r="G68" s="124"/>
      <c r="H68" s="569"/>
      <c r="I68" s="569"/>
      <c r="J68" s="569"/>
      <c r="K68" s="569"/>
      <c r="L68" s="570"/>
      <c r="M68" s="570"/>
      <c r="N68" s="570"/>
      <c r="O68" s="570"/>
      <c r="P68" s="57"/>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56"/>
      <c r="AR68" s="56"/>
    </row>
    <row r="69" spans="3:44" ht="0" hidden="1" customHeight="1" x14ac:dyDescent="0.35">
      <c r="C69" s="124"/>
      <c r="D69" s="124"/>
      <c r="E69" s="124"/>
      <c r="F69" s="139"/>
      <c r="G69" s="124"/>
      <c r="H69" s="569"/>
      <c r="I69" s="569"/>
      <c r="J69" s="569"/>
      <c r="K69" s="569"/>
      <c r="L69" s="570"/>
      <c r="M69" s="570"/>
      <c r="N69" s="570"/>
      <c r="O69" s="570"/>
      <c r="P69" s="57"/>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56"/>
      <c r="AR69" s="56"/>
    </row>
    <row r="70" spans="3:44" ht="0" hidden="1" customHeight="1" x14ac:dyDescent="0.35">
      <c r="C70" s="124"/>
      <c r="D70" s="124"/>
      <c r="E70" s="124"/>
      <c r="F70" s="139"/>
      <c r="G70" s="124"/>
      <c r="H70" s="569"/>
      <c r="I70" s="569"/>
      <c r="J70" s="569"/>
      <c r="K70" s="569"/>
      <c r="L70" s="570"/>
      <c r="M70" s="570"/>
      <c r="N70" s="570"/>
      <c r="O70" s="570"/>
      <c r="P70" s="57"/>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56"/>
      <c r="AR70" s="56"/>
    </row>
    <row r="71" spans="3:44" ht="0" hidden="1" customHeight="1" x14ac:dyDescent="0.35">
      <c r="C71" s="124"/>
      <c r="D71" s="124"/>
      <c r="E71" s="124"/>
      <c r="F71" s="139"/>
      <c r="G71" s="124"/>
      <c r="H71" s="569"/>
      <c r="I71" s="569"/>
      <c r="J71" s="569"/>
      <c r="K71" s="569"/>
      <c r="L71" s="570"/>
      <c r="M71" s="570"/>
      <c r="N71" s="570"/>
      <c r="O71" s="570"/>
      <c r="P71" s="57"/>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56"/>
      <c r="AR71" s="56"/>
    </row>
    <row r="72" spans="3:44" ht="0" hidden="1" customHeight="1" x14ac:dyDescent="0.35">
      <c r="C72" s="124"/>
      <c r="D72" s="124"/>
      <c r="E72" s="124"/>
      <c r="F72" s="139"/>
      <c r="G72" s="124"/>
      <c r="H72" s="569"/>
      <c r="I72" s="569"/>
      <c r="J72" s="569"/>
      <c r="K72" s="569"/>
      <c r="L72" s="570"/>
      <c r="M72" s="570"/>
      <c r="N72" s="570"/>
      <c r="O72" s="570"/>
      <c r="P72" s="57"/>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56"/>
      <c r="AR72" s="56"/>
    </row>
    <row r="73" spans="3:44" ht="0" hidden="1" customHeight="1" x14ac:dyDescent="0.35">
      <c r="C73" s="124"/>
      <c r="D73" s="124"/>
      <c r="E73" s="124"/>
      <c r="F73" s="139"/>
      <c r="G73" s="124"/>
      <c r="H73" s="569"/>
      <c r="I73" s="569"/>
      <c r="J73" s="569"/>
      <c r="K73" s="569"/>
      <c r="L73" s="570"/>
      <c r="M73" s="570"/>
      <c r="N73" s="570"/>
      <c r="O73" s="570"/>
      <c r="P73" s="57"/>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56"/>
      <c r="AR73" s="56"/>
    </row>
    <row r="74" spans="3:44" ht="0" hidden="1" customHeight="1" x14ac:dyDescent="0.35">
      <c r="C74" s="124"/>
      <c r="D74" s="124"/>
      <c r="E74" s="124"/>
      <c r="F74" s="139"/>
      <c r="G74" s="124"/>
      <c r="H74" s="569"/>
      <c r="I74" s="569"/>
      <c r="J74" s="569"/>
      <c r="K74" s="569"/>
      <c r="L74" s="570"/>
      <c r="M74" s="570"/>
      <c r="N74" s="570"/>
      <c r="O74" s="570"/>
      <c r="P74" s="57"/>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56"/>
      <c r="AR74" s="56"/>
    </row>
    <row r="75" spans="3:44" ht="0" hidden="1" customHeight="1" x14ac:dyDescent="0.35">
      <c r="C75" s="124"/>
      <c r="D75" s="124"/>
      <c r="E75" s="124"/>
      <c r="F75" s="139"/>
      <c r="G75" s="124"/>
      <c r="H75" s="569"/>
      <c r="I75" s="569"/>
      <c r="J75" s="569"/>
      <c r="K75" s="569"/>
      <c r="L75" s="570"/>
      <c r="M75" s="570"/>
      <c r="N75" s="570"/>
      <c r="O75" s="570"/>
      <c r="P75" s="57"/>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56"/>
      <c r="AR75" s="56"/>
    </row>
    <row r="76" spans="3:44" ht="0" hidden="1" customHeight="1" x14ac:dyDescent="0.35">
      <c r="C76" s="124"/>
      <c r="D76" s="124"/>
      <c r="E76" s="124"/>
      <c r="F76" s="139"/>
      <c r="G76" s="124"/>
      <c r="H76" s="569"/>
      <c r="I76" s="569"/>
      <c r="J76" s="569"/>
      <c r="K76" s="569"/>
      <c r="L76" s="570"/>
      <c r="M76" s="570"/>
      <c r="N76" s="570"/>
      <c r="O76" s="570"/>
      <c r="P76" s="57"/>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56"/>
      <c r="AR76" s="56"/>
    </row>
    <row r="77" spans="3:44" ht="0" hidden="1" customHeight="1" x14ac:dyDescent="0.35">
      <c r="C77" s="124"/>
      <c r="D77" s="124"/>
      <c r="E77" s="124"/>
      <c r="F77" s="139"/>
      <c r="G77" s="124"/>
      <c r="H77" s="569"/>
      <c r="I77" s="569"/>
      <c r="J77" s="569"/>
      <c r="K77" s="569"/>
      <c r="L77" s="570"/>
      <c r="M77" s="570"/>
      <c r="N77" s="570"/>
      <c r="O77" s="570"/>
      <c r="P77" s="57"/>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56"/>
      <c r="AR77" s="56"/>
    </row>
    <row r="78" spans="3:44" ht="0" hidden="1" customHeight="1" x14ac:dyDescent="0.35">
      <c r="C78" s="124"/>
      <c r="D78" s="124"/>
      <c r="E78" s="124"/>
      <c r="F78" s="139"/>
      <c r="G78" s="124"/>
      <c r="H78" s="569"/>
      <c r="I78" s="569"/>
      <c r="J78" s="569"/>
      <c r="K78" s="569"/>
      <c r="L78" s="570"/>
      <c r="M78" s="570"/>
      <c r="N78" s="570"/>
      <c r="O78" s="570"/>
      <c r="P78" s="57"/>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56"/>
      <c r="AR78" s="56"/>
    </row>
    <row r="79" spans="3:44" ht="0" hidden="1" customHeight="1" x14ac:dyDescent="0.35">
      <c r="C79" s="124"/>
      <c r="D79" s="124"/>
      <c r="E79" s="124"/>
      <c r="F79" s="139"/>
      <c r="G79" s="124"/>
      <c r="H79" s="569"/>
      <c r="I79" s="569"/>
      <c r="J79" s="569"/>
      <c r="K79" s="569"/>
      <c r="L79" s="570"/>
      <c r="M79" s="570"/>
      <c r="N79" s="570"/>
      <c r="O79" s="570"/>
      <c r="P79" s="57"/>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56"/>
      <c r="AR79" s="56"/>
    </row>
    <row r="80" spans="3:44" ht="0" hidden="1" customHeight="1" x14ac:dyDescent="0.35">
      <c r="C80" s="124"/>
      <c r="D80" s="124"/>
      <c r="E80" s="124"/>
      <c r="F80" s="139"/>
      <c r="G80" s="124"/>
      <c r="H80" s="569"/>
      <c r="I80" s="569"/>
      <c r="J80" s="569"/>
      <c r="K80" s="569"/>
      <c r="L80" s="570"/>
      <c r="M80" s="570"/>
      <c r="N80" s="570"/>
      <c r="O80" s="570"/>
      <c r="P80" s="57"/>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56"/>
      <c r="AR80" s="56"/>
    </row>
    <row r="81" spans="3:44" ht="0" hidden="1" customHeight="1" x14ac:dyDescent="0.35">
      <c r="C81" s="124"/>
      <c r="D81" s="124"/>
      <c r="E81" s="124"/>
      <c r="F81" s="139"/>
      <c r="G81" s="124"/>
      <c r="H81" s="569"/>
      <c r="I81" s="569"/>
      <c r="J81" s="569"/>
      <c r="K81" s="569"/>
      <c r="L81" s="570"/>
      <c r="M81" s="570"/>
      <c r="N81" s="570"/>
      <c r="O81" s="570"/>
      <c r="P81" s="57"/>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56"/>
      <c r="AR81" s="56"/>
    </row>
    <row r="82" spans="3:44" ht="0" hidden="1" customHeight="1" x14ac:dyDescent="0.35">
      <c r="C82" s="124"/>
      <c r="D82" s="124"/>
      <c r="E82" s="124"/>
      <c r="F82" s="139"/>
      <c r="G82" s="124"/>
      <c r="H82" s="569"/>
      <c r="I82" s="569"/>
      <c r="J82" s="569"/>
      <c r="K82" s="569"/>
      <c r="L82" s="570"/>
      <c r="M82" s="570"/>
      <c r="N82" s="570"/>
      <c r="O82" s="570"/>
      <c r="P82" s="57"/>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56"/>
      <c r="AR82" s="56"/>
    </row>
    <row r="83" spans="3:44" ht="0" hidden="1" customHeight="1" x14ac:dyDescent="0.35">
      <c r="C83" s="124"/>
      <c r="D83" s="124"/>
      <c r="E83" s="124"/>
      <c r="F83" s="139"/>
      <c r="G83" s="124"/>
      <c r="H83" s="569"/>
      <c r="I83" s="569"/>
      <c r="J83" s="569"/>
      <c r="K83" s="569"/>
      <c r="L83" s="570"/>
      <c r="M83" s="570"/>
      <c r="N83" s="570"/>
      <c r="O83" s="570"/>
      <c r="P83" s="57"/>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56"/>
      <c r="AR83" s="56"/>
    </row>
    <row r="84" spans="3:44" ht="0" hidden="1" customHeight="1" x14ac:dyDescent="0.35">
      <c r="C84" s="124"/>
      <c r="D84" s="124"/>
      <c r="E84" s="124"/>
      <c r="F84" s="139"/>
      <c r="G84" s="124"/>
      <c r="H84" s="569"/>
      <c r="I84" s="569"/>
      <c r="J84" s="569"/>
      <c r="K84" s="569"/>
      <c r="L84" s="570"/>
      <c r="M84" s="570"/>
      <c r="N84" s="570"/>
      <c r="O84" s="570"/>
      <c r="P84" s="57"/>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56"/>
      <c r="AR84" s="56"/>
    </row>
    <row r="85" spans="3:44" ht="0" hidden="1" customHeight="1" x14ac:dyDescent="0.35">
      <c r="C85" s="124"/>
      <c r="D85" s="124"/>
      <c r="E85" s="124"/>
      <c r="F85" s="139"/>
      <c r="G85" s="124"/>
      <c r="H85" s="569"/>
      <c r="I85" s="569"/>
      <c r="J85" s="569"/>
      <c r="K85" s="569"/>
      <c r="L85" s="570"/>
      <c r="M85" s="570"/>
      <c r="N85" s="570"/>
      <c r="O85" s="570"/>
      <c r="P85" s="57"/>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56"/>
      <c r="AR85" s="56"/>
    </row>
    <row r="86" spans="3:44" ht="0" hidden="1" customHeight="1" x14ac:dyDescent="0.35">
      <c r="C86" s="124"/>
      <c r="D86" s="124"/>
      <c r="E86" s="124"/>
      <c r="F86" s="139"/>
      <c r="G86" s="124"/>
      <c r="H86" s="569"/>
      <c r="I86" s="569"/>
      <c r="J86" s="569"/>
      <c r="K86" s="569"/>
      <c r="L86" s="570"/>
      <c r="M86" s="570"/>
      <c r="N86" s="570"/>
      <c r="O86" s="570"/>
      <c r="P86" s="57"/>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56"/>
      <c r="AR86" s="56"/>
    </row>
    <row r="87" spans="3:44" ht="0" hidden="1" customHeight="1" x14ac:dyDescent="0.35">
      <c r="C87" s="124"/>
      <c r="D87" s="124"/>
      <c r="E87" s="124"/>
      <c r="F87" s="139"/>
      <c r="G87" s="124"/>
      <c r="H87" s="569"/>
      <c r="I87" s="569"/>
      <c r="J87" s="569"/>
      <c r="K87" s="569"/>
      <c r="L87" s="570"/>
      <c r="M87" s="570"/>
      <c r="N87" s="570"/>
      <c r="O87" s="570"/>
      <c r="P87" s="57"/>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56"/>
      <c r="AR87" s="56"/>
    </row>
    <row r="88" spans="3:44" ht="0" hidden="1" customHeight="1" x14ac:dyDescent="0.35">
      <c r="C88" s="124"/>
      <c r="D88" s="124"/>
      <c r="E88" s="124"/>
      <c r="F88" s="139"/>
      <c r="G88" s="124"/>
      <c r="H88" s="569"/>
      <c r="I88" s="569"/>
      <c r="J88" s="569"/>
      <c r="K88" s="569"/>
      <c r="L88" s="570"/>
      <c r="M88" s="570"/>
      <c r="N88" s="570"/>
      <c r="O88" s="570"/>
      <c r="P88" s="57"/>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56"/>
      <c r="AR88" s="56"/>
    </row>
    <row r="89" spans="3:44" ht="0" hidden="1" customHeight="1" x14ac:dyDescent="0.35">
      <c r="C89" s="124"/>
      <c r="D89" s="124"/>
      <c r="E89" s="124"/>
      <c r="F89" s="139"/>
      <c r="G89" s="124"/>
      <c r="H89" s="569"/>
      <c r="I89" s="569"/>
      <c r="J89" s="569"/>
      <c r="K89" s="569"/>
      <c r="L89" s="570"/>
      <c r="M89" s="570"/>
      <c r="N89" s="570"/>
      <c r="O89" s="570"/>
      <c r="P89" s="57"/>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56"/>
      <c r="AR89" s="56"/>
    </row>
    <row r="90" spans="3:44" ht="0" hidden="1" customHeight="1" x14ac:dyDescent="0.35">
      <c r="C90" s="124"/>
      <c r="D90" s="124"/>
      <c r="E90" s="124"/>
      <c r="F90" s="139"/>
      <c r="G90" s="124"/>
      <c r="H90" s="569"/>
      <c r="I90" s="569"/>
      <c r="J90" s="569"/>
      <c r="K90" s="569"/>
      <c r="L90" s="570"/>
      <c r="M90" s="570"/>
      <c r="N90" s="570"/>
      <c r="O90" s="570"/>
      <c r="P90" s="57"/>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56"/>
      <c r="AR90" s="56"/>
    </row>
    <row r="91" spans="3:44" ht="0" hidden="1" customHeight="1" x14ac:dyDescent="0.35">
      <c r="C91" s="124"/>
      <c r="D91" s="124"/>
      <c r="E91" s="124"/>
      <c r="F91" s="139"/>
      <c r="G91" s="124"/>
      <c r="H91" s="569"/>
      <c r="I91" s="569"/>
      <c r="J91" s="569"/>
      <c r="K91" s="569"/>
      <c r="L91" s="570"/>
      <c r="M91" s="570"/>
      <c r="N91" s="570"/>
      <c r="O91" s="570"/>
      <c r="P91" s="57"/>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56"/>
      <c r="AR91" s="56"/>
    </row>
    <row r="92" spans="3:44" ht="0" hidden="1" customHeight="1" x14ac:dyDescent="0.35">
      <c r="C92" s="124"/>
      <c r="D92" s="124"/>
      <c r="E92" s="124"/>
      <c r="F92" s="139"/>
      <c r="G92" s="124"/>
      <c r="H92" s="569"/>
      <c r="I92" s="569"/>
      <c r="J92" s="569"/>
      <c r="K92" s="569"/>
      <c r="L92" s="570"/>
      <c r="M92" s="570"/>
      <c r="N92" s="570"/>
      <c r="O92" s="570"/>
      <c r="P92" s="57"/>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56"/>
      <c r="AR92" s="56"/>
    </row>
    <row r="93" spans="3:44" ht="0" hidden="1" customHeight="1" x14ac:dyDescent="0.35">
      <c r="C93" s="124"/>
      <c r="D93" s="124"/>
      <c r="E93" s="124"/>
      <c r="F93" s="139"/>
      <c r="G93" s="124"/>
      <c r="H93" s="569"/>
      <c r="I93" s="569"/>
      <c r="J93" s="569"/>
      <c r="K93" s="569"/>
      <c r="L93" s="570"/>
      <c r="M93" s="570"/>
      <c r="N93" s="570"/>
      <c r="O93" s="570"/>
      <c r="P93" s="57"/>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56"/>
      <c r="AR93" s="56"/>
    </row>
    <row r="94" spans="3:44" ht="0" hidden="1" customHeight="1" x14ac:dyDescent="0.35">
      <c r="C94" s="124"/>
      <c r="D94" s="124"/>
      <c r="E94" s="124"/>
      <c r="F94" s="139"/>
      <c r="G94" s="124"/>
      <c r="H94" s="569"/>
      <c r="I94" s="569"/>
      <c r="J94" s="569"/>
      <c r="K94" s="569"/>
      <c r="L94" s="570"/>
      <c r="M94" s="570"/>
      <c r="N94" s="570"/>
      <c r="O94" s="570"/>
      <c r="P94" s="57"/>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56"/>
      <c r="AR94" s="56"/>
    </row>
    <row r="95" spans="3:44" ht="0" hidden="1" customHeight="1" x14ac:dyDescent="0.35">
      <c r="C95" s="124"/>
      <c r="D95" s="124"/>
      <c r="E95" s="124"/>
      <c r="F95" s="139"/>
      <c r="G95" s="124"/>
      <c r="H95" s="569"/>
      <c r="I95" s="569"/>
      <c r="J95" s="569"/>
      <c r="K95" s="569"/>
      <c r="L95" s="570"/>
      <c r="M95" s="570"/>
      <c r="N95" s="570"/>
      <c r="O95" s="570"/>
      <c r="P95" s="57"/>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56"/>
      <c r="AR95" s="56"/>
    </row>
    <row r="96" spans="3:44" ht="0" hidden="1" customHeight="1" x14ac:dyDescent="0.35">
      <c r="C96" s="124"/>
      <c r="D96" s="124"/>
      <c r="E96" s="124"/>
      <c r="F96" s="139"/>
      <c r="G96" s="124"/>
      <c r="H96" s="569"/>
      <c r="I96" s="569"/>
      <c r="J96" s="569"/>
      <c r="K96" s="569"/>
      <c r="L96" s="570"/>
      <c r="M96" s="570"/>
      <c r="N96" s="570"/>
      <c r="O96" s="570"/>
      <c r="P96" s="57"/>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56"/>
      <c r="AR96" s="56"/>
    </row>
    <row r="97" spans="1:75" ht="0" hidden="1" customHeight="1" x14ac:dyDescent="0.35">
      <c r="C97" s="124"/>
      <c r="D97" s="124"/>
      <c r="E97" s="124"/>
      <c r="F97" s="139"/>
      <c r="G97" s="124"/>
      <c r="H97" s="569"/>
      <c r="I97" s="569"/>
      <c r="J97" s="569"/>
      <c r="K97" s="569"/>
      <c r="L97" s="570"/>
      <c r="M97" s="570"/>
      <c r="N97" s="570"/>
      <c r="O97" s="570"/>
      <c r="P97" s="57"/>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56"/>
      <c r="AR97" s="56"/>
    </row>
    <row r="98" spans="1:75" ht="0" hidden="1" customHeight="1" x14ac:dyDescent="0.35">
      <c r="C98" s="124"/>
      <c r="D98" s="124"/>
      <c r="E98" s="124"/>
      <c r="F98" s="139"/>
      <c r="G98" s="124"/>
      <c r="H98" s="569"/>
      <c r="I98" s="569"/>
      <c r="J98" s="569"/>
      <c r="K98" s="569"/>
      <c r="L98" s="570"/>
      <c r="M98" s="570"/>
      <c r="N98" s="570"/>
      <c r="O98" s="570"/>
      <c r="P98" s="57"/>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56"/>
      <c r="AR98" s="56"/>
    </row>
    <row r="99" spans="1:75" ht="0" hidden="1" customHeight="1" x14ac:dyDescent="0.35">
      <c r="C99" s="124"/>
      <c r="D99" s="124"/>
      <c r="E99" s="124"/>
      <c r="F99" s="139"/>
      <c r="G99" s="124"/>
      <c r="H99" s="569"/>
      <c r="I99" s="569"/>
      <c r="J99" s="569"/>
      <c r="K99" s="569"/>
      <c r="L99" s="570"/>
      <c r="M99" s="570"/>
      <c r="N99" s="570"/>
      <c r="O99" s="570"/>
      <c r="P99" s="57"/>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56"/>
      <c r="AR99" s="56"/>
    </row>
    <row r="100" spans="1:75" ht="0" hidden="1" customHeight="1" x14ac:dyDescent="0.25">
      <c r="C100" s="124"/>
      <c r="D100" s="124"/>
      <c r="E100" s="124"/>
      <c r="F100" s="139"/>
      <c r="G100" s="124"/>
      <c r="H100" s="569"/>
      <c r="I100" s="569"/>
      <c r="J100" s="569"/>
      <c r="K100" s="569"/>
      <c r="L100" s="570"/>
      <c r="M100" s="570"/>
      <c r="N100" s="570"/>
      <c r="O100" s="570"/>
      <c r="P100" s="57"/>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35"/>
      <c r="AR100" s="35"/>
    </row>
    <row r="101" spans="1:75" ht="0" hidden="1" customHeight="1" x14ac:dyDescent="0.35">
      <c r="C101" s="124"/>
      <c r="D101" s="124"/>
      <c r="E101" s="124"/>
      <c r="F101" s="139"/>
      <c r="G101" s="124"/>
      <c r="H101" s="569"/>
      <c r="I101" s="569"/>
      <c r="J101" s="569"/>
      <c r="K101" s="569"/>
      <c r="L101" s="570"/>
      <c r="M101" s="570"/>
      <c r="N101" s="570"/>
      <c r="O101" s="570"/>
      <c r="P101" s="57"/>
      <c r="AQ101" s="56"/>
      <c r="AR101" s="56"/>
    </row>
    <row r="102" spans="1:75" ht="18" customHeight="1" x14ac:dyDescent="0.35">
      <c r="C102" s="124"/>
      <c r="D102" s="124"/>
      <c r="E102" s="124"/>
      <c r="F102" s="139"/>
      <c r="G102" s="124"/>
      <c r="H102" s="569"/>
      <c r="I102" s="569"/>
      <c r="J102" s="569"/>
      <c r="K102" s="569"/>
      <c r="L102" s="570"/>
      <c r="M102" s="570"/>
      <c r="N102" s="570"/>
      <c r="O102" s="570"/>
      <c r="P102" s="57"/>
      <c r="AQ102" s="56"/>
      <c r="AR102" s="56"/>
    </row>
    <row r="103" spans="1:75" ht="18" customHeight="1" x14ac:dyDescent="0.25">
      <c r="C103" s="124"/>
      <c r="D103" s="124"/>
      <c r="E103" s="124"/>
      <c r="F103" s="139"/>
      <c r="G103" s="124"/>
      <c r="H103" s="569"/>
      <c r="I103" s="569"/>
      <c r="J103" s="569"/>
      <c r="K103" s="569"/>
      <c r="L103" s="570"/>
      <c r="M103" s="570"/>
      <c r="N103" s="570"/>
      <c r="O103" s="570"/>
      <c r="P103" s="57"/>
    </row>
    <row r="104" spans="1:75" ht="9" customHeight="1" x14ac:dyDescent="0.35">
      <c r="E104" s="58"/>
      <c r="F104" s="140"/>
      <c r="Z104" s="61"/>
      <c r="AC104" s="3"/>
      <c r="AD104" s="3"/>
      <c r="AE104" s="3"/>
      <c r="AF104" s="47"/>
      <c r="AJ104" s="3"/>
    </row>
    <row r="105" spans="1:75" ht="40" customHeight="1" x14ac:dyDescent="0.35">
      <c r="B105"/>
      <c r="C105" s="588" t="s">
        <v>107</v>
      </c>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8"/>
      <c r="AL105" s="588"/>
      <c r="AM105" s="588"/>
      <c r="AN105" s="588"/>
      <c r="AO105" s="588"/>
      <c r="AP105" s="150"/>
    </row>
    <row r="106" spans="1:75" s="60" customFormat="1" ht="12" customHeight="1" x14ac:dyDescent="0.3">
      <c r="E106" s="34"/>
      <c r="F106" s="140"/>
      <c r="G106"/>
      <c r="H106"/>
      <c r="I106"/>
      <c r="J106"/>
      <c r="K106"/>
      <c r="L106"/>
      <c r="M106"/>
      <c r="N106"/>
      <c r="O106"/>
      <c r="P106"/>
      <c r="Q106"/>
      <c r="R106"/>
      <c r="S106"/>
      <c r="T106"/>
      <c r="U106"/>
      <c r="V106"/>
      <c r="W106"/>
      <c r="X106"/>
      <c r="Y106"/>
      <c r="Z106"/>
      <c r="AA106"/>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row>
    <row r="107" spans="1:75" s="151" customFormat="1" ht="12.75" customHeight="1" x14ac:dyDescent="0.25">
      <c r="A107"/>
    </row>
    <row r="108" spans="1:75" s="151" customFormat="1" ht="12.75" customHeight="1" x14ac:dyDescent="0.25"/>
    <row r="109" spans="1:75" s="151" customFormat="1" ht="12.75" customHeight="1" x14ac:dyDescent="0.25"/>
    <row r="110" spans="1:75" s="151" customFormat="1" ht="12.75" customHeight="1" x14ac:dyDescent="0.25"/>
    <row r="111" spans="1:75" s="151" customFormat="1" ht="12.75" customHeight="1" x14ac:dyDescent="0.25"/>
    <row r="112" spans="1:75" s="151" customFormat="1" ht="12.75" customHeight="1" x14ac:dyDescent="0.25"/>
    <row r="113" s="151" customFormat="1" ht="12.75" customHeight="1" x14ac:dyDescent="0.25"/>
    <row r="114" s="151" customFormat="1" ht="12.75" customHeight="1" x14ac:dyDescent="0.25"/>
    <row r="115" s="151" customFormat="1" ht="12.75" customHeight="1" x14ac:dyDescent="0.25"/>
    <row r="116" s="151" customFormat="1" ht="12.75" customHeight="1" x14ac:dyDescent="0.25"/>
    <row r="117" s="151" customFormat="1" ht="12.75" customHeight="1" x14ac:dyDescent="0.25"/>
    <row r="118" s="151" customFormat="1" ht="12.75" customHeight="1" x14ac:dyDescent="0.25"/>
    <row r="119" s="151" customFormat="1" ht="12.75" customHeight="1" x14ac:dyDescent="0.25"/>
    <row r="120" s="151" customFormat="1" ht="12.75" customHeight="1" x14ac:dyDescent="0.25"/>
    <row r="121" s="151" customFormat="1" ht="12.75" customHeight="1" x14ac:dyDescent="0.25"/>
    <row r="122" s="151" customFormat="1" ht="12.75" customHeight="1" x14ac:dyDescent="0.25"/>
    <row r="123" s="151" customFormat="1" ht="12.75" customHeight="1" x14ac:dyDescent="0.25"/>
    <row r="124" s="151" customFormat="1" ht="12.75" customHeight="1" x14ac:dyDescent="0.25"/>
    <row r="125" s="151" customFormat="1" ht="12.75" customHeight="1" x14ac:dyDescent="0.25"/>
    <row r="126" s="151" customFormat="1" ht="12.75" customHeight="1" x14ac:dyDescent="0.25"/>
    <row r="127" s="151" customFormat="1" ht="12.75" customHeight="1" x14ac:dyDescent="0.25"/>
    <row r="128" s="151" customFormat="1" ht="12.75" customHeight="1" x14ac:dyDescent="0.25"/>
    <row r="129" s="151" customFormat="1" ht="12.75" customHeight="1" x14ac:dyDescent="0.25"/>
    <row r="130" s="151" customFormat="1" ht="12.75" customHeight="1" x14ac:dyDescent="0.25"/>
    <row r="131" s="151" customFormat="1" ht="12.75" customHeight="1" x14ac:dyDescent="0.25"/>
    <row r="132" s="151" customFormat="1" ht="12.75" customHeight="1" x14ac:dyDescent="0.25"/>
    <row r="133" s="151" customFormat="1" ht="12.75" customHeight="1" x14ac:dyDescent="0.25"/>
    <row r="134" s="151" customFormat="1" ht="12.75" customHeight="1" x14ac:dyDescent="0.25"/>
    <row r="135" s="151" customFormat="1" ht="12.75" customHeight="1" x14ac:dyDescent="0.25"/>
    <row r="136" s="151" customFormat="1" ht="12.75" customHeight="1" x14ac:dyDescent="0.25"/>
    <row r="137" s="151" customFormat="1" ht="12.75" customHeight="1" x14ac:dyDescent="0.25"/>
    <row r="138" s="151" customFormat="1" ht="12.75" customHeight="1" x14ac:dyDescent="0.25"/>
    <row r="139" s="151" customFormat="1" ht="12.75" customHeight="1" x14ac:dyDescent="0.25"/>
    <row r="140" s="151" customFormat="1" ht="12.75" customHeight="1" x14ac:dyDescent="0.25"/>
    <row r="141" s="151" customFormat="1" ht="12.75" customHeight="1" x14ac:dyDescent="0.25"/>
    <row r="142" s="151" customFormat="1" ht="12.75" customHeight="1" x14ac:dyDescent="0.25"/>
    <row r="143" s="151" customFormat="1" ht="12.75" customHeight="1" x14ac:dyDescent="0.25"/>
    <row r="144" s="151" customFormat="1" ht="12.75" customHeight="1" x14ac:dyDescent="0.25"/>
    <row r="145" s="151" customFormat="1" ht="12.75" customHeight="1" x14ac:dyDescent="0.25"/>
    <row r="146" s="151" customFormat="1" ht="12.75" customHeight="1" x14ac:dyDescent="0.25"/>
    <row r="147" s="151" customFormat="1" ht="12.75" customHeight="1" x14ac:dyDescent="0.25"/>
    <row r="148" s="151" customFormat="1" ht="12.75" customHeight="1" x14ac:dyDescent="0.25"/>
    <row r="149" s="151" customFormat="1" ht="12.75" customHeight="1" x14ac:dyDescent="0.25"/>
    <row r="150" s="151" customFormat="1" ht="12.75" customHeight="1" x14ac:dyDescent="0.25"/>
    <row r="151" s="151" customFormat="1" ht="12.75" customHeight="1" x14ac:dyDescent="0.25"/>
    <row r="152" s="151" customFormat="1" ht="12.75" customHeight="1" x14ac:dyDescent="0.25"/>
    <row r="153" s="151" customFormat="1" ht="12.75" customHeight="1" x14ac:dyDescent="0.25"/>
  </sheetData>
  <mergeCells count="273">
    <mergeCell ref="C105:AO105"/>
    <mergeCell ref="AL9:AM9"/>
    <mergeCell ref="H43:K43"/>
    <mergeCell ref="L43:O43"/>
    <mergeCell ref="H38:K38"/>
    <mergeCell ref="L38:O38"/>
    <mergeCell ref="H39:K39"/>
    <mergeCell ref="L39:O39"/>
    <mergeCell ref="H40:K40"/>
    <mergeCell ref="L40:O40"/>
    <mergeCell ref="H41:K41"/>
    <mergeCell ref="AL10:AM10"/>
    <mergeCell ref="AH11:AI11"/>
    <mergeCell ref="AJ11:AK11"/>
    <mergeCell ref="AB10:AC10"/>
    <mergeCell ref="AD10:AE10"/>
    <mergeCell ref="AD12:AE12"/>
    <mergeCell ref="AF12:AG12"/>
    <mergeCell ref="AB12:AC12"/>
    <mergeCell ref="AF10:AG10"/>
    <mergeCell ref="AL11:AM11"/>
    <mergeCell ref="AH10:AI10"/>
    <mergeCell ref="AJ10:AK10"/>
    <mergeCell ref="Z12:AA12"/>
    <mergeCell ref="AJ9:AK9"/>
    <mergeCell ref="AH9:AI9"/>
    <mergeCell ref="Z6:AM6"/>
    <mergeCell ref="Z7:AA7"/>
    <mergeCell ref="AB7:AC7"/>
    <mergeCell ref="AD7:AE7"/>
    <mergeCell ref="AF7:AG7"/>
    <mergeCell ref="AH7:AI7"/>
    <mergeCell ref="AJ7:AK7"/>
    <mergeCell ref="Z9:AA9"/>
    <mergeCell ref="T9:U9"/>
    <mergeCell ref="R9:S9"/>
    <mergeCell ref="T11:U11"/>
    <mergeCell ref="T10:U10"/>
    <mergeCell ref="R10:S10"/>
    <mergeCell ref="Z8:AA8"/>
    <mergeCell ref="AB8:AC8"/>
    <mergeCell ref="AL7:AM7"/>
    <mergeCell ref="N9:O9"/>
    <mergeCell ref="Z10:AA10"/>
    <mergeCell ref="P9:Q9"/>
    <mergeCell ref="AD8:AE8"/>
    <mergeCell ref="AF8:AG8"/>
    <mergeCell ref="AH8:AI8"/>
    <mergeCell ref="AF11:AG11"/>
    <mergeCell ref="AB11:AC11"/>
    <mergeCell ref="AD11:AE11"/>
    <mergeCell ref="AB9:AC9"/>
    <mergeCell ref="AD9:AE9"/>
    <mergeCell ref="AF9:AG9"/>
    <mergeCell ref="N11:O11"/>
    <mergeCell ref="N10:O10"/>
    <mergeCell ref="AJ8:AK8"/>
    <mergeCell ref="AL8:AM8"/>
    <mergeCell ref="L10:M10"/>
    <mergeCell ref="H10:I10"/>
    <mergeCell ref="H11:I11"/>
    <mergeCell ref="L9:M9"/>
    <mergeCell ref="J9:K9"/>
    <mergeCell ref="J11:K11"/>
    <mergeCell ref="J7:K7"/>
    <mergeCell ref="H7:I7"/>
    <mergeCell ref="P7:Q7"/>
    <mergeCell ref="N7:O7"/>
    <mergeCell ref="L7:M7"/>
    <mergeCell ref="J10:K10"/>
    <mergeCell ref="H9:I9"/>
    <mergeCell ref="H6:U6"/>
    <mergeCell ref="T8:U8"/>
    <mergeCell ref="R8:S8"/>
    <mergeCell ref="P8:Q8"/>
    <mergeCell ref="N8:O8"/>
    <mergeCell ref="L8:M8"/>
    <mergeCell ref="J8:K8"/>
    <mergeCell ref="H8:I8"/>
    <mergeCell ref="T7:U7"/>
    <mergeCell ref="R7:S7"/>
    <mergeCell ref="H30:K30"/>
    <mergeCell ref="L28:O28"/>
    <mergeCell ref="R13:S13"/>
    <mergeCell ref="L26:O26"/>
    <mergeCell ref="R21:AC21"/>
    <mergeCell ref="L12:M12"/>
    <mergeCell ref="P12:Q12"/>
    <mergeCell ref="L11:M11"/>
    <mergeCell ref="H12:I12"/>
    <mergeCell ref="H13:I13"/>
    <mergeCell ref="J13:K13"/>
    <mergeCell ref="N12:O12"/>
    <mergeCell ref="L13:M13"/>
    <mergeCell ref="P11:Q11"/>
    <mergeCell ref="R11:S11"/>
    <mergeCell ref="H23:K23"/>
    <mergeCell ref="L49:O49"/>
    <mergeCell ref="H33:K33"/>
    <mergeCell ref="L33:O33"/>
    <mergeCell ref="H34:K34"/>
    <mergeCell ref="L34:O34"/>
    <mergeCell ref="AJ13:AK13"/>
    <mergeCell ref="H37:K37"/>
    <mergeCell ref="L37:O37"/>
    <mergeCell ref="L30:O30"/>
    <mergeCell ref="H28:K28"/>
    <mergeCell ref="Z13:AA13"/>
    <mergeCell ref="H22:K22"/>
    <mergeCell ref="H35:K35"/>
    <mergeCell ref="L35:O35"/>
    <mergeCell ref="L29:O29"/>
    <mergeCell ref="L22:O22"/>
    <mergeCell ref="L23:O23"/>
    <mergeCell ref="L32:O32"/>
    <mergeCell ref="H25:K25"/>
    <mergeCell ref="L25:O25"/>
    <mergeCell ref="H26:K26"/>
    <mergeCell ref="L31:O31"/>
    <mergeCell ref="H27:K27"/>
    <mergeCell ref="L27:O27"/>
    <mergeCell ref="AJ12:AK12"/>
    <mergeCell ref="L24:O24"/>
    <mergeCell ref="AF13:AG13"/>
    <mergeCell ref="AB13:AC13"/>
    <mergeCell ref="AD13:AE13"/>
    <mergeCell ref="P15:V15"/>
    <mergeCell ref="X15:AD15"/>
    <mergeCell ref="AH13:AI13"/>
    <mergeCell ref="AF15:AL15"/>
    <mergeCell ref="AL13:AM13"/>
    <mergeCell ref="N13:O13"/>
    <mergeCell ref="P13:Q13"/>
    <mergeCell ref="H61:K61"/>
    <mergeCell ref="L64:O64"/>
    <mergeCell ref="L58:O58"/>
    <mergeCell ref="H58:K58"/>
    <mergeCell ref="H59:K59"/>
    <mergeCell ref="L60:O60"/>
    <mergeCell ref="L59:O59"/>
    <mergeCell ref="H63:K63"/>
    <mergeCell ref="AH12:AI12"/>
    <mergeCell ref="L44:O44"/>
    <mergeCell ref="L48:O48"/>
    <mergeCell ref="L50:O50"/>
    <mergeCell ref="L51:O51"/>
    <mergeCell ref="H36:K36"/>
    <mergeCell ref="L36:O36"/>
    <mergeCell ref="H45:K45"/>
    <mergeCell ref="L45:O45"/>
    <mergeCell ref="H46:K46"/>
    <mergeCell ref="L46:O46"/>
    <mergeCell ref="H47:K47"/>
    <mergeCell ref="L41:O41"/>
    <mergeCell ref="H44:K44"/>
    <mergeCell ref="H48:K48"/>
    <mergeCell ref="L42:O42"/>
    <mergeCell ref="H81:K81"/>
    <mergeCell ref="H78:K78"/>
    <mergeCell ref="L78:O78"/>
    <mergeCell ref="H79:K79"/>
    <mergeCell ref="L79:O79"/>
    <mergeCell ref="H69:K69"/>
    <mergeCell ref="L53:O53"/>
    <mergeCell ref="L54:O54"/>
    <mergeCell ref="H64:K64"/>
    <mergeCell ref="H67:K67"/>
    <mergeCell ref="L67:O67"/>
    <mergeCell ref="H68:K68"/>
    <mergeCell ref="L68:O68"/>
    <mergeCell ref="H60:K60"/>
    <mergeCell ref="L61:O61"/>
    <mergeCell ref="H66:K66"/>
    <mergeCell ref="L56:O56"/>
    <mergeCell ref="L57:O57"/>
    <mergeCell ref="H56:K56"/>
    <mergeCell ref="H57:K57"/>
    <mergeCell ref="L66:O66"/>
    <mergeCell ref="L63:O63"/>
    <mergeCell ref="H62:K62"/>
    <mergeCell ref="L62:O62"/>
    <mergeCell ref="H65:K65"/>
    <mergeCell ref="L65:O65"/>
    <mergeCell ref="H75:K75"/>
    <mergeCell ref="L75:O75"/>
    <mergeCell ref="H73:K73"/>
    <mergeCell ref="L73:O73"/>
    <mergeCell ref="H74:K74"/>
    <mergeCell ref="L74:O74"/>
    <mergeCell ref="H80:K80"/>
    <mergeCell ref="L80:O80"/>
    <mergeCell ref="H103:K103"/>
    <mergeCell ref="L103:O103"/>
    <mergeCell ref="L99:O99"/>
    <mergeCell ref="H100:K100"/>
    <mergeCell ref="L100:O100"/>
    <mergeCell ref="H101:K101"/>
    <mergeCell ref="L101:O101"/>
    <mergeCell ref="H99:K99"/>
    <mergeCell ref="H102:K102"/>
    <mergeCell ref="L102:O102"/>
    <mergeCell ref="C2:AP2"/>
    <mergeCell ref="H55:K55"/>
    <mergeCell ref="L55:O55"/>
    <mergeCell ref="H31:K31"/>
    <mergeCell ref="H52:K52"/>
    <mergeCell ref="H53:K53"/>
    <mergeCell ref="H54:K54"/>
    <mergeCell ref="H24:K24"/>
    <mergeCell ref="R12:S12"/>
    <mergeCell ref="C4:AP4"/>
    <mergeCell ref="C3:AP3"/>
    <mergeCell ref="T13:U13"/>
    <mergeCell ref="T12:U12"/>
    <mergeCell ref="AL12:AM12"/>
    <mergeCell ref="P10:Q10"/>
    <mergeCell ref="J12:K12"/>
    <mergeCell ref="Z11:AA11"/>
    <mergeCell ref="H50:K50"/>
    <mergeCell ref="H51:K51"/>
    <mergeCell ref="H32:K32"/>
    <mergeCell ref="L47:O47"/>
    <mergeCell ref="L52:O52"/>
    <mergeCell ref="H49:K49"/>
    <mergeCell ref="H42:K42"/>
    <mergeCell ref="H98:K98"/>
    <mergeCell ref="L98:O98"/>
    <mergeCell ref="H96:K96"/>
    <mergeCell ref="L96:O96"/>
    <mergeCell ref="H97:K97"/>
    <mergeCell ref="L97:O97"/>
    <mergeCell ref="H91:K91"/>
    <mergeCell ref="L91:O91"/>
    <mergeCell ref="H76:K76"/>
    <mergeCell ref="L76:O76"/>
    <mergeCell ref="H77:K77"/>
    <mergeCell ref="L77:O77"/>
    <mergeCell ref="H86:K86"/>
    <mergeCell ref="L86:O86"/>
    <mergeCell ref="H87:K87"/>
    <mergeCell ref="L87:O87"/>
    <mergeCell ref="H84:K84"/>
    <mergeCell ref="L84:O84"/>
    <mergeCell ref="H85:K85"/>
    <mergeCell ref="L85:O85"/>
    <mergeCell ref="H82:K82"/>
    <mergeCell ref="L82:O82"/>
    <mergeCell ref="H83:K83"/>
    <mergeCell ref="L83:O83"/>
    <mergeCell ref="AD21:AO21"/>
    <mergeCell ref="H29:K29"/>
    <mergeCell ref="H88:K88"/>
    <mergeCell ref="L88:O88"/>
    <mergeCell ref="H89:K89"/>
    <mergeCell ref="L89:O89"/>
    <mergeCell ref="H94:K94"/>
    <mergeCell ref="L94:O94"/>
    <mergeCell ref="H95:K95"/>
    <mergeCell ref="L95:O95"/>
    <mergeCell ref="H92:K92"/>
    <mergeCell ref="L92:O92"/>
    <mergeCell ref="H93:K93"/>
    <mergeCell ref="L93:O93"/>
    <mergeCell ref="H90:K90"/>
    <mergeCell ref="L90:O90"/>
    <mergeCell ref="H72:K72"/>
    <mergeCell ref="L72:O72"/>
    <mergeCell ref="L69:O69"/>
    <mergeCell ref="L81:O81"/>
    <mergeCell ref="H70:K70"/>
    <mergeCell ref="L70:O70"/>
    <mergeCell ref="H71:K71"/>
    <mergeCell ref="L71:O71"/>
  </mergeCells>
  <phoneticPr fontId="0" type="noConversion"/>
  <printOptions horizontalCentered="1" verticalCentered="1"/>
  <pageMargins left="0.25" right="0.25" top="0.25" bottom="0.25" header="0" footer="0"/>
  <pageSetup scale="31" orientation="landscape" r:id="rId1"/>
  <headerFooter alignWithMargins="0"/>
  <rowBreaks count="1" manualBreakCount="1">
    <brk id="107" max="16383" man="1"/>
  </rowBreaks>
  <colBreaks count="1" manualBreakCount="1">
    <brk id="4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AV94"/>
  <sheetViews>
    <sheetView showGridLines="0" topLeftCell="A18" zoomScale="70" zoomScaleNormal="75" workbookViewId="0">
      <selection activeCell="B19" sqref="B19:AF53"/>
    </sheetView>
  </sheetViews>
  <sheetFormatPr defaultRowHeight="12.5" x14ac:dyDescent="0.25"/>
  <cols>
    <col min="1" max="1" width="1.81640625" customWidth="1"/>
    <col min="2" max="2" width="22.54296875" customWidth="1"/>
    <col min="3" max="20" width="10.26953125" customWidth="1"/>
    <col min="21" max="21" width="2.7265625" customWidth="1"/>
    <col min="22" max="24" width="10.26953125" customWidth="1"/>
    <col min="25" max="25" width="2.7265625" customWidth="1"/>
    <col min="26" max="28" width="10.26953125" customWidth="1"/>
    <col min="29" max="29" width="2.7265625" customWidth="1"/>
    <col min="30" max="32" width="10.26953125" customWidth="1"/>
    <col min="33" max="33" width="2.7265625" customWidth="1"/>
    <col min="34" max="37" width="9.26953125" style="151" customWidth="1"/>
    <col min="38" max="48" width="9.1796875" style="151" customWidth="1"/>
  </cols>
  <sheetData>
    <row r="1" spans="1:33" ht="40" customHeight="1" x14ac:dyDescent="0.35">
      <c r="A1" s="5"/>
      <c r="B1" s="365" t="s">
        <v>110</v>
      </c>
      <c r="AA1" s="493"/>
      <c r="AB1" s="493"/>
      <c r="AC1" s="493"/>
      <c r="AD1" s="493"/>
      <c r="AE1" s="493"/>
      <c r="AF1" s="493"/>
    </row>
    <row r="2" spans="1:33" ht="20.149999999999999" customHeight="1" x14ac:dyDescent="0.45">
      <c r="A2" s="4"/>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23"/>
    </row>
    <row r="3" spans="1:33" ht="20.149999999999999" customHeight="1" x14ac:dyDescent="0.45">
      <c r="A3" s="4"/>
      <c r="B3" s="497" t="s">
        <v>151</v>
      </c>
      <c r="C3" s="497"/>
      <c r="D3" s="497"/>
      <c r="E3" s="497"/>
      <c r="F3" s="497"/>
      <c r="G3" s="497"/>
      <c r="H3" s="497"/>
      <c r="I3" s="497"/>
      <c r="J3" s="497"/>
      <c r="K3" s="497"/>
      <c r="L3" s="497"/>
      <c r="M3" s="497"/>
      <c r="N3" s="497"/>
      <c r="O3" s="497"/>
      <c r="P3" s="497"/>
      <c r="Q3" s="497"/>
      <c r="R3" s="497"/>
      <c r="S3" s="497"/>
      <c r="T3" s="497"/>
      <c r="U3" s="498"/>
      <c r="V3" s="498"/>
      <c r="W3" s="498"/>
      <c r="X3" s="498"/>
      <c r="Y3" s="498"/>
      <c r="Z3" s="498"/>
      <c r="AA3" s="498"/>
      <c r="AB3" s="498"/>
      <c r="AC3" s="498"/>
      <c r="AD3" s="498"/>
      <c r="AE3" s="498"/>
      <c r="AF3" s="498"/>
    </row>
    <row r="4" spans="1:33" ht="20.149999999999999" customHeight="1" x14ac:dyDescent="0.45">
      <c r="A4" s="4"/>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23"/>
    </row>
    <row r="5" spans="1:33" ht="20.149999999999999" customHeight="1" x14ac:dyDescent="0.45">
      <c r="A5" s="4"/>
    </row>
    <row r="6" spans="1:33" ht="25" customHeight="1" x14ac:dyDescent="0.45">
      <c r="A6" s="4"/>
      <c r="Y6" s="21"/>
      <c r="Z6" s="21"/>
      <c r="AA6" s="21"/>
      <c r="AB6" s="21"/>
      <c r="AC6" s="21"/>
      <c r="AD6" s="21"/>
      <c r="AE6" s="21"/>
      <c r="AF6" s="21"/>
      <c r="AG6" s="21"/>
    </row>
    <row r="7" spans="1:33" ht="25" customHeight="1" x14ac:dyDescent="0.45">
      <c r="A7" s="4"/>
    </row>
    <row r="8" spans="1:33" ht="25" customHeight="1" x14ac:dyDescent="0.45">
      <c r="A8" s="4"/>
    </row>
    <row r="9" spans="1:33" ht="25" customHeight="1" x14ac:dyDescent="0.45">
      <c r="A9" s="4"/>
    </row>
    <row r="10" spans="1:33" ht="25" customHeight="1" x14ac:dyDescent="0.45">
      <c r="A10" s="4"/>
    </row>
    <row r="11" spans="1:33" ht="25" customHeight="1" x14ac:dyDescent="0.45">
      <c r="A11" s="4"/>
    </row>
    <row r="12" spans="1:33" ht="25" customHeight="1" x14ac:dyDescent="0.45">
      <c r="A12" s="4"/>
    </row>
    <row r="13" spans="1:33" ht="25" customHeight="1" x14ac:dyDescent="0.45">
      <c r="A13" s="4"/>
    </row>
    <row r="14" spans="1:33" ht="25" customHeight="1" x14ac:dyDescent="0.45">
      <c r="A14" s="4"/>
    </row>
    <row r="15" spans="1:33" ht="25" customHeight="1" x14ac:dyDescent="0.45">
      <c r="A15" s="4"/>
    </row>
    <row r="16" spans="1:33" ht="25" customHeight="1" x14ac:dyDescent="0.45">
      <c r="A16" s="4"/>
    </row>
    <row r="17" spans="1:48" ht="20.25" customHeight="1" x14ac:dyDescent="0.45">
      <c r="A17" s="4"/>
    </row>
    <row r="18" spans="1:48" ht="28.5" customHeight="1" x14ac:dyDescent="0.4">
      <c r="A18" s="6"/>
      <c r="B18" s="22"/>
      <c r="X18" s="499"/>
      <c r="Y18" s="499"/>
      <c r="Z18" s="499"/>
      <c r="AA18" s="499"/>
      <c r="AB18" s="499"/>
      <c r="AC18" s="499"/>
      <c r="AD18" s="499"/>
      <c r="AE18" s="499"/>
      <c r="AF18" s="499"/>
      <c r="AG18" s="499"/>
    </row>
    <row r="19" spans="1:48" s="81" customFormat="1" ht="16" customHeight="1" x14ac:dyDescent="0.3">
      <c r="B19" s="495" t="s">
        <v>22</v>
      </c>
      <c r="C19" s="491">
        <v>2021</v>
      </c>
      <c r="D19" s="491"/>
      <c r="E19" s="491"/>
      <c r="F19" s="491"/>
      <c r="G19" s="491"/>
      <c r="H19" s="491"/>
      <c r="I19" s="491">
        <v>2022</v>
      </c>
      <c r="J19" s="491"/>
      <c r="K19" s="491"/>
      <c r="L19" s="491"/>
      <c r="M19" s="491"/>
      <c r="N19" s="491"/>
      <c r="O19" s="491"/>
      <c r="P19" s="491"/>
      <c r="Q19" s="491"/>
      <c r="R19" s="491"/>
      <c r="S19" s="491"/>
      <c r="T19" s="491"/>
      <c r="U19" s="83"/>
      <c r="V19" s="496" t="s">
        <v>58</v>
      </c>
      <c r="W19" s="496"/>
      <c r="X19" s="496"/>
      <c r="Y19" s="83"/>
      <c r="Z19" s="496" t="s">
        <v>44</v>
      </c>
      <c r="AA19" s="496"/>
      <c r="AB19" s="496"/>
      <c r="AC19" s="83"/>
      <c r="AD19" s="494" t="s">
        <v>45</v>
      </c>
      <c r="AE19" s="494"/>
      <c r="AF19" s="494"/>
      <c r="AG19" s="83"/>
      <c r="AH19" s="151"/>
      <c r="AI19" s="151"/>
      <c r="AJ19" s="151"/>
      <c r="AK19" s="151"/>
      <c r="AL19" s="151"/>
      <c r="AM19" s="151"/>
      <c r="AN19" s="151"/>
      <c r="AO19" s="151"/>
      <c r="AP19" s="151"/>
      <c r="AQ19" s="151"/>
      <c r="AR19" s="151"/>
      <c r="AS19" s="151"/>
      <c r="AT19" s="151"/>
      <c r="AU19" s="151"/>
      <c r="AV19" s="151"/>
    </row>
    <row r="20" spans="1:48" s="82" customFormat="1" ht="16" customHeight="1" x14ac:dyDescent="0.3">
      <c r="B20" s="495"/>
      <c r="C20" s="172" t="s">
        <v>160</v>
      </c>
      <c r="D20" s="172" t="s">
        <v>164</v>
      </c>
      <c r="E20" s="172" t="s">
        <v>165</v>
      </c>
      <c r="F20" s="172" t="s">
        <v>167</v>
      </c>
      <c r="G20" s="172" t="s">
        <v>168</v>
      </c>
      <c r="H20" s="389" t="s">
        <v>169</v>
      </c>
      <c r="I20" s="172" t="s">
        <v>171</v>
      </c>
      <c r="J20" s="172" t="s">
        <v>172</v>
      </c>
      <c r="K20" s="172" t="s">
        <v>173</v>
      </c>
      <c r="L20" s="172" t="s">
        <v>174</v>
      </c>
      <c r="M20" s="172" t="s">
        <v>175</v>
      </c>
      <c r="N20" s="172" t="s">
        <v>176</v>
      </c>
      <c r="O20" s="172" t="s">
        <v>160</v>
      </c>
      <c r="P20" s="172" t="s">
        <v>164</v>
      </c>
      <c r="Q20" s="172" t="s">
        <v>165</v>
      </c>
      <c r="R20" s="172" t="s">
        <v>167</v>
      </c>
      <c r="S20" s="172" t="s">
        <v>168</v>
      </c>
      <c r="T20" s="389" t="s">
        <v>169</v>
      </c>
      <c r="U20" s="101"/>
      <c r="V20" s="171">
        <v>2020</v>
      </c>
      <c r="W20" s="172">
        <v>2021</v>
      </c>
      <c r="X20" s="173">
        <v>2022</v>
      </c>
      <c r="Y20" s="101"/>
      <c r="Z20" s="171">
        <v>2020</v>
      </c>
      <c r="AA20" s="172">
        <v>2021</v>
      </c>
      <c r="AB20" s="173">
        <v>2022</v>
      </c>
      <c r="AC20" s="101"/>
      <c r="AD20" s="171">
        <v>2020</v>
      </c>
      <c r="AE20" s="172">
        <v>2021</v>
      </c>
      <c r="AF20" s="173">
        <v>2022</v>
      </c>
      <c r="AG20" s="101"/>
      <c r="AH20" s="151"/>
      <c r="AI20" s="151"/>
      <c r="AJ20" s="151"/>
      <c r="AK20" s="151"/>
      <c r="AL20" s="151"/>
      <c r="AM20" s="151"/>
      <c r="AN20" s="151"/>
      <c r="AO20" s="151"/>
      <c r="AP20" s="151"/>
      <c r="AQ20" s="151"/>
      <c r="AR20" s="151"/>
      <c r="AS20" s="151"/>
      <c r="AT20" s="151"/>
      <c r="AU20" s="151"/>
      <c r="AV20" s="151"/>
    </row>
    <row r="21" spans="1:48" ht="22" customHeight="1" x14ac:dyDescent="0.3">
      <c r="B21" s="170" t="s">
        <v>19</v>
      </c>
      <c r="C21" s="315">
        <v>48.490322580645163</v>
      </c>
      <c r="D21" s="316">
        <v>31.526648599819332</v>
      </c>
      <c r="E21" s="316">
        <v>39.200000000000003</v>
      </c>
      <c r="F21" s="316">
        <v>45.432258064516127</v>
      </c>
      <c r="G21" s="316">
        <v>42.25333333333333</v>
      </c>
      <c r="H21" s="390">
        <v>43.994323313120887</v>
      </c>
      <c r="I21" s="316">
        <v>29.032258064516128</v>
      </c>
      <c r="J21" s="316">
        <v>34.814285714285717</v>
      </c>
      <c r="K21" s="316">
        <v>43.445161290322581</v>
      </c>
      <c r="L21" s="316">
        <v>49.986666666666665</v>
      </c>
      <c r="M21" s="316">
        <v>45.664516129032258</v>
      </c>
      <c r="N21" s="316">
        <v>57.586666666666666</v>
      </c>
      <c r="O21" s="316">
        <v>65.948387096774198</v>
      </c>
      <c r="P21" s="316">
        <v>48.173690932311622</v>
      </c>
      <c r="Q21" s="316">
        <v>47.76</v>
      </c>
      <c r="R21" s="316">
        <v>46.438709677419354</v>
      </c>
      <c r="S21" s="316">
        <v>44.24</v>
      </c>
      <c r="T21" s="390">
        <v>38.593548387096774</v>
      </c>
      <c r="U21" s="77"/>
      <c r="V21" s="315">
        <v>28.145047595108249</v>
      </c>
      <c r="W21" s="316">
        <v>39.550300785658713</v>
      </c>
      <c r="X21" s="317">
        <v>46.024307456476514</v>
      </c>
      <c r="Y21" s="77"/>
      <c r="Z21" s="315">
        <v>32.373913043478261</v>
      </c>
      <c r="AA21" s="316">
        <v>43.911134298508763</v>
      </c>
      <c r="AB21" s="317">
        <v>43.07826086956522</v>
      </c>
      <c r="AC21" s="77"/>
      <c r="AD21" s="315">
        <v>28.145047595108249</v>
      </c>
      <c r="AE21" s="316">
        <v>39.550300785658713</v>
      </c>
      <c r="AF21" s="317">
        <v>46.024307456476514</v>
      </c>
      <c r="AG21" s="77"/>
    </row>
    <row r="22" spans="1:48" ht="22" customHeight="1" x14ac:dyDescent="0.3">
      <c r="B22" s="27" t="s">
        <v>35</v>
      </c>
      <c r="C22" s="174">
        <v>58.044380008859896</v>
      </c>
      <c r="D22" s="64">
        <v>43.657122145704967</v>
      </c>
      <c r="E22" s="64">
        <v>45.018726591760299</v>
      </c>
      <c r="F22" s="64">
        <v>45.95062623333736</v>
      </c>
      <c r="G22" s="64">
        <v>43.776529338327094</v>
      </c>
      <c r="H22" s="391">
        <v>45.425073496838628</v>
      </c>
      <c r="I22" s="64">
        <v>31.90568241311264</v>
      </c>
      <c r="J22" s="64">
        <v>43.331995719636168</v>
      </c>
      <c r="K22" s="64">
        <v>56.137489428536909</v>
      </c>
      <c r="L22" s="64">
        <v>64.652517686225551</v>
      </c>
      <c r="M22" s="64">
        <v>57.371833595102899</v>
      </c>
      <c r="N22" s="64">
        <v>58.651685393258425</v>
      </c>
      <c r="O22" s="64">
        <v>65.587370625427894</v>
      </c>
      <c r="P22" s="64">
        <v>52.297531311666866</v>
      </c>
      <c r="Q22" s="64">
        <v>55.5826050769871</v>
      </c>
      <c r="R22" s="64">
        <v>63.952317667431842</v>
      </c>
      <c r="S22" s="64">
        <v>52.222222222222221</v>
      </c>
      <c r="T22" s="391">
        <v>44.28335548306552</v>
      </c>
      <c r="U22" s="77"/>
      <c r="V22" s="174">
        <v>31.407039028328427</v>
      </c>
      <c r="W22" s="64">
        <v>45.91743197715185</v>
      </c>
      <c r="X22" s="175">
        <v>53.874437774699437</v>
      </c>
      <c r="Y22" s="77"/>
      <c r="Z22" s="174">
        <v>32.181919339955492</v>
      </c>
      <c r="AA22" s="64">
        <v>45.064593171579006</v>
      </c>
      <c r="AB22" s="175">
        <v>53.499701460131355</v>
      </c>
      <c r="AC22" s="77"/>
      <c r="AD22" s="174">
        <v>31.407039028328427</v>
      </c>
      <c r="AE22" s="64">
        <v>45.91743197715185</v>
      </c>
      <c r="AF22" s="175">
        <v>53.874437774699437</v>
      </c>
      <c r="AG22" s="77"/>
    </row>
    <row r="23" spans="1:48" ht="22" customHeight="1" x14ac:dyDescent="0.3">
      <c r="B23" s="29" t="s">
        <v>82</v>
      </c>
      <c r="C23" s="318">
        <v>83.540081870475817</v>
      </c>
      <c r="D23" s="77">
        <v>72.21421626144577</v>
      </c>
      <c r="E23" s="77">
        <v>87.074875207909898</v>
      </c>
      <c r="F23" s="77">
        <v>98.871901840571184</v>
      </c>
      <c r="G23" s="77">
        <v>96.520519036135596</v>
      </c>
      <c r="H23" s="392">
        <v>96.850307388539719</v>
      </c>
      <c r="I23" s="77">
        <v>90.994004417833466</v>
      </c>
      <c r="J23" s="77">
        <v>80.34313937342715</v>
      </c>
      <c r="K23" s="77">
        <v>77.390638114760876</v>
      </c>
      <c r="L23" s="77">
        <v>77.315885684891526</v>
      </c>
      <c r="M23" s="77">
        <v>79.593963217749348</v>
      </c>
      <c r="N23" s="77">
        <v>98.184163473749052</v>
      </c>
      <c r="O23" s="77">
        <v>100.55043595730668</v>
      </c>
      <c r="P23" s="77">
        <v>92.114655747687664</v>
      </c>
      <c r="Q23" s="77">
        <v>85.92616329126146</v>
      </c>
      <c r="R23" s="77">
        <v>72.614584382907694</v>
      </c>
      <c r="S23" s="77">
        <v>84.714893617057328</v>
      </c>
      <c r="T23" s="392">
        <v>87.151364132343929</v>
      </c>
      <c r="U23" s="77"/>
      <c r="V23" s="318">
        <v>89.613820550697369</v>
      </c>
      <c r="W23" s="77">
        <v>86.133520718878955</v>
      </c>
      <c r="X23" s="319">
        <v>85.428840387991968</v>
      </c>
      <c r="Y23" s="77"/>
      <c r="Z23" s="318">
        <v>100.59658872875126</v>
      </c>
      <c r="AA23" s="77">
        <v>97.440432073359631</v>
      </c>
      <c r="AB23" s="319">
        <v>80.520563094530388</v>
      </c>
      <c r="AC23" s="77"/>
      <c r="AD23" s="318">
        <v>89.613820550697369</v>
      </c>
      <c r="AE23" s="77">
        <v>86.133520718878955</v>
      </c>
      <c r="AF23" s="319">
        <v>85.428840387991968</v>
      </c>
      <c r="AG23" s="77"/>
    </row>
    <row r="24" spans="1:48" ht="22" customHeight="1" x14ac:dyDescent="0.3">
      <c r="A24" s="20"/>
      <c r="B24" s="28" t="s">
        <v>23</v>
      </c>
      <c r="C24" s="176" t="s">
        <v>161</v>
      </c>
      <c r="D24" s="177" t="s">
        <v>163</v>
      </c>
      <c r="E24" s="177" t="s">
        <v>163</v>
      </c>
      <c r="F24" s="177" t="s">
        <v>166</v>
      </c>
      <c r="G24" s="177" t="s">
        <v>166</v>
      </c>
      <c r="H24" s="393" t="s">
        <v>166</v>
      </c>
      <c r="I24" s="177" t="s">
        <v>163</v>
      </c>
      <c r="J24" s="177" t="s">
        <v>166</v>
      </c>
      <c r="K24" s="177" t="s">
        <v>161</v>
      </c>
      <c r="L24" s="177" t="s">
        <v>161</v>
      </c>
      <c r="M24" s="177" t="s">
        <v>161</v>
      </c>
      <c r="N24" s="177" t="s">
        <v>166</v>
      </c>
      <c r="O24" s="177" t="s">
        <v>162</v>
      </c>
      <c r="P24" s="177" t="s">
        <v>163</v>
      </c>
      <c r="Q24" s="177" t="s">
        <v>161</v>
      </c>
      <c r="R24" s="177" t="s">
        <v>161</v>
      </c>
      <c r="S24" s="177" t="s">
        <v>166</v>
      </c>
      <c r="T24" s="393" t="s">
        <v>166</v>
      </c>
      <c r="U24" s="77"/>
      <c r="V24" s="176" t="s">
        <v>166</v>
      </c>
      <c r="W24" s="177" t="s">
        <v>163</v>
      </c>
      <c r="X24" s="178" t="s">
        <v>161</v>
      </c>
      <c r="Y24" s="77"/>
      <c r="Z24" s="176" t="s">
        <v>166</v>
      </c>
      <c r="AA24" s="177" t="s">
        <v>163</v>
      </c>
      <c r="AB24" s="178" t="s">
        <v>163</v>
      </c>
      <c r="AC24" s="77"/>
      <c r="AD24" s="176" t="s">
        <v>166</v>
      </c>
      <c r="AE24" s="177" t="s">
        <v>163</v>
      </c>
      <c r="AF24" s="178" t="s">
        <v>161</v>
      </c>
      <c r="AG24" s="77"/>
    </row>
    <row r="25" spans="1:48" ht="22" customHeight="1" x14ac:dyDescent="0.4">
      <c r="B25" s="22" t="s">
        <v>68</v>
      </c>
      <c r="R25" s="67"/>
      <c r="S25" s="67"/>
      <c r="T25" s="67"/>
      <c r="U25" s="1"/>
      <c r="V25" s="67"/>
      <c r="W25" s="67"/>
      <c r="X25" s="67"/>
      <c r="Y25" s="1"/>
      <c r="Z25" s="67"/>
      <c r="AA25" s="67"/>
      <c r="AB25" s="67"/>
      <c r="AC25" s="1"/>
      <c r="AD25" s="67"/>
      <c r="AE25" s="67"/>
      <c r="AF25" s="67"/>
      <c r="AG25" s="1"/>
    </row>
    <row r="26" spans="1:48" ht="22" customHeight="1" x14ac:dyDescent="0.3">
      <c r="B26" s="26" t="s">
        <v>19</v>
      </c>
      <c r="C26" s="315">
        <v>95.933263816271179</v>
      </c>
      <c r="D26" s="316">
        <v>-1.7170045660117987</v>
      </c>
      <c r="E26" s="316">
        <v>-6.7980965414626116E-2</v>
      </c>
      <c r="F26" s="316">
        <v>9.6543132980806821</v>
      </c>
      <c r="G26" s="316">
        <v>58.054862843089843</v>
      </c>
      <c r="H26" s="390">
        <v>52.895069810104928</v>
      </c>
      <c r="I26" s="316">
        <v>16.883116883207961</v>
      </c>
      <c r="J26" s="316">
        <v>32.923825085356668</v>
      </c>
      <c r="K26" s="316">
        <v>17.398884239898656</v>
      </c>
      <c r="L26" s="316">
        <v>30.173611111111111</v>
      </c>
      <c r="M26" s="316">
        <v>1.2720070145768336</v>
      </c>
      <c r="N26" s="316">
        <v>12.210963886723825</v>
      </c>
      <c r="O26" s="316">
        <v>36.003193187992551</v>
      </c>
      <c r="P26" s="316">
        <v>52.803082699431705</v>
      </c>
      <c r="Q26" s="316">
        <v>21.836734693877553</v>
      </c>
      <c r="R26" s="316">
        <v>2.2152797501072903</v>
      </c>
      <c r="S26" s="316">
        <v>4.7017986747433751</v>
      </c>
      <c r="T26" s="390">
        <v>-12.276072273158615</v>
      </c>
      <c r="U26" s="77"/>
      <c r="V26" s="315">
        <v>-56.620573051583314</v>
      </c>
      <c r="W26" s="316">
        <v>40.523126322743714</v>
      </c>
      <c r="X26" s="317">
        <v>16.369045347734215</v>
      </c>
      <c r="Y26" s="77"/>
      <c r="Z26" s="315">
        <v>-45.31031950053881</v>
      </c>
      <c r="AA26" s="316">
        <v>35.637401136855132</v>
      </c>
      <c r="AB26" s="317">
        <v>-1.8967249246468076</v>
      </c>
      <c r="AC26" s="77"/>
      <c r="AD26" s="315">
        <v>-56.620573051583314</v>
      </c>
      <c r="AE26" s="316">
        <v>40.523126322743714</v>
      </c>
      <c r="AF26" s="317">
        <v>16.369045347734215</v>
      </c>
      <c r="AG26" s="77"/>
    </row>
    <row r="27" spans="1:48" ht="22" customHeight="1" x14ac:dyDescent="0.3">
      <c r="B27" s="27" t="s">
        <v>35</v>
      </c>
      <c r="C27" s="174">
        <v>71.859536159345012</v>
      </c>
      <c r="D27" s="64">
        <v>43.127805650905323</v>
      </c>
      <c r="E27" s="64">
        <v>34.460257286673638</v>
      </c>
      <c r="F27" s="64">
        <v>19.702056231631421</v>
      </c>
      <c r="G27" s="64">
        <v>40.091889732261329</v>
      </c>
      <c r="H27" s="391">
        <v>68.993932129686499</v>
      </c>
      <c r="I27" s="64">
        <v>2.3380481817883405</v>
      </c>
      <c r="J27" s="64">
        <v>27.188849626913896</v>
      </c>
      <c r="K27" s="64">
        <v>24.282275321106493</v>
      </c>
      <c r="L27" s="64">
        <v>31.017034913158255</v>
      </c>
      <c r="M27" s="64">
        <v>8.8685950097372785</v>
      </c>
      <c r="N27" s="64">
        <v>4.9910607866349759</v>
      </c>
      <c r="O27" s="64">
        <v>12.995212655163719</v>
      </c>
      <c r="P27" s="64">
        <v>19.791522531262185</v>
      </c>
      <c r="Q27" s="64">
        <v>23.465520428805892</v>
      </c>
      <c r="R27" s="64">
        <v>39.176161262163994</v>
      </c>
      <c r="S27" s="64">
        <v>19.29274205055151</v>
      </c>
      <c r="T27" s="391">
        <v>-2.5134092822434426</v>
      </c>
      <c r="U27" s="77"/>
      <c r="V27" s="174">
        <v>-40.012696526931116</v>
      </c>
      <c r="W27" s="64">
        <v>46.201085482069608</v>
      </c>
      <c r="X27" s="175">
        <v>17.328943398773767</v>
      </c>
      <c r="Y27" s="77"/>
      <c r="Z27" s="174">
        <v>-37.67607484492266</v>
      </c>
      <c r="AA27" s="64">
        <v>40.030781556172421</v>
      </c>
      <c r="AB27" s="175">
        <v>18.717817459067216</v>
      </c>
      <c r="AC27" s="77"/>
      <c r="AD27" s="174">
        <v>-40.012696526931116</v>
      </c>
      <c r="AE27" s="64">
        <v>46.201085482069608</v>
      </c>
      <c r="AF27" s="175">
        <v>17.328943398773767</v>
      </c>
      <c r="AG27" s="77"/>
    </row>
    <row r="28" spans="1:48" ht="22" customHeight="1" x14ac:dyDescent="0.3">
      <c r="B28" s="29" t="s">
        <v>82</v>
      </c>
      <c r="C28" s="318">
        <v>14.007792756264369</v>
      </c>
      <c r="D28" s="77">
        <v>-31.332004297167234</v>
      </c>
      <c r="E28" s="77">
        <v>-25.679140400956026</v>
      </c>
      <c r="F28" s="77">
        <v>-8.3939601789696354</v>
      </c>
      <c r="G28" s="77">
        <v>12.822279109153225</v>
      </c>
      <c r="H28" s="392">
        <v>-9.5262960725613475</v>
      </c>
      <c r="I28" s="77">
        <v>14.212767352767804</v>
      </c>
      <c r="J28" s="77">
        <v>4.5090237670491398</v>
      </c>
      <c r="K28" s="77">
        <v>-5.5385138897879092</v>
      </c>
      <c r="L28" s="77">
        <v>-0.64375125149427903</v>
      </c>
      <c r="M28" s="77">
        <v>-6.9777588242168829</v>
      </c>
      <c r="N28" s="77">
        <v>6.8766836394650026</v>
      </c>
      <c r="O28" s="77">
        <v>20.361907369417402</v>
      </c>
      <c r="P28" s="77">
        <v>27.557509471891709</v>
      </c>
      <c r="Q28" s="77">
        <v>-1.3192231558137519</v>
      </c>
      <c r="R28" s="77">
        <v>-26.55690541891671</v>
      </c>
      <c r="S28" s="77">
        <v>-12.231207972086441</v>
      </c>
      <c r="T28" s="392">
        <v>-10.014364969695199</v>
      </c>
      <c r="U28" s="77"/>
      <c r="V28" s="318">
        <v>-27.685652734970539</v>
      </c>
      <c r="W28" s="77">
        <v>-3.8836641607663873</v>
      </c>
      <c r="X28" s="319">
        <v>-0.81812553930981757</v>
      </c>
      <c r="Y28" s="77"/>
      <c r="Z28" s="318">
        <v>-12.249300147083732</v>
      </c>
      <c r="AA28" s="77">
        <v>-3.1374390477087686</v>
      </c>
      <c r="AB28" s="319">
        <v>-17.364320558558482</v>
      </c>
      <c r="AC28" s="77"/>
      <c r="AD28" s="318">
        <v>-27.685652734970539</v>
      </c>
      <c r="AE28" s="77">
        <v>-3.8836641607663873</v>
      </c>
      <c r="AF28" s="319">
        <v>-0.81812553930981757</v>
      </c>
      <c r="AG28" s="77"/>
    </row>
    <row r="29" spans="1:48" ht="22" customHeight="1" x14ac:dyDescent="0.3">
      <c r="A29" s="20"/>
      <c r="B29" s="28" t="s">
        <v>23</v>
      </c>
      <c r="C29" s="176" t="s">
        <v>162</v>
      </c>
      <c r="D29" s="177" t="s">
        <v>163</v>
      </c>
      <c r="E29" s="177" t="s">
        <v>161</v>
      </c>
      <c r="F29" s="177" t="s">
        <v>166</v>
      </c>
      <c r="G29" s="177" t="s">
        <v>162</v>
      </c>
      <c r="H29" s="393" t="s">
        <v>166</v>
      </c>
      <c r="I29" s="177" t="s">
        <v>178</v>
      </c>
      <c r="J29" s="177" t="s">
        <v>162</v>
      </c>
      <c r="K29" s="177" t="s">
        <v>170</v>
      </c>
      <c r="L29" s="177" t="s">
        <v>170</v>
      </c>
      <c r="M29" s="177" t="s">
        <v>166</v>
      </c>
      <c r="N29" s="177" t="s">
        <v>162</v>
      </c>
      <c r="O29" s="177" t="s">
        <v>177</v>
      </c>
      <c r="P29" s="177" t="s">
        <v>177</v>
      </c>
      <c r="Q29" s="177" t="s">
        <v>162</v>
      </c>
      <c r="R29" s="177" t="s">
        <v>163</v>
      </c>
      <c r="S29" s="177" t="s">
        <v>163</v>
      </c>
      <c r="T29" s="393" t="s">
        <v>166</v>
      </c>
      <c r="U29" s="77"/>
      <c r="V29" s="176" t="s">
        <v>161</v>
      </c>
      <c r="W29" s="177" t="s">
        <v>170</v>
      </c>
      <c r="X29" s="178" t="s">
        <v>170</v>
      </c>
      <c r="Y29" s="77"/>
      <c r="Z29" s="176" t="s">
        <v>163</v>
      </c>
      <c r="AA29" s="177" t="s">
        <v>170</v>
      </c>
      <c r="AB29" s="178" t="s">
        <v>161</v>
      </c>
      <c r="AC29" s="77"/>
      <c r="AD29" s="176" t="s">
        <v>161</v>
      </c>
      <c r="AE29" s="177" t="s">
        <v>170</v>
      </c>
      <c r="AF29" s="178" t="s">
        <v>170</v>
      </c>
      <c r="AG29" s="77"/>
    </row>
    <row r="30" spans="1:48" ht="22" customHeight="1" x14ac:dyDescent="0.4">
      <c r="A30" s="6"/>
      <c r="B30" s="22"/>
      <c r="U30" s="1"/>
      <c r="X30" s="69"/>
      <c r="Y30" s="80"/>
      <c r="AB30" s="69"/>
      <c r="AC30" s="80"/>
      <c r="AF30" s="69"/>
      <c r="AG30" s="80"/>
    </row>
    <row r="31" spans="1:48" s="81" customFormat="1" ht="16" customHeight="1" x14ac:dyDescent="0.3">
      <c r="B31" s="495" t="s">
        <v>9</v>
      </c>
      <c r="C31" s="491">
        <v>2021</v>
      </c>
      <c r="D31" s="491"/>
      <c r="E31" s="491"/>
      <c r="F31" s="491"/>
      <c r="G31" s="491"/>
      <c r="H31" s="491"/>
      <c r="I31" s="491">
        <v>2022</v>
      </c>
      <c r="J31" s="491"/>
      <c r="K31" s="491"/>
      <c r="L31" s="491"/>
      <c r="M31" s="491"/>
      <c r="N31" s="491"/>
      <c r="O31" s="491"/>
      <c r="P31" s="491"/>
      <c r="Q31" s="491"/>
      <c r="R31" s="491"/>
      <c r="S31" s="491"/>
      <c r="T31" s="491"/>
      <c r="U31" s="83"/>
      <c r="V31" s="496" t="s">
        <v>58</v>
      </c>
      <c r="W31" s="496"/>
      <c r="X31" s="496"/>
      <c r="Y31" s="83"/>
      <c r="Z31" s="496" t="s">
        <v>44</v>
      </c>
      <c r="AA31" s="496"/>
      <c r="AB31" s="496"/>
      <c r="AC31" s="83"/>
      <c r="AD31" s="494" t="s">
        <v>45</v>
      </c>
      <c r="AE31" s="494"/>
      <c r="AF31" s="494"/>
      <c r="AG31" s="83"/>
      <c r="AH31" s="151"/>
      <c r="AI31" s="151"/>
      <c r="AJ31" s="151"/>
      <c r="AK31" s="151"/>
      <c r="AL31" s="151"/>
      <c r="AM31" s="151"/>
      <c r="AN31" s="151"/>
      <c r="AO31" s="151"/>
      <c r="AP31" s="151"/>
      <c r="AQ31" s="151"/>
      <c r="AR31" s="151"/>
      <c r="AS31" s="151"/>
      <c r="AT31" s="151"/>
      <c r="AU31" s="151"/>
      <c r="AV31" s="151"/>
    </row>
    <row r="32" spans="1:48" s="82" customFormat="1" ht="16" customHeight="1" x14ac:dyDescent="0.3">
      <c r="B32" s="495"/>
      <c r="C32" s="172" t="s">
        <v>160</v>
      </c>
      <c r="D32" s="172" t="s">
        <v>164</v>
      </c>
      <c r="E32" s="172" t="s">
        <v>165</v>
      </c>
      <c r="F32" s="172" t="s">
        <v>167</v>
      </c>
      <c r="G32" s="172" t="s">
        <v>168</v>
      </c>
      <c r="H32" s="389" t="s">
        <v>169</v>
      </c>
      <c r="I32" s="172" t="s">
        <v>171</v>
      </c>
      <c r="J32" s="172" t="s">
        <v>172</v>
      </c>
      <c r="K32" s="172" t="s">
        <v>173</v>
      </c>
      <c r="L32" s="172" t="s">
        <v>174</v>
      </c>
      <c r="M32" s="172" t="s">
        <v>175</v>
      </c>
      <c r="N32" s="172" t="s">
        <v>176</v>
      </c>
      <c r="O32" s="172" t="s">
        <v>160</v>
      </c>
      <c r="P32" s="172" t="s">
        <v>164</v>
      </c>
      <c r="Q32" s="172" t="s">
        <v>165</v>
      </c>
      <c r="R32" s="172" t="s">
        <v>167</v>
      </c>
      <c r="S32" s="172" t="s">
        <v>168</v>
      </c>
      <c r="T32" s="389" t="s">
        <v>169</v>
      </c>
      <c r="U32" s="101"/>
      <c r="V32" s="171">
        <v>2020</v>
      </c>
      <c r="W32" s="172">
        <v>2021</v>
      </c>
      <c r="X32" s="173">
        <v>2022</v>
      </c>
      <c r="Y32" s="101"/>
      <c r="Z32" s="171">
        <v>2020</v>
      </c>
      <c r="AA32" s="172">
        <v>2021</v>
      </c>
      <c r="AB32" s="173">
        <v>2022</v>
      </c>
      <c r="AC32" s="101"/>
      <c r="AD32" s="171">
        <v>2020</v>
      </c>
      <c r="AE32" s="172">
        <v>2021</v>
      </c>
      <c r="AF32" s="173">
        <v>2022</v>
      </c>
      <c r="AG32" s="101"/>
      <c r="AH32" s="151"/>
      <c r="AI32" s="151"/>
      <c r="AJ32" s="151"/>
      <c r="AK32" s="151"/>
      <c r="AL32" s="151"/>
      <c r="AM32" s="151"/>
      <c r="AN32" s="151"/>
      <c r="AO32" s="151"/>
      <c r="AP32" s="151"/>
      <c r="AQ32" s="151"/>
      <c r="AR32" s="151"/>
      <c r="AS32" s="151"/>
      <c r="AT32" s="151"/>
      <c r="AU32" s="151"/>
      <c r="AV32" s="151"/>
    </row>
    <row r="33" spans="1:48" ht="22" customHeight="1" x14ac:dyDescent="0.3">
      <c r="B33" s="170" t="s">
        <v>19</v>
      </c>
      <c r="C33" s="320">
        <v>139.72813996806812</v>
      </c>
      <c r="D33" s="321">
        <v>121.78733933688089</v>
      </c>
      <c r="E33" s="321">
        <v>123.01990136054422</v>
      </c>
      <c r="F33" s="321">
        <v>111.34875887531952</v>
      </c>
      <c r="G33" s="321">
        <v>104.67471442095298</v>
      </c>
      <c r="H33" s="394">
        <v>106.4055513196481</v>
      </c>
      <c r="I33" s="321">
        <v>115.65041777777778</v>
      </c>
      <c r="J33" s="321">
        <v>116.73686910135413</v>
      </c>
      <c r="K33" s="321">
        <v>114.22346896346896</v>
      </c>
      <c r="L33" s="321">
        <v>119.1753027473993</v>
      </c>
      <c r="M33" s="321">
        <v>124.95040406894603</v>
      </c>
      <c r="N33" s="321">
        <v>116.82539013660569</v>
      </c>
      <c r="O33" s="321">
        <v>131.42085893171591</v>
      </c>
      <c r="P33" s="321">
        <v>109.90953870625663</v>
      </c>
      <c r="Q33" s="321">
        <v>123.44179229480737</v>
      </c>
      <c r="R33" s="321">
        <v>121.23398166157266</v>
      </c>
      <c r="S33" s="321">
        <v>110.26025617842073</v>
      </c>
      <c r="T33" s="394">
        <v>113.86230023403544</v>
      </c>
      <c r="U33" s="77"/>
      <c r="V33" s="320">
        <v>100.50627693860909</v>
      </c>
      <c r="W33" s="321">
        <v>109.86384163572893</v>
      </c>
      <c r="X33" s="322">
        <v>118.80892182518913</v>
      </c>
      <c r="Y33" s="77"/>
      <c r="Z33" s="320">
        <v>82.669442653773842</v>
      </c>
      <c r="AA33" s="321">
        <v>107.58575049504951</v>
      </c>
      <c r="AB33" s="322">
        <v>115.33374747678644</v>
      </c>
      <c r="AC33" s="77"/>
      <c r="AD33" s="320">
        <v>100.50627693860909</v>
      </c>
      <c r="AE33" s="321">
        <v>109.86384163572893</v>
      </c>
      <c r="AF33" s="322">
        <v>118.80892182518913</v>
      </c>
      <c r="AG33" s="77"/>
    </row>
    <row r="34" spans="1:48" ht="22" customHeight="1" x14ac:dyDescent="0.3">
      <c r="B34" s="27" t="s">
        <v>35</v>
      </c>
      <c r="C34" s="179">
        <v>134.39060917227502</v>
      </c>
      <c r="D34" s="65">
        <v>117.78268668419354</v>
      </c>
      <c r="E34" s="65">
        <v>123.31395082270291</v>
      </c>
      <c r="F34" s="65">
        <v>123.39104776511832</v>
      </c>
      <c r="G34" s="65">
        <v>114.51773563382289</v>
      </c>
      <c r="H34" s="395">
        <v>111.94842147258301</v>
      </c>
      <c r="I34" s="65">
        <v>118.93689744398864</v>
      </c>
      <c r="J34" s="65">
        <v>121.88069043576684</v>
      </c>
      <c r="K34" s="65">
        <v>125.34847304422684</v>
      </c>
      <c r="L34" s="65">
        <v>129.85550077239958</v>
      </c>
      <c r="M34" s="65">
        <v>135.76355117225887</v>
      </c>
      <c r="N34" s="65">
        <v>134.11928338299987</v>
      </c>
      <c r="O34" s="65">
        <v>140.67522104875354</v>
      </c>
      <c r="P34" s="65">
        <v>135.53334437086093</v>
      </c>
      <c r="Q34" s="65">
        <v>135.90573353797777</v>
      </c>
      <c r="R34" s="65">
        <v>137.86576196473553</v>
      </c>
      <c r="S34" s="65">
        <v>133.52776276994183</v>
      </c>
      <c r="T34" s="395">
        <v>130.08902555474717</v>
      </c>
      <c r="U34" s="77"/>
      <c r="V34" s="179">
        <v>114.17139411293631</v>
      </c>
      <c r="W34" s="65">
        <v>112.8470499417117</v>
      </c>
      <c r="X34" s="180">
        <v>132.54761348485812</v>
      </c>
      <c r="Y34" s="77"/>
      <c r="Z34" s="179">
        <v>88.943140983744811</v>
      </c>
      <c r="AA34" s="65">
        <v>116.69376961064772</v>
      </c>
      <c r="AB34" s="180">
        <v>134.31597006975269</v>
      </c>
      <c r="AC34" s="77"/>
      <c r="AD34" s="179">
        <v>114.17139411293631</v>
      </c>
      <c r="AE34" s="65">
        <v>112.8470499417117</v>
      </c>
      <c r="AF34" s="180">
        <v>132.54761348485812</v>
      </c>
      <c r="AG34" s="77"/>
    </row>
    <row r="35" spans="1:48" ht="22" customHeight="1" x14ac:dyDescent="0.3">
      <c r="B35" s="29" t="s">
        <v>83</v>
      </c>
      <c r="C35" s="318">
        <v>103.97165458854715</v>
      </c>
      <c r="D35" s="77">
        <v>103.40003506917634</v>
      </c>
      <c r="E35" s="77">
        <v>99.761544042507751</v>
      </c>
      <c r="F35" s="77">
        <v>90.240548963725928</v>
      </c>
      <c r="G35" s="77">
        <v>91.404806287540808</v>
      </c>
      <c r="H35" s="392">
        <v>95.0487286198059</v>
      </c>
      <c r="I35" s="77">
        <v>97.2367871225415</v>
      </c>
      <c r="J35" s="77">
        <v>95.779625701123379</v>
      </c>
      <c r="K35" s="77">
        <v>91.124739049028406</v>
      </c>
      <c r="L35" s="77">
        <v>91.775321059582936</v>
      </c>
      <c r="M35" s="77">
        <v>92.035309175412763</v>
      </c>
      <c r="N35" s="77">
        <v>87.105587794553969</v>
      </c>
      <c r="O35" s="77">
        <v>93.421469646119291</v>
      </c>
      <c r="P35" s="77">
        <v>81.094094753154351</v>
      </c>
      <c r="Q35" s="77">
        <v>90.828980559743897</v>
      </c>
      <c r="R35" s="77">
        <v>87.936250403210451</v>
      </c>
      <c r="S35" s="77">
        <v>82.574779874373618</v>
      </c>
      <c r="T35" s="392">
        <v>87.526445638689538</v>
      </c>
      <c r="U35" s="77"/>
      <c r="V35" s="318">
        <v>88.031049913625509</v>
      </c>
      <c r="W35" s="77">
        <v>97.356414449901635</v>
      </c>
      <c r="X35" s="319">
        <v>89.634900773769118</v>
      </c>
      <c r="Y35" s="77"/>
      <c r="Z35" s="318">
        <v>92.946394448700772</v>
      </c>
      <c r="AA35" s="77">
        <v>92.194939673348969</v>
      </c>
      <c r="AB35" s="319">
        <v>85.867486507264118</v>
      </c>
      <c r="AC35" s="77"/>
      <c r="AD35" s="318">
        <v>88.031049913625509</v>
      </c>
      <c r="AE35" s="77">
        <v>97.356414449901635</v>
      </c>
      <c r="AF35" s="319">
        <v>89.634900773769118</v>
      </c>
      <c r="AG35" s="77"/>
    </row>
    <row r="36" spans="1:48" ht="22" customHeight="1" x14ac:dyDescent="0.3">
      <c r="A36" s="20"/>
      <c r="B36" s="28" t="s">
        <v>23</v>
      </c>
      <c r="C36" s="176" t="s">
        <v>162</v>
      </c>
      <c r="D36" s="177" t="s">
        <v>162</v>
      </c>
      <c r="E36" s="177" t="s">
        <v>162</v>
      </c>
      <c r="F36" s="177" t="s">
        <v>163</v>
      </c>
      <c r="G36" s="177" t="s">
        <v>166</v>
      </c>
      <c r="H36" s="393" t="s">
        <v>166</v>
      </c>
      <c r="I36" s="177" t="s">
        <v>170</v>
      </c>
      <c r="J36" s="177" t="s">
        <v>170</v>
      </c>
      <c r="K36" s="177" t="s">
        <v>166</v>
      </c>
      <c r="L36" s="177" t="s">
        <v>166</v>
      </c>
      <c r="M36" s="177" t="s">
        <v>163</v>
      </c>
      <c r="N36" s="177" t="s">
        <v>163</v>
      </c>
      <c r="O36" s="177" t="s">
        <v>166</v>
      </c>
      <c r="P36" s="177" t="s">
        <v>163</v>
      </c>
      <c r="Q36" s="177" t="s">
        <v>163</v>
      </c>
      <c r="R36" s="177" t="s">
        <v>163</v>
      </c>
      <c r="S36" s="177" t="s">
        <v>163</v>
      </c>
      <c r="T36" s="393" t="s">
        <v>163</v>
      </c>
      <c r="U36" s="77"/>
      <c r="V36" s="176" t="s">
        <v>163</v>
      </c>
      <c r="W36" s="177" t="s">
        <v>170</v>
      </c>
      <c r="X36" s="178" t="s">
        <v>163</v>
      </c>
      <c r="Y36" s="77"/>
      <c r="Z36" s="176" t="s">
        <v>170</v>
      </c>
      <c r="AA36" s="177" t="s">
        <v>166</v>
      </c>
      <c r="AB36" s="178" t="s">
        <v>163</v>
      </c>
      <c r="AC36" s="77"/>
      <c r="AD36" s="176" t="s">
        <v>163</v>
      </c>
      <c r="AE36" s="177" t="s">
        <v>170</v>
      </c>
      <c r="AF36" s="178" t="s">
        <v>163</v>
      </c>
      <c r="AG36" s="77"/>
    </row>
    <row r="37" spans="1:48" ht="22" customHeight="1" x14ac:dyDescent="0.4">
      <c r="B37" s="22" t="s">
        <v>68</v>
      </c>
      <c r="S37" s="67"/>
      <c r="T37" s="67"/>
      <c r="U37" s="1"/>
      <c r="V37" s="67"/>
      <c r="W37" s="67"/>
      <c r="X37" s="67"/>
      <c r="Y37" s="1"/>
      <c r="Z37" s="67"/>
      <c r="AA37" s="67"/>
      <c r="AB37" s="67"/>
      <c r="AC37" s="1"/>
      <c r="AD37" s="67"/>
      <c r="AE37" s="67"/>
      <c r="AF37" s="67"/>
      <c r="AG37" s="1"/>
    </row>
    <row r="38" spans="1:48" ht="22" customHeight="1" x14ac:dyDescent="0.3">
      <c r="B38" s="26" t="s">
        <v>19</v>
      </c>
      <c r="C38" s="315">
        <v>51.199311689025926</v>
      </c>
      <c r="D38" s="316">
        <v>42.547925112212624</v>
      </c>
      <c r="E38" s="316">
        <v>43.326033719927594</v>
      </c>
      <c r="F38" s="316">
        <v>29.660420184010512</v>
      </c>
      <c r="G38" s="316">
        <v>27.084227320654286</v>
      </c>
      <c r="H38" s="390">
        <v>35.854803074173653</v>
      </c>
      <c r="I38" s="316">
        <v>36.622680586960378</v>
      </c>
      <c r="J38" s="316">
        <v>31.199586969861578</v>
      </c>
      <c r="K38" s="316">
        <v>9.7120321630836237</v>
      </c>
      <c r="L38" s="316">
        <v>20.868098234453527</v>
      </c>
      <c r="M38" s="316">
        <v>19.942385637872075</v>
      </c>
      <c r="N38" s="316">
        <v>6.6704669914636341</v>
      </c>
      <c r="O38" s="316">
        <v>-5.9453171267295541</v>
      </c>
      <c r="P38" s="316">
        <v>-9.7529026377576429</v>
      </c>
      <c r="Q38" s="316">
        <v>0.34294527116474632</v>
      </c>
      <c r="R38" s="316">
        <v>8.8777125907107468</v>
      </c>
      <c r="S38" s="316">
        <v>5.3360945748137194</v>
      </c>
      <c r="T38" s="390">
        <v>7.0078570356149266</v>
      </c>
      <c r="U38" s="77"/>
      <c r="V38" s="315">
        <v>-17.803949670143091</v>
      </c>
      <c r="W38" s="316">
        <v>9.3104281465380847</v>
      </c>
      <c r="X38" s="317">
        <v>8.141969237841078</v>
      </c>
      <c r="Y38" s="77"/>
      <c r="Z38" s="315">
        <v>-24.519597500639062</v>
      </c>
      <c r="AA38" s="316">
        <v>30.139682863949002</v>
      </c>
      <c r="AB38" s="317">
        <v>7.2016944122600322</v>
      </c>
      <c r="AC38" s="77"/>
      <c r="AD38" s="315">
        <v>-17.803949670143091</v>
      </c>
      <c r="AE38" s="316">
        <v>9.3104281465380847</v>
      </c>
      <c r="AF38" s="317">
        <v>8.141969237841078</v>
      </c>
      <c r="AG38" s="77"/>
    </row>
    <row r="39" spans="1:48" ht="22" customHeight="1" x14ac:dyDescent="0.3">
      <c r="B39" s="27" t="s">
        <v>35</v>
      </c>
      <c r="C39" s="174">
        <v>35.217281502818985</v>
      </c>
      <c r="D39" s="64">
        <v>23.402341155867063</v>
      </c>
      <c r="E39" s="64">
        <v>30.516018755570379</v>
      </c>
      <c r="F39" s="64">
        <v>35.2408668483585</v>
      </c>
      <c r="G39" s="64">
        <v>29.913616882550286</v>
      </c>
      <c r="H39" s="391">
        <v>29.331789149329111</v>
      </c>
      <c r="I39" s="64">
        <v>31.405003584756773</v>
      </c>
      <c r="J39" s="64">
        <v>29.849041448429123</v>
      </c>
      <c r="K39" s="64">
        <v>26.86931557113537</v>
      </c>
      <c r="L39" s="64">
        <v>19.457615922846198</v>
      </c>
      <c r="M39" s="64">
        <v>27.234413576536237</v>
      </c>
      <c r="N39" s="64">
        <v>18.848197481330871</v>
      </c>
      <c r="O39" s="64">
        <v>4.6763772522201554</v>
      </c>
      <c r="P39" s="64">
        <v>15.070684993163852</v>
      </c>
      <c r="Q39" s="64">
        <v>10.211158292529404</v>
      </c>
      <c r="R39" s="64">
        <v>11.73076528792517</v>
      </c>
      <c r="S39" s="64">
        <v>16.600072496133954</v>
      </c>
      <c r="T39" s="391">
        <v>16.204430436374839</v>
      </c>
      <c r="U39" s="77"/>
      <c r="V39" s="174">
        <v>-23.790507528777056</v>
      </c>
      <c r="W39" s="64">
        <v>-1.159961460993199</v>
      </c>
      <c r="X39" s="175">
        <v>17.457756807409655</v>
      </c>
      <c r="Y39" s="77"/>
      <c r="Z39" s="174">
        <v>-37.217324195147086</v>
      </c>
      <c r="AA39" s="64">
        <v>31.200414467073276</v>
      </c>
      <c r="AB39" s="175">
        <v>15.101235068467583</v>
      </c>
      <c r="AC39" s="77"/>
      <c r="AD39" s="174">
        <v>-23.790507528777056</v>
      </c>
      <c r="AE39" s="64">
        <v>-1.159961460993199</v>
      </c>
      <c r="AF39" s="175">
        <v>17.457756807409655</v>
      </c>
      <c r="AG39" s="77"/>
    </row>
    <row r="40" spans="1:48" ht="22" customHeight="1" x14ac:dyDescent="0.3">
      <c r="B40" s="29" t="s">
        <v>83</v>
      </c>
      <c r="C40" s="318">
        <v>11.819517452566439</v>
      </c>
      <c r="D40" s="77">
        <v>15.514765584587177</v>
      </c>
      <c r="E40" s="77">
        <v>9.814898651228896</v>
      </c>
      <c r="F40" s="77">
        <v>-4.1263020522809883</v>
      </c>
      <c r="G40" s="77">
        <v>-2.1779006925007955</v>
      </c>
      <c r="H40" s="392">
        <v>5.0436276863573744</v>
      </c>
      <c r="I40" s="77">
        <v>3.9706836572846393</v>
      </c>
      <c r="J40" s="77">
        <v>1.0400889420638129</v>
      </c>
      <c r="K40" s="77">
        <v>-13.523587898932966</v>
      </c>
      <c r="L40" s="77">
        <v>1.1807387085744427</v>
      </c>
      <c r="M40" s="77">
        <v>-5.7311758145695393</v>
      </c>
      <c r="N40" s="77">
        <v>-10.246457874742706</v>
      </c>
      <c r="O40" s="77">
        <v>-10.147174231415603</v>
      </c>
      <c r="P40" s="77">
        <v>-21.572468811173522</v>
      </c>
      <c r="Q40" s="77">
        <v>-8.953914625610329</v>
      </c>
      <c r="R40" s="77">
        <v>-2.5535068070302582</v>
      </c>
      <c r="S40" s="77">
        <v>-9.6603524166474006</v>
      </c>
      <c r="T40" s="392">
        <v>-7.9141331928804579</v>
      </c>
      <c r="U40" s="77"/>
      <c r="V40" s="318">
        <v>7.8553965714002114</v>
      </c>
      <c r="W40" s="77">
        <v>10.593267427179631</v>
      </c>
      <c r="X40" s="319">
        <v>-7.9311812372716357</v>
      </c>
      <c r="Y40" s="77"/>
      <c r="Z40" s="318">
        <v>20.224889321322244</v>
      </c>
      <c r="AA40" s="77">
        <v>-0.80848189949506843</v>
      </c>
      <c r="AB40" s="319">
        <v>-6.8631241459213506</v>
      </c>
      <c r="AC40" s="77"/>
      <c r="AD40" s="318">
        <v>7.8553965714002114</v>
      </c>
      <c r="AE40" s="77">
        <v>10.593267427179631</v>
      </c>
      <c r="AF40" s="319">
        <v>-7.9311812372716357</v>
      </c>
      <c r="AG40" s="77"/>
    </row>
    <row r="41" spans="1:48" ht="22" customHeight="1" x14ac:dyDescent="0.3">
      <c r="A41" s="20"/>
      <c r="B41" s="28" t="s">
        <v>23</v>
      </c>
      <c r="C41" s="176" t="s">
        <v>177</v>
      </c>
      <c r="D41" s="177" t="s">
        <v>177</v>
      </c>
      <c r="E41" s="177" t="s">
        <v>162</v>
      </c>
      <c r="F41" s="177" t="s">
        <v>166</v>
      </c>
      <c r="G41" s="177" t="s">
        <v>166</v>
      </c>
      <c r="H41" s="393" t="s">
        <v>162</v>
      </c>
      <c r="I41" s="177" t="s">
        <v>162</v>
      </c>
      <c r="J41" s="177" t="s">
        <v>166</v>
      </c>
      <c r="K41" s="177" t="s">
        <v>161</v>
      </c>
      <c r="L41" s="177" t="s">
        <v>170</v>
      </c>
      <c r="M41" s="177" t="s">
        <v>166</v>
      </c>
      <c r="N41" s="177" t="s">
        <v>161</v>
      </c>
      <c r="O41" s="177" t="s">
        <v>161</v>
      </c>
      <c r="P41" s="177" t="s">
        <v>161</v>
      </c>
      <c r="Q41" s="177" t="s">
        <v>161</v>
      </c>
      <c r="R41" s="177" t="s">
        <v>166</v>
      </c>
      <c r="S41" s="177" t="s">
        <v>163</v>
      </c>
      <c r="T41" s="393" t="s">
        <v>163</v>
      </c>
      <c r="U41" s="77"/>
      <c r="V41" s="176" t="s">
        <v>177</v>
      </c>
      <c r="W41" s="177" t="s">
        <v>177</v>
      </c>
      <c r="X41" s="178" t="s">
        <v>161</v>
      </c>
      <c r="Y41" s="77"/>
      <c r="Z41" s="176" t="s">
        <v>177</v>
      </c>
      <c r="AA41" s="177" t="s">
        <v>166</v>
      </c>
      <c r="AB41" s="178" t="s">
        <v>163</v>
      </c>
      <c r="AC41" s="77"/>
      <c r="AD41" s="176" t="s">
        <v>177</v>
      </c>
      <c r="AE41" s="177" t="s">
        <v>177</v>
      </c>
      <c r="AF41" s="178" t="s">
        <v>161</v>
      </c>
      <c r="AG41" s="77"/>
    </row>
    <row r="42" spans="1:48" ht="22" customHeight="1" x14ac:dyDescent="0.4">
      <c r="A42" s="6"/>
      <c r="B42" s="22"/>
      <c r="U42" s="1"/>
      <c r="X42" s="69"/>
      <c r="Y42" s="80"/>
      <c r="AB42" s="69"/>
      <c r="AC42" s="80"/>
      <c r="AF42" s="69"/>
      <c r="AG42" s="80"/>
    </row>
    <row r="43" spans="1:48" s="81" customFormat="1" ht="16" customHeight="1" x14ac:dyDescent="0.3">
      <c r="B43" s="495" t="s">
        <v>10</v>
      </c>
      <c r="C43" s="491">
        <v>2021</v>
      </c>
      <c r="D43" s="491"/>
      <c r="E43" s="491"/>
      <c r="F43" s="491"/>
      <c r="G43" s="491"/>
      <c r="H43" s="491"/>
      <c r="I43" s="491">
        <v>2022</v>
      </c>
      <c r="J43" s="491"/>
      <c r="K43" s="491"/>
      <c r="L43" s="491"/>
      <c r="M43" s="491"/>
      <c r="N43" s="491"/>
      <c r="O43" s="491"/>
      <c r="P43" s="491"/>
      <c r="Q43" s="491"/>
      <c r="R43" s="491"/>
      <c r="S43" s="491"/>
      <c r="T43" s="491"/>
      <c r="U43" s="83"/>
      <c r="V43" s="496" t="s">
        <v>58</v>
      </c>
      <c r="W43" s="496"/>
      <c r="X43" s="496"/>
      <c r="Y43" s="83"/>
      <c r="Z43" s="496" t="s">
        <v>44</v>
      </c>
      <c r="AA43" s="496"/>
      <c r="AB43" s="496"/>
      <c r="AC43" s="83"/>
      <c r="AD43" s="494" t="s">
        <v>45</v>
      </c>
      <c r="AE43" s="494"/>
      <c r="AF43" s="494"/>
      <c r="AG43" s="83"/>
      <c r="AH43" s="151"/>
      <c r="AI43" s="151"/>
      <c r="AJ43" s="151"/>
      <c r="AK43" s="151"/>
      <c r="AL43" s="151"/>
      <c r="AM43" s="151"/>
      <c r="AN43" s="151"/>
      <c r="AO43" s="151"/>
      <c r="AP43" s="151"/>
      <c r="AQ43" s="151"/>
      <c r="AR43" s="151"/>
      <c r="AS43" s="151"/>
      <c r="AT43" s="151"/>
      <c r="AU43" s="151"/>
      <c r="AV43" s="151"/>
    </row>
    <row r="44" spans="1:48" s="82" customFormat="1" ht="16" customHeight="1" x14ac:dyDescent="0.3">
      <c r="B44" s="495"/>
      <c r="C44" s="172" t="s">
        <v>160</v>
      </c>
      <c r="D44" s="172" t="s">
        <v>164</v>
      </c>
      <c r="E44" s="172" t="s">
        <v>165</v>
      </c>
      <c r="F44" s="172" t="s">
        <v>167</v>
      </c>
      <c r="G44" s="172" t="s">
        <v>168</v>
      </c>
      <c r="H44" s="389" t="s">
        <v>169</v>
      </c>
      <c r="I44" s="172" t="s">
        <v>171</v>
      </c>
      <c r="J44" s="172" t="s">
        <v>172</v>
      </c>
      <c r="K44" s="172" t="s">
        <v>173</v>
      </c>
      <c r="L44" s="172" t="s">
        <v>174</v>
      </c>
      <c r="M44" s="172" t="s">
        <v>175</v>
      </c>
      <c r="N44" s="172" t="s">
        <v>176</v>
      </c>
      <c r="O44" s="172" t="s">
        <v>160</v>
      </c>
      <c r="P44" s="172" t="s">
        <v>164</v>
      </c>
      <c r="Q44" s="172" t="s">
        <v>165</v>
      </c>
      <c r="R44" s="172" t="s">
        <v>167</v>
      </c>
      <c r="S44" s="172" t="s">
        <v>168</v>
      </c>
      <c r="T44" s="389" t="s">
        <v>169</v>
      </c>
      <c r="U44" s="101"/>
      <c r="V44" s="171">
        <v>2020</v>
      </c>
      <c r="W44" s="172">
        <v>2021</v>
      </c>
      <c r="X44" s="173">
        <v>2022</v>
      </c>
      <c r="Y44" s="101"/>
      <c r="Z44" s="171">
        <v>2020</v>
      </c>
      <c r="AA44" s="172">
        <v>2021</v>
      </c>
      <c r="AB44" s="173">
        <v>2022</v>
      </c>
      <c r="AC44" s="101"/>
      <c r="AD44" s="171">
        <v>2020</v>
      </c>
      <c r="AE44" s="172">
        <v>2021</v>
      </c>
      <c r="AF44" s="173">
        <v>2022</v>
      </c>
      <c r="AG44" s="101"/>
      <c r="AH44" s="151"/>
      <c r="AI44" s="151"/>
      <c r="AJ44" s="151"/>
      <c r="AK44" s="151"/>
      <c r="AL44" s="151"/>
      <c r="AM44" s="151"/>
      <c r="AN44" s="151"/>
      <c r="AO44" s="151"/>
      <c r="AP44" s="151"/>
      <c r="AQ44" s="151"/>
      <c r="AR44" s="151"/>
      <c r="AS44" s="151"/>
      <c r="AT44" s="151"/>
      <c r="AU44" s="151"/>
      <c r="AV44" s="151"/>
    </row>
    <row r="45" spans="1:48" ht="22" customHeight="1" x14ac:dyDescent="0.3">
      <c r="B45" s="170" t="s">
        <v>19</v>
      </c>
      <c r="C45" s="320">
        <v>67.754625806451614</v>
      </c>
      <c r="D45" s="321">
        <v>38.395466511807975</v>
      </c>
      <c r="E45" s="321">
        <v>48.223801333333334</v>
      </c>
      <c r="F45" s="321">
        <v>50.588255483870967</v>
      </c>
      <c r="G45" s="321">
        <v>44.228555999999998</v>
      </c>
      <c r="H45" s="394">
        <v>46.812402270674752</v>
      </c>
      <c r="I45" s="321">
        <v>33.575927741935487</v>
      </c>
      <c r="J45" s="321">
        <v>40.641107142857145</v>
      </c>
      <c r="K45" s="321">
        <v>49.624570322580645</v>
      </c>
      <c r="L45" s="321">
        <v>59.571761333333335</v>
      </c>
      <c r="M45" s="321">
        <v>57.057997419354841</v>
      </c>
      <c r="N45" s="321">
        <v>67.275847999999996</v>
      </c>
      <c r="O45" s="321">
        <v>86.669936774193545</v>
      </c>
      <c r="P45" s="321">
        <v>52.947481481481482</v>
      </c>
      <c r="Q45" s="321">
        <v>58.955800000000004</v>
      </c>
      <c r="R45" s="321">
        <v>56.29949677419355</v>
      </c>
      <c r="S45" s="321">
        <v>48.779137333333331</v>
      </c>
      <c r="T45" s="394">
        <v>43.943501935483873</v>
      </c>
      <c r="U45" s="77"/>
      <c r="V45" s="320">
        <v>28.287539480442838</v>
      </c>
      <c r="W45" s="321">
        <v>43.451479821610548</v>
      </c>
      <c r="X45" s="322">
        <v>54.680983466549876</v>
      </c>
      <c r="Y45" s="77"/>
      <c r="Z45" s="320">
        <v>26.763333478260869</v>
      </c>
      <c r="AA45" s="321">
        <v>47.242123385939742</v>
      </c>
      <c r="AB45" s="322">
        <v>49.683772608695655</v>
      </c>
      <c r="AC45" s="77"/>
      <c r="AD45" s="320">
        <v>28.287539480442838</v>
      </c>
      <c r="AE45" s="321">
        <v>43.451479821610548</v>
      </c>
      <c r="AF45" s="322">
        <v>54.680983466549876</v>
      </c>
      <c r="AG45" s="77"/>
    </row>
    <row r="46" spans="1:48" ht="22" customHeight="1" x14ac:dyDescent="0.3">
      <c r="B46" s="27" t="s">
        <v>35</v>
      </c>
      <c r="C46" s="179">
        <v>78.006195884177032</v>
      </c>
      <c r="D46" s="65">
        <v>51.420531392211352</v>
      </c>
      <c r="E46" s="65">
        <v>55.514370370370372</v>
      </c>
      <c r="F46" s="65">
        <v>56.698959163948288</v>
      </c>
      <c r="G46" s="65">
        <v>50.131890137328341</v>
      </c>
      <c r="H46" s="395">
        <v>50.852652732471505</v>
      </c>
      <c r="I46" s="65">
        <v>37.9476287704885</v>
      </c>
      <c r="J46" s="65">
        <v>52.813335562689495</v>
      </c>
      <c r="K46" s="65">
        <v>70.367485804035283</v>
      </c>
      <c r="L46" s="65">
        <v>83.954850603412396</v>
      </c>
      <c r="M46" s="65">
        <v>77.890038661350729</v>
      </c>
      <c r="N46" s="65">
        <v>78.663220141489802</v>
      </c>
      <c r="O46" s="65">
        <v>92.265178607385934</v>
      </c>
      <c r="P46" s="65">
        <v>70.880593210100272</v>
      </c>
      <c r="Q46" s="65">
        <v>75.539947149396582</v>
      </c>
      <c r="R46" s="65">
        <v>88.16835004631308</v>
      </c>
      <c r="S46" s="65">
        <v>69.731165002080729</v>
      </c>
      <c r="T46" s="395">
        <v>57.607785630864647</v>
      </c>
      <c r="U46" s="77"/>
      <c r="V46" s="179">
        <v>35.857854308236575</v>
      </c>
      <c r="W46" s="65">
        <v>51.816467395208043</v>
      </c>
      <c r="X46" s="180">
        <v>71.409281548748993</v>
      </c>
      <c r="Y46" s="77"/>
      <c r="Z46" s="179">
        <v>28.62360988981165</v>
      </c>
      <c r="AA46" s="65">
        <v>52.587572531618086</v>
      </c>
      <c r="AB46" s="180">
        <v>71.858643000597084</v>
      </c>
      <c r="AC46" s="77"/>
      <c r="AD46" s="179">
        <v>35.857854308236575</v>
      </c>
      <c r="AE46" s="65">
        <v>51.816467395208043</v>
      </c>
      <c r="AF46" s="180">
        <v>71.409281548748993</v>
      </c>
      <c r="AG46" s="77"/>
    </row>
    <row r="47" spans="1:48" ht="22" customHeight="1" x14ac:dyDescent="0.3">
      <c r="B47" s="29" t="s">
        <v>84</v>
      </c>
      <c r="C47" s="318">
        <v>86.858005365411202</v>
      </c>
      <c r="D47" s="77">
        <v>74.669524939277849</v>
      </c>
      <c r="E47" s="77">
        <v>86.867239980525895</v>
      </c>
      <c r="F47" s="77">
        <v>89.222546991797884</v>
      </c>
      <c r="G47" s="77">
        <v>88.224393452686314</v>
      </c>
      <c r="H47" s="392">
        <v>92.054985837065061</v>
      </c>
      <c r="I47" s="77">
        <v>88.479646369991315</v>
      </c>
      <c r="J47" s="77">
        <v>76.952358168341803</v>
      </c>
      <c r="K47" s="77">
        <v>70.522017030427662</v>
      </c>
      <c r="L47" s="77">
        <v>70.956902317351989</v>
      </c>
      <c r="M47" s="77">
        <v>73.254550132392083</v>
      </c>
      <c r="N47" s="77">
        <v>85.523892715024502</v>
      </c>
      <c r="O47" s="77">
        <v>93.935695006872621</v>
      </c>
      <c r="P47" s="77">
        <v>74.699546213640929</v>
      </c>
      <c r="Q47" s="77">
        <v>78.045858151581029</v>
      </c>
      <c r="R47" s="77">
        <v>63.854542752165486</v>
      </c>
      <c r="S47" s="77">
        <v>69.95313692502387</v>
      </c>
      <c r="T47" s="392">
        <v>76.2804913506573</v>
      </c>
      <c r="U47" s="77"/>
      <c r="V47" s="318">
        <v>78.887987098475165</v>
      </c>
      <c r="W47" s="77">
        <v>83.856507411455951</v>
      </c>
      <c r="X47" s="319">
        <v>76.574056314035744</v>
      </c>
      <c r="Y47" s="77"/>
      <c r="Z47" s="318">
        <v>93.500902161882664</v>
      </c>
      <c r="AA47" s="77">
        <v>89.835147567520508</v>
      </c>
      <c r="AB47" s="319">
        <v>69.140983650750002</v>
      </c>
      <c r="AC47" s="77"/>
      <c r="AD47" s="318">
        <v>78.887987098475165</v>
      </c>
      <c r="AE47" s="77">
        <v>83.856507411455951</v>
      </c>
      <c r="AF47" s="319">
        <v>76.574056314035744</v>
      </c>
      <c r="AG47" s="77"/>
    </row>
    <row r="48" spans="1:48" ht="22" customHeight="1" x14ac:dyDescent="0.3">
      <c r="A48" s="20"/>
      <c r="B48" s="28" t="s">
        <v>23</v>
      </c>
      <c r="C48" s="176" t="s">
        <v>163</v>
      </c>
      <c r="D48" s="177" t="s">
        <v>163</v>
      </c>
      <c r="E48" s="177" t="s">
        <v>166</v>
      </c>
      <c r="F48" s="177" t="s">
        <v>166</v>
      </c>
      <c r="G48" s="177" t="s">
        <v>166</v>
      </c>
      <c r="H48" s="393" t="s">
        <v>170</v>
      </c>
      <c r="I48" s="177" t="s">
        <v>166</v>
      </c>
      <c r="J48" s="177" t="s">
        <v>166</v>
      </c>
      <c r="K48" s="177" t="s">
        <v>161</v>
      </c>
      <c r="L48" s="177" t="s">
        <v>163</v>
      </c>
      <c r="M48" s="177" t="s">
        <v>161</v>
      </c>
      <c r="N48" s="177" t="s">
        <v>163</v>
      </c>
      <c r="O48" s="177" t="s">
        <v>166</v>
      </c>
      <c r="P48" s="177" t="s">
        <v>161</v>
      </c>
      <c r="Q48" s="177" t="s">
        <v>163</v>
      </c>
      <c r="R48" s="177" t="s">
        <v>161</v>
      </c>
      <c r="S48" s="177" t="s">
        <v>163</v>
      </c>
      <c r="T48" s="393" t="s">
        <v>166</v>
      </c>
      <c r="U48" s="77"/>
      <c r="V48" s="176" t="s">
        <v>163</v>
      </c>
      <c r="W48" s="177" t="s">
        <v>163</v>
      </c>
      <c r="X48" s="178" t="s">
        <v>163</v>
      </c>
      <c r="Y48" s="77"/>
      <c r="Z48" s="176" t="s">
        <v>163</v>
      </c>
      <c r="AA48" s="177" t="s">
        <v>166</v>
      </c>
      <c r="AB48" s="178" t="s">
        <v>163</v>
      </c>
      <c r="AC48" s="77"/>
      <c r="AD48" s="176" t="s">
        <v>163</v>
      </c>
      <c r="AE48" s="177" t="s">
        <v>163</v>
      </c>
      <c r="AF48" s="178" t="s">
        <v>163</v>
      </c>
      <c r="AG48" s="77"/>
    </row>
    <row r="49" spans="1:33" ht="22" customHeight="1" x14ac:dyDescent="0.4">
      <c r="B49" s="22" t="s">
        <v>68</v>
      </c>
      <c r="S49" s="67"/>
      <c r="T49" s="67"/>
      <c r="U49" s="1"/>
      <c r="V49" s="67"/>
      <c r="W49" s="67"/>
      <c r="X49" s="67"/>
      <c r="Y49" s="1"/>
      <c r="Z49" s="67"/>
      <c r="AA49" s="67"/>
      <c r="AB49" s="67"/>
      <c r="AC49" s="1"/>
      <c r="AD49" s="67"/>
      <c r="AE49" s="67"/>
      <c r="AF49" s="67"/>
      <c r="AG49" s="1"/>
    </row>
    <row r="50" spans="1:33" ht="22" customHeight="1" x14ac:dyDescent="0.3">
      <c r="B50" s="26" t="s">
        <v>19</v>
      </c>
      <c r="C50" s="315">
        <v>196.24974626075269</v>
      </c>
      <c r="D50" s="316">
        <v>40.100370729015083</v>
      </c>
      <c r="E50" s="316">
        <v>43.228599298538896</v>
      </c>
      <c r="F50" s="316">
        <v>42.178243372177185</v>
      </c>
      <c r="G50" s="316">
        <v>100.86280118641315</v>
      </c>
      <c r="H50" s="390">
        <v>107.71529600056621</v>
      </c>
      <c r="I50" s="316">
        <v>59.688847439056893</v>
      </c>
      <c r="J50" s="316">
        <v>74.395509496858125</v>
      </c>
      <c r="K50" s="316">
        <v>28.800701636380467</v>
      </c>
      <c r="L50" s="316">
        <v>57.338368153113286</v>
      </c>
      <c r="M50" s="316">
        <v>21.468061196628447</v>
      </c>
      <c r="N50" s="316">
        <v>19.695959193707875</v>
      </c>
      <c r="O50" s="316">
        <v>27.917372050306444</v>
      </c>
      <c r="P50" s="316">
        <v>37.900346816229572</v>
      </c>
      <c r="Q50" s="316">
        <v>22.254568014092303</v>
      </c>
      <c r="R50" s="316">
        <v>11.2896585099899</v>
      </c>
      <c r="S50" s="316">
        <v>10.288785673521273</v>
      </c>
      <c r="T50" s="390">
        <v>-6.1285048321730349</v>
      </c>
      <c r="U50" s="77"/>
      <c r="V50" s="315">
        <v>-64.343824392680162</v>
      </c>
      <c r="W50" s="316">
        <v>53.606431028465401</v>
      </c>
      <c r="X50" s="317">
        <v>25.843777222444835</v>
      </c>
      <c r="Y50" s="77"/>
      <c r="Z50" s="315">
        <v>-58.720009033438849</v>
      </c>
      <c r="AA50" s="316">
        <v>76.518083684321937</v>
      </c>
      <c r="AB50" s="317">
        <v>5.1683731547180898</v>
      </c>
      <c r="AC50" s="77"/>
      <c r="AD50" s="315">
        <v>-64.343824392680162</v>
      </c>
      <c r="AE50" s="316">
        <v>53.606431028465401</v>
      </c>
      <c r="AF50" s="317">
        <v>25.843777222444835</v>
      </c>
      <c r="AG50" s="77"/>
    </row>
    <row r="51" spans="1:33" ht="22" customHeight="1" x14ac:dyDescent="0.3">
      <c r="B51" s="27" t="s">
        <v>35</v>
      </c>
      <c r="C51" s="174">
        <v>132.38379279785769</v>
      </c>
      <c r="D51" s="64">
        <v>76.623063018292427</v>
      </c>
      <c r="E51" s="64">
        <v>75.492174619087734</v>
      </c>
      <c r="F51" s="64">
        <v>61.886098482999522</v>
      </c>
      <c r="G51" s="64">
        <v>81.998440909997271</v>
      </c>
      <c r="H51" s="391">
        <v>118.56287597721303</v>
      </c>
      <c r="I51" s="64">
        <v>34.477315881921434</v>
      </c>
      <c r="J51" s="64">
        <v>65.153502069772699</v>
      </c>
      <c r="K51" s="64">
        <v>57.676072075952533</v>
      </c>
      <c r="L51" s="64">
        <v>56.509826359933378</v>
      </c>
      <c r="M51" s="64">
        <v>38.5183184296923</v>
      </c>
      <c r="N51" s="64">
        <v>24.77998326138491</v>
      </c>
      <c r="O51" s="64">
        <v>18.279295075936471</v>
      </c>
      <c r="P51" s="64">
        <v>37.844925540485917</v>
      </c>
      <c r="Q51" s="64">
        <v>36.072780156530662</v>
      </c>
      <c r="R51" s="64">
        <v>55.502590076555606</v>
      </c>
      <c r="S51" s="64">
        <v>39.095423713533869</v>
      </c>
      <c r="T51" s="391">
        <v>13.28373749526626</v>
      </c>
      <c r="U51" s="77"/>
      <c r="V51" s="174">
        <v>-54.283980475974765</v>
      </c>
      <c r="W51" s="64">
        <v>44.505209234894508</v>
      </c>
      <c r="X51" s="175">
        <v>37.81194500218664</v>
      </c>
      <c r="Y51" s="77"/>
      <c r="Z51" s="174">
        <v>-60.871372121054051</v>
      </c>
      <c r="AA51" s="64">
        <v>83.720965783416517</v>
      </c>
      <c r="AB51" s="175">
        <v>36.645674141769987</v>
      </c>
      <c r="AC51" s="77"/>
      <c r="AD51" s="174">
        <v>-54.283980475974765</v>
      </c>
      <c r="AE51" s="64">
        <v>44.505209234894508</v>
      </c>
      <c r="AF51" s="175">
        <v>37.81194500218664</v>
      </c>
      <c r="AG51" s="77"/>
    </row>
    <row r="52" spans="1:33" ht="22" customHeight="1" x14ac:dyDescent="0.3">
      <c r="B52" s="29" t="s">
        <v>84</v>
      </c>
      <c r="C52" s="318">
        <v>27.482963718544781</v>
      </c>
      <c r="D52" s="77">
        <v>-20.678325732215455</v>
      </c>
      <c r="E52" s="77">
        <v>-18.384623354559242</v>
      </c>
      <c r="F52" s="77">
        <v>-12.173902080186311</v>
      </c>
      <c r="G52" s="77">
        <v>10.36512191117747</v>
      </c>
      <c r="H52" s="392">
        <v>-4.9631392926028459</v>
      </c>
      <c r="I52" s="77">
        <v>18.747795040415447</v>
      </c>
      <c r="J52" s="77">
        <v>5.5960105666160889</v>
      </c>
      <c r="K52" s="77">
        <v>-18.313095994438093</v>
      </c>
      <c r="L52" s="77">
        <v>0.52938643697851073</v>
      </c>
      <c r="M52" s="77">
        <v>-12.309027012794903</v>
      </c>
      <c r="N52" s="77">
        <v>-4.0743907274490452</v>
      </c>
      <c r="O52" s="77">
        <v>8.1485749202940241</v>
      </c>
      <c r="P52" s="77">
        <v>4.0205524764393846E-2</v>
      </c>
      <c r="Q52" s="77">
        <v>-10.155015666319317</v>
      </c>
      <c r="R52" s="77">
        <v>-28.432279838375344</v>
      </c>
      <c r="S52" s="77">
        <v>-20.709982593954535</v>
      </c>
      <c r="T52" s="392">
        <v>-17.135947980435478</v>
      </c>
      <c r="U52" s="77"/>
      <c r="V52" s="318">
        <v>-22.005073979357761</v>
      </c>
      <c r="W52" s="77">
        <v>6.2981963359671349</v>
      </c>
      <c r="X52" s="319">
        <v>-8.6844197573455677</v>
      </c>
      <c r="Y52" s="77"/>
      <c r="Z52" s="318">
        <v>5.4981817770856374</v>
      </c>
      <c r="AA52" s="77">
        <v>-3.9205553204525341</v>
      </c>
      <c r="AB52" s="319">
        <v>-23.035709827493633</v>
      </c>
      <c r="AC52" s="77"/>
      <c r="AD52" s="318">
        <v>-22.005073979357761</v>
      </c>
      <c r="AE52" s="77">
        <v>6.2981963359671349</v>
      </c>
      <c r="AF52" s="319">
        <v>-8.6844197573455677</v>
      </c>
      <c r="AG52" s="77"/>
    </row>
    <row r="53" spans="1:33" ht="22" customHeight="1" x14ac:dyDescent="0.3">
      <c r="A53" s="20"/>
      <c r="B53" s="28" t="s">
        <v>23</v>
      </c>
      <c r="C53" s="176" t="s">
        <v>162</v>
      </c>
      <c r="D53" s="177" t="s">
        <v>163</v>
      </c>
      <c r="E53" s="177" t="s">
        <v>163</v>
      </c>
      <c r="F53" s="177" t="s">
        <v>166</v>
      </c>
      <c r="G53" s="177" t="s">
        <v>178</v>
      </c>
      <c r="H53" s="393" t="s">
        <v>170</v>
      </c>
      <c r="I53" s="177" t="s">
        <v>178</v>
      </c>
      <c r="J53" s="177" t="s">
        <v>162</v>
      </c>
      <c r="K53" s="177" t="s">
        <v>163</v>
      </c>
      <c r="L53" s="177" t="s">
        <v>170</v>
      </c>
      <c r="M53" s="177" t="s">
        <v>166</v>
      </c>
      <c r="N53" s="177" t="s">
        <v>166</v>
      </c>
      <c r="O53" s="177" t="s">
        <v>178</v>
      </c>
      <c r="P53" s="177" t="s">
        <v>170</v>
      </c>
      <c r="Q53" s="177" t="s">
        <v>170</v>
      </c>
      <c r="R53" s="177" t="s">
        <v>163</v>
      </c>
      <c r="S53" s="177" t="s">
        <v>163</v>
      </c>
      <c r="T53" s="393" t="s">
        <v>163</v>
      </c>
      <c r="U53" s="77"/>
      <c r="V53" s="176" t="s">
        <v>163</v>
      </c>
      <c r="W53" s="177" t="s">
        <v>170</v>
      </c>
      <c r="X53" s="178" t="s">
        <v>166</v>
      </c>
      <c r="Y53" s="77"/>
      <c r="Z53" s="176" t="s">
        <v>163</v>
      </c>
      <c r="AA53" s="177" t="s">
        <v>166</v>
      </c>
      <c r="AB53" s="178" t="s">
        <v>161</v>
      </c>
      <c r="AC53" s="77"/>
      <c r="AD53" s="176" t="s">
        <v>163</v>
      </c>
      <c r="AE53" s="177" t="s">
        <v>170</v>
      </c>
      <c r="AF53" s="178" t="s">
        <v>166</v>
      </c>
      <c r="AG53" s="77"/>
    </row>
    <row r="54" spans="1:33" ht="10" customHeight="1" x14ac:dyDescent="0.3">
      <c r="A54" s="20"/>
      <c r="B54" s="103"/>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1:33" ht="10" customHeight="1" x14ac:dyDescent="0.35">
      <c r="B55" s="396" t="s">
        <v>85</v>
      </c>
      <c r="C55" s="396"/>
      <c r="D55" s="396"/>
      <c r="E55" s="396"/>
      <c r="F55" s="396"/>
      <c r="G55" s="396"/>
      <c r="H55" s="396"/>
      <c r="I55" s="396"/>
      <c r="J55" s="396"/>
      <c r="K55" s="396"/>
      <c r="L55" s="396"/>
      <c r="M55" s="396"/>
      <c r="N55" s="396"/>
      <c r="O55" s="396"/>
      <c r="P55" s="396"/>
      <c r="Q55" s="396"/>
      <c r="R55" s="396"/>
      <c r="S55" s="396"/>
      <c r="T55" s="396"/>
      <c r="AD55" s="149"/>
      <c r="AE55" s="150"/>
      <c r="AF55" s="3"/>
    </row>
    <row r="56" spans="1:33" ht="10" customHeight="1" x14ac:dyDescent="0.35">
      <c r="B56" s="103"/>
      <c r="C56" s="3"/>
      <c r="D56" s="3"/>
      <c r="E56" s="3"/>
      <c r="AD56" s="102"/>
    </row>
    <row r="57" spans="1:33" ht="25" customHeight="1" x14ac:dyDescent="0.25">
      <c r="B57" s="492" t="s">
        <v>107</v>
      </c>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row>
    <row r="59" spans="1:33" s="181" customFormat="1" x14ac:dyDescent="0.25">
      <c r="A59" s="397"/>
      <c r="B59" s="397" t="s">
        <v>91</v>
      </c>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row>
    <row r="60" spans="1:33" s="181" customFormat="1" x14ac:dyDescent="0.25">
      <c r="A60" s="397"/>
      <c r="B60" s="397" t="s">
        <v>92</v>
      </c>
      <c r="C60" s="397">
        <v>100</v>
      </c>
      <c r="D60" s="397">
        <v>100</v>
      </c>
      <c r="E60" s="397">
        <v>100</v>
      </c>
      <c r="F60" s="397">
        <v>100</v>
      </c>
      <c r="G60" s="397">
        <v>100</v>
      </c>
      <c r="H60" s="397">
        <v>100</v>
      </c>
      <c r="I60" s="397">
        <v>100</v>
      </c>
      <c r="J60" s="397">
        <v>100</v>
      </c>
      <c r="K60" s="397">
        <v>100</v>
      </c>
      <c r="L60" s="397">
        <v>100</v>
      </c>
      <c r="M60" s="397">
        <v>100</v>
      </c>
      <c r="N60" s="397">
        <v>100</v>
      </c>
      <c r="O60" s="397">
        <v>100</v>
      </c>
      <c r="P60" s="397">
        <v>100</v>
      </c>
      <c r="Q60" s="397">
        <v>100</v>
      </c>
      <c r="R60" s="397">
        <v>100</v>
      </c>
      <c r="S60" s="397">
        <v>100</v>
      </c>
      <c r="T60" s="397">
        <v>100</v>
      </c>
      <c r="U60" s="397"/>
      <c r="V60" s="397"/>
      <c r="W60" s="397"/>
      <c r="X60" s="397"/>
      <c r="Y60" s="397"/>
      <c r="Z60" s="397"/>
      <c r="AA60" s="397"/>
      <c r="AB60" s="397"/>
      <c r="AC60" s="397"/>
      <c r="AD60" s="397"/>
      <c r="AE60" s="397"/>
      <c r="AF60" s="397"/>
      <c r="AG60" s="397"/>
    </row>
    <row r="61" spans="1:33" s="181" customFormat="1" x14ac:dyDescent="0.25">
      <c r="A61" s="397"/>
      <c r="B61" s="397" t="s">
        <v>93</v>
      </c>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row>
    <row r="62" spans="1:33" s="181" customFormat="1" x14ac:dyDescent="0.25">
      <c r="A62" s="397"/>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row>
    <row r="63" spans="1:33" s="181" customFormat="1" x14ac:dyDescent="0.25">
      <c r="A63" s="397"/>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row>
    <row r="64" spans="1:33" s="181" customFormat="1" x14ac:dyDescent="0.25">
      <c r="A64" s="397"/>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row>
    <row r="65" spans="1:33" s="181" customFormat="1" x14ac:dyDescent="0.25">
      <c r="A65" s="397"/>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row>
    <row r="66" spans="1:33" s="181" customFormat="1" ht="10.5" customHeight="1" x14ac:dyDescent="0.25">
      <c r="A66" s="397"/>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row>
    <row r="67" spans="1:33" s="181" customFormat="1" x14ac:dyDescent="0.25">
      <c r="A67" s="397"/>
      <c r="B67" s="397" t="s">
        <v>37</v>
      </c>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row>
    <row r="68" spans="1:33" s="181" customFormat="1" x14ac:dyDescent="0.25">
      <c r="A68" s="397"/>
      <c r="B68" s="397" t="s">
        <v>44</v>
      </c>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row>
    <row r="69" spans="1:33" s="181" customFormat="1" x14ac:dyDescent="0.25">
      <c r="A69" s="397"/>
      <c r="B69" s="397" t="s">
        <v>45</v>
      </c>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row>
    <row r="70" spans="1:33" s="181" customFormat="1" x14ac:dyDescent="0.25">
      <c r="A70" s="397"/>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row>
    <row r="71" spans="1:33" s="181" customFormat="1" x14ac:dyDescent="0.25">
      <c r="A71" s="397"/>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row>
    <row r="72" spans="1:33" s="181" customFormat="1" x14ac:dyDescent="0.25">
      <c r="A72" s="397"/>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row>
    <row r="73" spans="1:33" s="181" customFormat="1" x14ac:dyDescent="0.25">
      <c r="A73" s="397"/>
      <c r="B73" s="397"/>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row>
    <row r="74" spans="1:33" s="181" customFormat="1" x14ac:dyDescent="0.25"/>
    <row r="75" spans="1:33" s="181" customFormat="1" x14ac:dyDescent="0.25"/>
    <row r="76" spans="1:33" s="181" customFormat="1" x14ac:dyDescent="0.25"/>
    <row r="77" spans="1:33" s="181" customFormat="1" x14ac:dyDescent="0.25"/>
    <row r="78" spans="1:33" s="181" customFormat="1" x14ac:dyDescent="0.25"/>
    <row r="79" spans="1:33" s="181" customFormat="1" x14ac:dyDescent="0.25"/>
    <row r="80" spans="1:33" s="181" customFormat="1" x14ac:dyDescent="0.25"/>
    <row r="81" s="181" customFormat="1" x14ac:dyDescent="0.25"/>
    <row r="82" s="181" customFormat="1" x14ac:dyDescent="0.25"/>
    <row r="83" s="181" customFormat="1" x14ac:dyDescent="0.25"/>
    <row r="84" s="181" customFormat="1" x14ac:dyDescent="0.25"/>
    <row r="85" s="181" customFormat="1" x14ac:dyDescent="0.25"/>
    <row r="86" s="181" customFormat="1" x14ac:dyDescent="0.25"/>
    <row r="87" s="181" customFormat="1" x14ac:dyDescent="0.25"/>
    <row r="88" s="181" customFormat="1" x14ac:dyDescent="0.25"/>
    <row r="89" s="181" customFormat="1" x14ac:dyDescent="0.25"/>
    <row r="90" s="181" customFormat="1" x14ac:dyDescent="0.25"/>
    <row r="91" s="181" customFormat="1" x14ac:dyDescent="0.25"/>
    <row r="92" s="181" customFormat="1" x14ac:dyDescent="0.25"/>
    <row r="93" s="181" customFormat="1" x14ac:dyDescent="0.25"/>
    <row r="94" s="181" customFormat="1" x14ac:dyDescent="0.25"/>
  </sheetData>
  <mergeCells count="25">
    <mergeCell ref="X18:AG18"/>
    <mergeCell ref="V19:X19"/>
    <mergeCell ref="AD19:AF19"/>
    <mergeCell ref="B2:AE2"/>
    <mergeCell ref="AA1:AF1"/>
    <mergeCell ref="AD43:AF43"/>
    <mergeCell ref="AD31:AF31"/>
    <mergeCell ref="B43:B44"/>
    <mergeCell ref="Z31:AB31"/>
    <mergeCell ref="Z43:AB43"/>
    <mergeCell ref="V31:X31"/>
    <mergeCell ref="B31:B32"/>
    <mergeCell ref="V43:X43"/>
    <mergeCell ref="B3:T3"/>
    <mergeCell ref="U3:AF3"/>
    <mergeCell ref="B4:AE4"/>
    <mergeCell ref="B19:B20"/>
    <mergeCell ref="C19:H19"/>
    <mergeCell ref="C31:H31"/>
    <mergeCell ref="Z19:AB19"/>
    <mergeCell ref="C43:H43"/>
    <mergeCell ref="I19:T19"/>
    <mergeCell ref="I31:T31"/>
    <mergeCell ref="I43:T43"/>
    <mergeCell ref="B57:AF57"/>
  </mergeCells>
  <phoneticPr fontId="0" type="noConversion"/>
  <printOptions horizontalCentered="1" verticalCentered="1"/>
  <pageMargins left="0.25" right="0.25" top="0.25" bottom="0.25" header="0" footer="0"/>
  <pageSetup scale="45" orientation="landscape" r:id="rId1"/>
  <headerFooter alignWithMargins="0"/>
  <rowBreaks count="1" manualBreakCount="1">
    <brk id="58" max="16383" man="1"/>
  </rowBreaks>
  <colBreaks count="1" manualBreakCount="1">
    <brk id="34"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M16"/>
  <sheetViews>
    <sheetView showGridLines="0" zoomScaleNormal="100" workbookViewId="0"/>
  </sheetViews>
  <sheetFormatPr defaultColWidth="8.81640625" defaultRowHeight="14.5" x14ac:dyDescent="0.35"/>
  <cols>
    <col min="1" max="1" width="4.26953125" style="357" customWidth="1"/>
    <col min="2" max="2" width="3.453125" style="357" customWidth="1"/>
    <col min="3" max="3" width="6.81640625" style="357" customWidth="1"/>
    <col min="4" max="4" width="8.81640625" style="357" customWidth="1"/>
    <col min="5" max="5" width="39" style="357" customWidth="1"/>
    <col min="6" max="6" width="30" style="357" customWidth="1"/>
    <col min="7" max="9" width="8.81640625" style="357" customWidth="1"/>
    <col min="10" max="10" width="12" style="357" customWidth="1"/>
    <col min="11" max="11" width="8.81640625" style="357" customWidth="1"/>
    <col min="12" max="12" width="18.26953125" style="357" customWidth="1"/>
    <col min="13" max="13" width="8.81640625" style="357" customWidth="1"/>
    <col min="14" max="16384" width="8.81640625" style="357"/>
  </cols>
  <sheetData>
    <row r="2" spans="1:13" ht="84" customHeight="1" x14ac:dyDescent="0.5">
      <c r="B2" s="358"/>
      <c r="C2" s="359"/>
      <c r="K2" s="360"/>
      <c r="M2" s="360"/>
    </row>
    <row r="3" spans="1:13" ht="15" customHeight="1" x14ac:dyDescent="0.5">
      <c r="B3" s="358"/>
    </row>
    <row r="4" spans="1:13" x14ac:dyDescent="0.35">
      <c r="A4" s="361" t="s">
        <v>95</v>
      </c>
      <c r="B4" s="362"/>
      <c r="C4" s="362"/>
      <c r="D4" s="362"/>
      <c r="E4" s="362"/>
      <c r="F4" s="362"/>
      <c r="G4" s="362"/>
      <c r="H4" s="362"/>
      <c r="I4" s="362"/>
      <c r="J4" s="362"/>
      <c r="K4" s="362"/>
    </row>
    <row r="5" spans="1:13" x14ac:dyDescent="0.35">
      <c r="A5" s="348" t="s">
        <v>102</v>
      </c>
      <c r="B5" s="348"/>
      <c r="C5" s="348"/>
      <c r="D5" s="348"/>
      <c r="E5" s="348"/>
      <c r="F5" s="348"/>
      <c r="G5" s="362"/>
      <c r="H5" s="362"/>
      <c r="I5" s="362"/>
      <c r="J5" s="362"/>
      <c r="K5" s="362"/>
    </row>
    <row r="6" spans="1:13" x14ac:dyDescent="0.35">
      <c r="A6" s="362"/>
      <c r="B6" s="362"/>
      <c r="C6" s="362"/>
      <c r="D6" s="362"/>
      <c r="E6" s="362"/>
      <c r="F6" s="362"/>
      <c r="G6" s="362"/>
      <c r="H6" s="362"/>
      <c r="I6" s="362"/>
      <c r="J6" s="362"/>
      <c r="K6" s="362"/>
    </row>
    <row r="7" spans="1:13" x14ac:dyDescent="0.35">
      <c r="A7" s="362"/>
      <c r="B7" s="362"/>
      <c r="C7" s="362"/>
      <c r="D7" s="362"/>
      <c r="E7" s="362"/>
      <c r="F7" s="362"/>
      <c r="G7" s="362"/>
      <c r="H7" s="362"/>
      <c r="I7" s="362"/>
      <c r="J7" s="362"/>
      <c r="K7" s="362"/>
    </row>
    <row r="8" spans="1:13" x14ac:dyDescent="0.35">
      <c r="A8" s="361" t="s">
        <v>96</v>
      </c>
      <c r="B8" s="362"/>
      <c r="C8" s="362"/>
      <c r="D8" s="362"/>
      <c r="E8" s="362"/>
      <c r="F8" s="362"/>
      <c r="G8" s="362"/>
      <c r="H8" s="362"/>
      <c r="I8" s="362"/>
      <c r="J8" s="362"/>
      <c r="K8" s="362"/>
    </row>
    <row r="9" spans="1:13" x14ac:dyDescent="0.35">
      <c r="A9" s="348" t="s">
        <v>103</v>
      </c>
      <c r="B9" s="348"/>
      <c r="C9" s="348"/>
      <c r="D9" s="348"/>
      <c r="E9" s="348"/>
      <c r="F9" s="348"/>
      <c r="G9" s="362"/>
      <c r="H9" s="362"/>
      <c r="I9" s="362"/>
      <c r="J9" s="362"/>
      <c r="K9" s="362"/>
    </row>
    <row r="10" spans="1:13" x14ac:dyDescent="0.35">
      <c r="A10" s="348"/>
      <c r="B10" s="348"/>
      <c r="C10" s="348"/>
      <c r="D10" s="348"/>
      <c r="E10" s="348"/>
      <c r="F10" s="348"/>
      <c r="G10" s="362"/>
      <c r="H10" s="362"/>
      <c r="I10" s="362"/>
      <c r="J10" s="362"/>
      <c r="K10" s="362"/>
    </row>
    <row r="11" spans="1:13" x14ac:dyDescent="0.35">
      <c r="A11" s="362"/>
      <c r="B11" s="362"/>
      <c r="C11" s="362"/>
      <c r="D11" s="362"/>
      <c r="E11" s="362"/>
      <c r="F11" s="362"/>
      <c r="G11" s="362"/>
      <c r="H11" s="362"/>
      <c r="I11" s="362"/>
      <c r="J11" s="362"/>
      <c r="K11" s="362"/>
    </row>
    <row r="12" spans="1:13" x14ac:dyDescent="0.35">
      <c r="A12" s="348" t="s">
        <v>104</v>
      </c>
      <c r="B12" s="348"/>
      <c r="C12" s="348"/>
      <c r="D12" s="348"/>
      <c r="E12" s="348"/>
      <c r="F12" s="362"/>
      <c r="G12" s="362"/>
      <c r="H12" s="362"/>
      <c r="I12" s="362"/>
      <c r="J12" s="362"/>
      <c r="K12" s="362"/>
    </row>
    <row r="13" spans="1:13" x14ac:dyDescent="0.35">
      <c r="A13" s="362"/>
      <c r="B13" s="362"/>
      <c r="C13" s="362"/>
      <c r="D13" s="362"/>
      <c r="E13" s="362"/>
      <c r="F13" s="362"/>
      <c r="G13" s="362"/>
      <c r="H13" s="362"/>
      <c r="I13" s="362"/>
      <c r="J13" s="362"/>
      <c r="K13" s="362"/>
    </row>
    <row r="14" spans="1:13" ht="16.5" customHeight="1" x14ac:dyDescent="0.35">
      <c r="A14" s="630" t="s">
        <v>97</v>
      </c>
      <c r="B14" s="630"/>
      <c r="C14" s="630"/>
      <c r="D14" s="630"/>
      <c r="E14" s="630"/>
      <c r="F14" s="630"/>
      <c r="G14" s="630"/>
      <c r="H14" s="630"/>
      <c r="I14" s="630"/>
      <c r="J14" s="363"/>
      <c r="K14" s="362"/>
    </row>
    <row r="15" spans="1:13" ht="15" customHeight="1" x14ac:dyDescent="0.35">
      <c r="A15" s="630" t="s">
        <v>98</v>
      </c>
      <c r="B15" s="630"/>
      <c r="C15" s="630"/>
      <c r="D15" s="630"/>
      <c r="E15" s="630"/>
      <c r="F15" s="630"/>
      <c r="G15" s="630"/>
      <c r="H15" s="630"/>
      <c r="I15" s="630"/>
      <c r="J15" s="363"/>
      <c r="K15" s="363"/>
      <c r="L15" s="363"/>
    </row>
    <row r="16" spans="1:13" x14ac:dyDescent="0.35">
      <c r="C16" s="364"/>
      <c r="D16" s="364"/>
      <c r="E16" s="364"/>
      <c r="F16" s="364"/>
      <c r="G16" s="364"/>
      <c r="H16" s="364"/>
      <c r="I16" s="364"/>
      <c r="J16" s="364"/>
      <c r="K16" s="364"/>
      <c r="L16" s="364"/>
    </row>
  </sheetData>
  <mergeCells count="2">
    <mergeCell ref="A15:I15"/>
    <mergeCell ref="A14:I14"/>
  </mergeCells>
  <hyperlinks>
    <hyperlink ref="A5:F5" r:id="rId1" display="For all STR definitions, please click here or visit www.str.com/data-insights/resources/glossary" xr:uid="{00000000-0004-0000-2700-000000000000}"/>
    <hyperlink ref="A14:I14" r:id="rId2" display="For the latest in industry news, visit HotelNewsNow.com." xr:uid="{00000000-0004-0000-2700-000001000000}"/>
    <hyperlink ref="A15:I15" r:id="rId3" display="To learn more about the Hotel Data Conference, visit HotelDataConference.com." xr:uid="{00000000-0004-0000-2700-000002000000}"/>
    <hyperlink ref="A9:F9" r:id="rId4" display="For all STR FAQs, please click here or visit www.str.com/data-insights/resources/FAQ" xr:uid="{00000000-0004-0000-2700-000003000000}"/>
    <hyperlink ref="A12:E12" r:id="rId5" display="For additional support, please contact your regional office." xr:uid="{00000000-0004-0000-2700-000004000000}"/>
  </hyperlinks>
  <printOptions horizontalCentered="1" verticalCentered="1"/>
  <pageMargins left="0.25" right="0.25" top="0.25" bottom="0.25" header="0" footer="0"/>
  <pageSetup scale="93" orientation="landscape" r:id="rId6"/>
  <rowBreaks count="1" manualBreakCount="1">
    <brk id="43" max="16383" man="1"/>
  </rowBreaks>
  <colBreaks count="1" manualBreakCount="1">
    <brk id="13" max="1048575" man="1"/>
  </col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pageSetUpPr fitToPage="1"/>
  </sheetPr>
  <dimension ref="A1:BW153"/>
  <sheetViews>
    <sheetView showGridLines="0" zoomScale="85" workbookViewId="0">
      <selection activeCell="C23" sqref="C23"/>
    </sheetView>
  </sheetViews>
  <sheetFormatPr defaultRowHeight="12.5" x14ac:dyDescent="0.25"/>
  <cols>
    <col min="1" max="1" width="1" customWidth="1"/>
    <col min="2" max="2" width="1.26953125" style="18" customWidth="1"/>
    <col min="3" max="3" width="9" customWidth="1"/>
    <col min="4" max="4" width="40.7265625" customWidth="1"/>
    <col min="5" max="5" width="28.7265625" customWidth="1"/>
    <col min="6" max="6" width="11.7265625" customWidth="1"/>
    <col min="7" max="7" width="14.7265625" customWidth="1"/>
    <col min="8" max="44" width="2.7265625" customWidth="1"/>
    <col min="45" max="69" width="2.453125" style="151" customWidth="1"/>
    <col min="70" max="75" width="9.1796875" style="151" customWidth="1"/>
  </cols>
  <sheetData>
    <row r="1" spans="1:42" ht="23.25" customHeight="1" x14ac:dyDescent="0.45">
      <c r="B1" s="4" t="s">
        <v>111</v>
      </c>
      <c r="D1" s="4"/>
      <c r="E1" s="4"/>
    </row>
    <row r="2" spans="1:42" ht="15" customHeight="1" x14ac:dyDescent="0.25">
      <c r="B2"/>
      <c r="C2" s="521" t="s">
        <v>150</v>
      </c>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row>
    <row r="3" spans="1:42" ht="15" customHeight="1" x14ac:dyDescent="0.25">
      <c r="B3"/>
      <c r="C3" s="521" t="s">
        <v>151</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row>
    <row r="4" spans="1:42" ht="15" customHeight="1" x14ac:dyDescent="0.25">
      <c r="B4"/>
      <c r="C4" s="521" t="s">
        <v>179</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row>
    <row r="5" spans="1:42" ht="12.75" customHeight="1" x14ac:dyDescent="0.25">
      <c r="C5" s="47"/>
      <c r="D5" s="47"/>
      <c r="E5" s="47"/>
    </row>
    <row r="6" spans="1:42" ht="18" customHeight="1" x14ac:dyDescent="0.35">
      <c r="B6" s="48"/>
      <c r="C6" s="48" t="s">
        <v>7</v>
      </c>
      <c r="D6" s="49"/>
      <c r="E6" s="49"/>
      <c r="F6" s="49"/>
      <c r="H6" s="517" t="s">
        <v>181</v>
      </c>
      <c r="I6" s="517"/>
      <c r="J6" s="517"/>
      <c r="K6" s="517"/>
      <c r="L6" s="517"/>
      <c r="M6" s="517"/>
      <c r="N6" s="517"/>
      <c r="O6" s="517"/>
      <c r="P6" s="517"/>
      <c r="Q6" s="517"/>
      <c r="R6" s="517"/>
      <c r="S6" s="517"/>
      <c r="T6" s="517"/>
      <c r="U6" s="517"/>
      <c r="Z6" s="517" t="s">
        <v>182</v>
      </c>
      <c r="AA6" s="517"/>
      <c r="AB6" s="517"/>
      <c r="AC6" s="517"/>
      <c r="AD6" s="517"/>
      <c r="AE6" s="517"/>
      <c r="AF6" s="517"/>
      <c r="AG6" s="517"/>
      <c r="AH6" s="517"/>
      <c r="AI6" s="517"/>
      <c r="AJ6" s="517"/>
      <c r="AK6" s="517"/>
      <c r="AL6" s="517"/>
      <c r="AM6" s="517"/>
    </row>
    <row r="7" spans="1:42" ht="15" customHeight="1" x14ac:dyDescent="0.25">
      <c r="D7" s="3" t="s">
        <v>183</v>
      </c>
      <c r="E7" s="51"/>
      <c r="F7" s="51"/>
      <c r="H7" s="518" t="s">
        <v>0</v>
      </c>
      <c r="I7" s="518"/>
      <c r="J7" s="518" t="s">
        <v>1</v>
      </c>
      <c r="K7" s="518"/>
      <c r="L7" s="518" t="s">
        <v>2</v>
      </c>
      <c r="M7" s="518"/>
      <c r="N7" s="518" t="s">
        <v>3</v>
      </c>
      <c r="O7" s="518"/>
      <c r="P7" s="518" t="s">
        <v>4</v>
      </c>
      <c r="Q7" s="518"/>
      <c r="R7" s="518" t="s">
        <v>5</v>
      </c>
      <c r="S7" s="518"/>
      <c r="T7" s="518" t="s">
        <v>6</v>
      </c>
      <c r="U7" s="518"/>
      <c r="Z7" s="518" t="s">
        <v>0</v>
      </c>
      <c r="AA7" s="518"/>
      <c r="AB7" s="518" t="s">
        <v>1</v>
      </c>
      <c r="AC7" s="518"/>
      <c r="AD7" s="518" t="s">
        <v>2</v>
      </c>
      <c r="AE7" s="518"/>
      <c r="AF7" s="518" t="s">
        <v>3</v>
      </c>
      <c r="AG7" s="518"/>
      <c r="AH7" s="518" t="s">
        <v>4</v>
      </c>
      <c r="AI7" s="518"/>
      <c r="AJ7" s="518" t="s">
        <v>5</v>
      </c>
      <c r="AK7" s="518"/>
      <c r="AL7" s="518" t="s">
        <v>6</v>
      </c>
      <c r="AM7" s="518"/>
    </row>
    <row r="8" spans="1:42" ht="15" customHeight="1" x14ac:dyDescent="0.25">
      <c r="D8" s="120" t="s">
        <v>184</v>
      </c>
      <c r="E8" s="51"/>
      <c r="F8" s="51"/>
      <c r="G8" s="51"/>
      <c r="H8" s="519"/>
      <c r="I8" s="519"/>
      <c r="J8" s="515"/>
      <c r="K8" s="515"/>
      <c r="L8" s="515"/>
      <c r="M8" s="515"/>
      <c r="N8" s="515"/>
      <c r="O8" s="515"/>
      <c r="P8" s="515">
        <v>1</v>
      </c>
      <c r="Q8" s="515"/>
      <c r="R8" s="515">
        <v>2</v>
      </c>
      <c r="S8" s="515"/>
      <c r="T8" s="515">
        <v>3</v>
      </c>
      <c r="U8" s="516"/>
      <c r="Z8" s="519"/>
      <c r="AA8" s="519"/>
      <c r="AB8" s="515"/>
      <c r="AC8" s="515"/>
      <c r="AD8" s="515"/>
      <c r="AE8" s="515"/>
      <c r="AF8" s="515">
        <v>1</v>
      </c>
      <c r="AG8" s="515"/>
      <c r="AH8" s="515">
        <v>2</v>
      </c>
      <c r="AI8" s="515"/>
      <c r="AJ8" s="515">
        <v>3</v>
      </c>
      <c r="AK8" s="515"/>
      <c r="AL8" s="515">
        <v>4</v>
      </c>
      <c r="AM8" s="516"/>
    </row>
    <row r="9" spans="1:42" ht="15" customHeight="1" x14ac:dyDescent="0.25">
      <c r="D9" s="120" t="s">
        <v>185</v>
      </c>
      <c r="H9" s="512">
        <v>4</v>
      </c>
      <c r="I9" s="512"/>
      <c r="J9" s="505">
        <v>5</v>
      </c>
      <c r="K9" s="505"/>
      <c r="L9" s="505">
        <v>6</v>
      </c>
      <c r="M9" s="505"/>
      <c r="N9" s="505">
        <v>7</v>
      </c>
      <c r="O9" s="505"/>
      <c r="P9" s="505">
        <v>8</v>
      </c>
      <c r="Q9" s="505"/>
      <c r="R9" s="505">
        <v>9</v>
      </c>
      <c r="S9" s="505"/>
      <c r="T9" s="505">
        <v>10</v>
      </c>
      <c r="U9" s="508"/>
      <c r="Z9" s="512">
        <v>5</v>
      </c>
      <c r="AA9" s="512"/>
      <c r="AB9" s="505">
        <v>6</v>
      </c>
      <c r="AC9" s="505"/>
      <c r="AD9" s="505">
        <v>7</v>
      </c>
      <c r="AE9" s="505"/>
      <c r="AF9" s="505">
        <v>8</v>
      </c>
      <c r="AG9" s="505"/>
      <c r="AH9" s="505">
        <v>9</v>
      </c>
      <c r="AI9" s="505"/>
      <c r="AJ9" s="505">
        <v>10</v>
      </c>
      <c r="AK9" s="505"/>
      <c r="AL9" s="505">
        <v>11</v>
      </c>
      <c r="AM9" s="508"/>
    </row>
    <row r="10" spans="1:42" ht="15" customHeight="1" x14ac:dyDescent="0.25">
      <c r="D10" t="s">
        <v>186</v>
      </c>
      <c r="H10" s="506">
        <v>11</v>
      </c>
      <c r="I10" s="506"/>
      <c r="J10" s="509">
        <v>12</v>
      </c>
      <c r="K10" s="509"/>
      <c r="L10" s="509">
        <v>13</v>
      </c>
      <c r="M10" s="509"/>
      <c r="N10" s="509">
        <v>14</v>
      </c>
      <c r="O10" s="509"/>
      <c r="P10" s="509">
        <v>15</v>
      </c>
      <c r="Q10" s="509"/>
      <c r="R10" s="509">
        <v>16</v>
      </c>
      <c r="S10" s="509"/>
      <c r="T10" s="509">
        <v>17</v>
      </c>
      <c r="U10" s="510"/>
      <c r="Z10" s="506">
        <v>12</v>
      </c>
      <c r="AA10" s="506"/>
      <c r="AB10" s="509">
        <v>13</v>
      </c>
      <c r="AC10" s="509"/>
      <c r="AD10" s="509">
        <v>14</v>
      </c>
      <c r="AE10" s="509"/>
      <c r="AF10" s="509">
        <v>15</v>
      </c>
      <c r="AG10" s="509"/>
      <c r="AH10" s="509">
        <v>16</v>
      </c>
      <c r="AI10" s="509"/>
      <c r="AJ10" s="509">
        <v>17</v>
      </c>
      <c r="AK10" s="509"/>
      <c r="AL10" s="509">
        <v>18</v>
      </c>
      <c r="AM10" s="510"/>
    </row>
    <row r="11" spans="1:42" ht="15" customHeight="1" x14ac:dyDescent="0.25">
      <c r="D11" t="s">
        <v>187</v>
      </c>
      <c r="H11" s="512">
        <v>18</v>
      </c>
      <c r="I11" s="512"/>
      <c r="J11" s="505">
        <v>19</v>
      </c>
      <c r="K11" s="505"/>
      <c r="L11" s="505">
        <v>20</v>
      </c>
      <c r="M11" s="505"/>
      <c r="N11" s="505">
        <v>21</v>
      </c>
      <c r="O11" s="505"/>
      <c r="P11" s="505">
        <v>22</v>
      </c>
      <c r="Q11" s="505"/>
      <c r="R11" s="505">
        <v>23</v>
      </c>
      <c r="S11" s="505"/>
      <c r="T11" s="505">
        <v>24</v>
      </c>
      <c r="U11" s="508"/>
      <c r="Z11" s="512">
        <v>19</v>
      </c>
      <c r="AA11" s="512"/>
      <c r="AB11" s="505">
        <v>20</v>
      </c>
      <c r="AC11" s="505"/>
      <c r="AD11" s="505">
        <v>21</v>
      </c>
      <c r="AE11" s="505"/>
      <c r="AF11" s="505">
        <v>22</v>
      </c>
      <c r="AG11" s="505"/>
      <c r="AH11" s="505">
        <v>23</v>
      </c>
      <c r="AI11" s="505"/>
      <c r="AJ11" s="505">
        <v>24</v>
      </c>
      <c r="AK11" s="505"/>
      <c r="AL11" s="505">
        <v>25</v>
      </c>
      <c r="AM11" s="508"/>
      <c r="AN11" t="s">
        <v>27</v>
      </c>
    </row>
    <row r="12" spans="1:42" ht="15" customHeight="1" x14ac:dyDescent="0.3">
      <c r="A12" s="48"/>
      <c r="H12" s="506">
        <v>25</v>
      </c>
      <c r="I12" s="506"/>
      <c r="J12" s="509">
        <v>26</v>
      </c>
      <c r="K12" s="509"/>
      <c r="L12" s="509">
        <v>27</v>
      </c>
      <c r="M12" s="509"/>
      <c r="N12" s="509">
        <v>28</v>
      </c>
      <c r="O12" s="509"/>
      <c r="P12" s="509">
        <v>29</v>
      </c>
      <c r="Q12" s="509"/>
      <c r="R12" s="509">
        <v>30</v>
      </c>
      <c r="S12" s="509"/>
      <c r="T12" s="509">
        <v>31</v>
      </c>
      <c r="U12" s="510"/>
      <c r="Z12" s="506">
        <v>26</v>
      </c>
      <c r="AA12" s="506"/>
      <c r="AB12" s="509">
        <v>27</v>
      </c>
      <c r="AC12" s="509"/>
      <c r="AD12" s="509">
        <v>28</v>
      </c>
      <c r="AE12" s="509"/>
      <c r="AF12" s="509">
        <v>29</v>
      </c>
      <c r="AG12" s="509"/>
      <c r="AH12" s="509">
        <v>30</v>
      </c>
      <c r="AI12" s="509"/>
      <c r="AJ12" s="509">
        <v>31</v>
      </c>
      <c r="AK12" s="509"/>
      <c r="AL12" s="509"/>
      <c r="AM12" s="510"/>
    </row>
    <row r="13" spans="1:42" ht="15" customHeight="1" x14ac:dyDescent="0.25">
      <c r="C13" s="50"/>
      <c r="D13" s="52"/>
      <c r="E13" s="52"/>
      <c r="F13" s="52"/>
      <c r="G13" s="52"/>
      <c r="H13" s="511" t="s">
        <v>27</v>
      </c>
      <c r="I13" s="511"/>
      <c r="J13" s="507" t="s">
        <v>27</v>
      </c>
      <c r="K13" s="507"/>
      <c r="L13" s="507" t="s">
        <v>27</v>
      </c>
      <c r="M13" s="507"/>
      <c r="N13" s="507" t="s">
        <v>27</v>
      </c>
      <c r="O13" s="507"/>
      <c r="P13" s="507" t="s">
        <v>27</v>
      </c>
      <c r="Q13" s="507"/>
      <c r="R13" s="507" t="s">
        <v>27</v>
      </c>
      <c r="S13" s="507"/>
      <c r="T13" s="507" t="s">
        <v>27</v>
      </c>
      <c r="U13" s="520"/>
      <c r="Z13" s="511" t="s">
        <v>27</v>
      </c>
      <c r="AA13" s="511"/>
      <c r="AB13" s="507" t="s">
        <v>27</v>
      </c>
      <c r="AC13" s="507"/>
      <c r="AD13" s="507" t="s">
        <v>27</v>
      </c>
      <c r="AE13" s="507"/>
      <c r="AF13" s="507" t="s">
        <v>27</v>
      </c>
      <c r="AG13" s="507"/>
      <c r="AH13" s="507" t="s">
        <v>27</v>
      </c>
      <c r="AI13" s="507"/>
      <c r="AJ13" s="507" t="s">
        <v>27</v>
      </c>
      <c r="AK13" s="507"/>
      <c r="AL13" s="507" t="s">
        <v>27</v>
      </c>
      <c r="AM13" s="520"/>
    </row>
    <row r="14" spans="1:42" ht="15" customHeight="1" x14ac:dyDescent="0.3">
      <c r="A14" s="48"/>
      <c r="C14" s="48" t="s">
        <v>8</v>
      </c>
      <c r="F14" s="46"/>
    </row>
    <row r="15" spans="1:42" ht="15" customHeight="1" x14ac:dyDescent="0.25">
      <c r="D15" s="50" t="s">
        <v>184</v>
      </c>
      <c r="F15" s="46"/>
      <c r="P15" s="522"/>
      <c r="Q15" s="522"/>
      <c r="R15" s="522"/>
      <c r="S15" s="522"/>
      <c r="T15" s="522"/>
      <c r="U15" s="522"/>
      <c r="V15" s="522"/>
      <c r="X15" s="522"/>
      <c r="Y15" s="522"/>
      <c r="Z15" s="522"/>
      <c r="AA15" s="522"/>
      <c r="AB15" s="522"/>
      <c r="AC15" s="522"/>
      <c r="AD15" s="522"/>
      <c r="AF15" s="522"/>
      <c r="AG15" s="522"/>
      <c r="AH15" s="522"/>
      <c r="AI15" s="522"/>
      <c r="AJ15" s="522"/>
      <c r="AK15" s="522"/>
      <c r="AL15" s="522"/>
    </row>
    <row r="16" spans="1:42" ht="15" customHeight="1" x14ac:dyDescent="0.25">
      <c r="C16" s="50"/>
      <c r="D16" s="52" t="s">
        <v>185</v>
      </c>
      <c r="F16" s="46"/>
      <c r="P16" s="18"/>
      <c r="Q16" s="18"/>
      <c r="R16" s="18"/>
      <c r="S16" s="18"/>
      <c r="T16" s="18"/>
      <c r="U16" s="18"/>
      <c r="V16" s="18"/>
      <c r="X16" s="18"/>
      <c r="Y16" s="18"/>
      <c r="Z16" s="18"/>
      <c r="AA16" s="18"/>
      <c r="AB16" s="18"/>
      <c r="AC16" s="18"/>
      <c r="AD16" s="18"/>
      <c r="AF16" s="18"/>
      <c r="AG16" s="18"/>
      <c r="AH16" s="18"/>
      <c r="AI16" s="18"/>
      <c r="AJ16" s="18"/>
      <c r="AK16" s="18"/>
      <c r="AL16" s="18"/>
    </row>
    <row r="17" spans="2:75" ht="15" customHeight="1" x14ac:dyDescent="0.25">
      <c r="C17" s="50"/>
      <c r="D17" s="52" t="s">
        <v>186</v>
      </c>
      <c r="F17" s="46"/>
      <c r="P17" s="18"/>
      <c r="Q17" s="18"/>
      <c r="R17" s="18"/>
      <c r="S17" s="18"/>
      <c r="T17" s="18"/>
      <c r="U17" s="18"/>
      <c r="V17" s="18"/>
      <c r="X17" s="18"/>
      <c r="Y17" s="18"/>
      <c r="Z17" s="18"/>
      <c r="AA17" s="18"/>
      <c r="AB17" s="18"/>
      <c r="AC17" s="18"/>
      <c r="AD17" s="18"/>
      <c r="AF17" s="18"/>
      <c r="AG17" s="18"/>
      <c r="AH17" s="18"/>
      <c r="AI17" s="18"/>
      <c r="AJ17" s="18"/>
      <c r="AK17" s="18"/>
      <c r="AL17" s="18"/>
    </row>
    <row r="18" spans="2:75" ht="15" customHeight="1" x14ac:dyDescent="0.25">
      <c r="C18" s="50"/>
      <c r="D18" s="51" t="s">
        <v>187</v>
      </c>
      <c r="F18" s="46"/>
      <c r="P18" s="18"/>
      <c r="Q18" s="18"/>
      <c r="R18" s="18"/>
      <c r="S18" s="18"/>
      <c r="T18" s="18"/>
      <c r="U18" s="18"/>
      <c r="V18" s="18"/>
      <c r="X18" s="18"/>
      <c r="Y18" s="18"/>
      <c r="Z18" s="18"/>
      <c r="AA18" s="18"/>
      <c r="AB18" s="18"/>
      <c r="AC18" s="18"/>
      <c r="AD18" s="18"/>
      <c r="AF18" s="18"/>
      <c r="AG18" s="18"/>
      <c r="AH18" s="18"/>
      <c r="AI18" s="18"/>
      <c r="AJ18" s="18"/>
      <c r="AK18" s="18"/>
      <c r="AL18" s="18"/>
    </row>
    <row r="19" spans="2:75" ht="15" customHeight="1" x14ac:dyDescent="0.25">
      <c r="C19" s="53"/>
      <c r="D19" s="51"/>
      <c r="F19" s="46"/>
      <c r="P19" s="18"/>
      <c r="Q19" s="18"/>
      <c r="R19" s="18"/>
      <c r="S19" s="18"/>
      <c r="T19" s="18"/>
      <c r="U19" s="18"/>
      <c r="V19" s="18"/>
      <c r="X19" s="18"/>
      <c r="Y19" s="18"/>
      <c r="Z19" s="18"/>
      <c r="AA19" s="18"/>
      <c r="AB19" s="18"/>
      <c r="AC19" s="18"/>
      <c r="AD19" s="18"/>
      <c r="AF19" s="18"/>
      <c r="AG19" s="18"/>
      <c r="AH19" s="18"/>
      <c r="AI19" s="18"/>
      <c r="AJ19" s="18"/>
      <c r="AK19" s="18"/>
      <c r="AL19" s="18"/>
    </row>
    <row r="20" spans="2:75" ht="15" customHeight="1" x14ac:dyDescent="0.25">
      <c r="C20" s="53"/>
      <c r="D20" s="51"/>
      <c r="F20" s="46"/>
      <c r="P20" s="18"/>
      <c r="Q20" s="18"/>
      <c r="R20" s="18"/>
      <c r="S20" s="18"/>
      <c r="T20" s="18"/>
      <c r="U20" s="18"/>
      <c r="V20" s="18"/>
      <c r="X20" s="18"/>
      <c r="Y20" s="18"/>
      <c r="Z20" s="18"/>
      <c r="AA20" s="18"/>
      <c r="AB20" s="18"/>
      <c r="AC20" s="18"/>
      <c r="AD20" s="18"/>
      <c r="AF20" s="18"/>
      <c r="AG20" s="18"/>
      <c r="AH20" s="18"/>
      <c r="AI20" s="18"/>
      <c r="AJ20" s="18"/>
      <c r="AK20" s="18"/>
      <c r="AL20" s="18"/>
    </row>
    <row r="21" spans="2:75" ht="30" customHeight="1" x14ac:dyDescent="0.35">
      <c r="R21" s="513">
        <v>2021</v>
      </c>
      <c r="S21" s="513"/>
      <c r="T21" s="513"/>
      <c r="U21" s="513"/>
      <c r="V21" s="513"/>
      <c r="W21" s="513"/>
      <c r="X21" s="513"/>
      <c r="Y21" s="513"/>
      <c r="Z21" s="513"/>
      <c r="AA21" s="513"/>
      <c r="AB21" s="513"/>
      <c r="AC21" s="513"/>
      <c r="AD21" s="514">
        <v>2022</v>
      </c>
      <c r="AE21" s="514"/>
      <c r="AF21" s="514"/>
      <c r="AG21" s="514"/>
      <c r="AH21" s="514"/>
      <c r="AI21" s="514"/>
      <c r="AJ21" s="514"/>
      <c r="AK21" s="514"/>
      <c r="AL21" s="514"/>
      <c r="AM21" s="514"/>
      <c r="AN21" s="514"/>
      <c r="AO21" s="514"/>
    </row>
    <row r="22" spans="2:75" s="3" customFormat="1" ht="30" customHeight="1" x14ac:dyDescent="0.3">
      <c r="B22" s="54"/>
      <c r="C22" s="48" t="s">
        <v>70</v>
      </c>
      <c r="D22" s="48" t="s">
        <v>21</v>
      </c>
      <c r="E22" s="122" t="s">
        <v>180</v>
      </c>
      <c r="F22" s="7" t="s">
        <v>60</v>
      </c>
      <c r="G22" s="7" t="s">
        <v>61</v>
      </c>
      <c r="H22" s="523" t="s">
        <v>34</v>
      </c>
      <c r="I22" s="523"/>
      <c r="J22" s="523"/>
      <c r="K22" s="523"/>
      <c r="L22" s="523" t="s">
        <v>62</v>
      </c>
      <c r="M22" s="523"/>
      <c r="N22" s="523"/>
      <c r="O22" s="523"/>
      <c r="R22" s="344" t="s">
        <v>171</v>
      </c>
      <c r="S22" s="345" t="s">
        <v>172</v>
      </c>
      <c r="T22" s="345" t="s">
        <v>173</v>
      </c>
      <c r="U22" s="345" t="s">
        <v>174</v>
      </c>
      <c r="V22" s="345" t="s">
        <v>175</v>
      </c>
      <c r="W22" s="345" t="s">
        <v>176</v>
      </c>
      <c r="X22" s="345" t="s">
        <v>160</v>
      </c>
      <c r="Y22" s="345" t="s">
        <v>164</v>
      </c>
      <c r="Z22" s="345" t="s">
        <v>165</v>
      </c>
      <c r="AA22" s="345" t="s">
        <v>167</v>
      </c>
      <c r="AB22" s="345" t="s">
        <v>168</v>
      </c>
      <c r="AC22" s="398" t="s">
        <v>169</v>
      </c>
      <c r="AD22" s="345" t="s">
        <v>171</v>
      </c>
      <c r="AE22" s="345" t="s">
        <v>172</v>
      </c>
      <c r="AF22" s="345" t="s">
        <v>173</v>
      </c>
      <c r="AG22" s="345" t="s">
        <v>174</v>
      </c>
      <c r="AH22" s="345" t="s">
        <v>175</v>
      </c>
      <c r="AI22" s="345" t="s">
        <v>176</v>
      </c>
      <c r="AJ22" s="345" t="s">
        <v>160</v>
      </c>
      <c r="AK22" s="345" t="s">
        <v>164</v>
      </c>
      <c r="AL22" s="345" t="s">
        <v>165</v>
      </c>
      <c r="AM22" s="345" t="s">
        <v>167</v>
      </c>
      <c r="AN22" s="345" t="s">
        <v>168</v>
      </c>
      <c r="AO22" s="398" t="s">
        <v>169</v>
      </c>
      <c r="AP22" s="55"/>
      <c r="AQ22" s="55"/>
      <c r="AR22" s="55"/>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row>
    <row r="23" spans="2:75" ht="18" customHeight="1" x14ac:dyDescent="0.35">
      <c r="C23" s="399">
        <v>767</v>
      </c>
      <c r="D23" s="399" t="s">
        <v>155</v>
      </c>
      <c r="E23" s="399" t="s">
        <v>188</v>
      </c>
      <c r="F23" s="400" t="s">
        <v>189</v>
      </c>
      <c r="G23" s="399" t="s">
        <v>190</v>
      </c>
      <c r="H23" s="503" t="s">
        <v>191</v>
      </c>
      <c r="I23" s="503"/>
      <c r="J23" s="503"/>
      <c r="K23" s="503"/>
      <c r="L23" s="503" t="s">
        <v>192</v>
      </c>
      <c r="M23" s="503"/>
      <c r="N23" s="503"/>
      <c r="O23" s="503"/>
      <c r="P23" s="57"/>
      <c r="R23" s="401" t="s">
        <v>193</v>
      </c>
      <c r="S23" s="402" t="s">
        <v>193</v>
      </c>
      <c r="T23" s="402" t="s">
        <v>193</v>
      </c>
      <c r="U23" s="402" t="s">
        <v>193</v>
      </c>
      <c r="V23" s="402" t="s">
        <v>193</v>
      </c>
      <c r="W23" s="402" t="s">
        <v>193</v>
      </c>
      <c r="X23" s="402" t="s">
        <v>193</v>
      </c>
      <c r="Y23" s="402" t="s">
        <v>193</v>
      </c>
      <c r="Z23" s="402" t="s">
        <v>193</v>
      </c>
      <c r="AA23" s="402" t="s">
        <v>193</v>
      </c>
      <c r="AB23" s="402" t="s">
        <v>193</v>
      </c>
      <c r="AC23" s="402" t="s">
        <v>193</v>
      </c>
      <c r="AD23" s="402" t="s">
        <v>193</v>
      </c>
      <c r="AE23" s="402" t="s">
        <v>193</v>
      </c>
      <c r="AF23" s="402" t="s">
        <v>193</v>
      </c>
      <c r="AG23" s="402" t="s">
        <v>193</v>
      </c>
      <c r="AH23" s="402" t="s">
        <v>193</v>
      </c>
      <c r="AI23" s="402" t="s">
        <v>193</v>
      </c>
      <c r="AJ23" s="402" t="s">
        <v>193</v>
      </c>
      <c r="AK23" s="402" t="s">
        <v>193</v>
      </c>
      <c r="AL23" s="402" t="s">
        <v>193</v>
      </c>
      <c r="AM23" s="402" t="s">
        <v>193</v>
      </c>
      <c r="AN23" s="402" t="s">
        <v>193</v>
      </c>
      <c r="AO23" s="403" t="s">
        <v>193</v>
      </c>
      <c r="AP23" s="56"/>
      <c r="AQ23" s="56"/>
      <c r="AR23" s="56"/>
    </row>
    <row r="24" spans="2:75" ht="18" customHeight="1" x14ac:dyDescent="0.35">
      <c r="C24" s="404">
        <v>6807</v>
      </c>
      <c r="D24" s="404" t="s">
        <v>194</v>
      </c>
      <c r="E24" s="404" t="s">
        <v>188</v>
      </c>
      <c r="F24" s="404" t="s">
        <v>195</v>
      </c>
      <c r="G24" s="404" t="s">
        <v>196</v>
      </c>
      <c r="H24" s="504" t="s">
        <v>197</v>
      </c>
      <c r="I24" s="504"/>
      <c r="J24" s="504"/>
      <c r="K24" s="504"/>
      <c r="L24" s="504" t="s">
        <v>198</v>
      </c>
      <c r="M24" s="504"/>
      <c r="N24" s="504"/>
      <c r="O24" s="504"/>
      <c r="P24" s="57"/>
      <c r="R24" s="405" t="s">
        <v>193</v>
      </c>
      <c r="S24" s="406" t="s">
        <v>193</v>
      </c>
      <c r="T24" s="406" t="s">
        <v>193</v>
      </c>
      <c r="U24" s="406" t="s">
        <v>193</v>
      </c>
      <c r="V24" s="406" t="s">
        <v>193</v>
      </c>
      <c r="W24" s="406" t="s">
        <v>193</v>
      </c>
      <c r="X24" s="406" t="s">
        <v>193</v>
      </c>
      <c r="Y24" s="406" t="s">
        <v>193</v>
      </c>
      <c r="Z24" s="406" t="s">
        <v>193</v>
      </c>
      <c r="AA24" s="406" t="s">
        <v>193</v>
      </c>
      <c r="AB24" s="406" t="s">
        <v>193</v>
      </c>
      <c r="AC24" s="406" t="s">
        <v>193</v>
      </c>
      <c r="AD24" s="406" t="s">
        <v>193</v>
      </c>
      <c r="AE24" s="406" t="s">
        <v>193</v>
      </c>
      <c r="AF24" s="406" t="s">
        <v>193</v>
      </c>
      <c r="AG24" s="406" t="s">
        <v>193</v>
      </c>
      <c r="AH24" s="406" t="s">
        <v>193</v>
      </c>
      <c r="AI24" s="406" t="s">
        <v>193</v>
      </c>
      <c r="AJ24" s="406" t="s">
        <v>193</v>
      </c>
      <c r="AK24" s="406" t="s">
        <v>193</v>
      </c>
      <c r="AL24" s="406" t="s">
        <v>193</v>
      </c>
      <c r="AM24" s="406" t="s">
        <v>193</v>
      </c>
      <c r="AN24" s="406" t="s">
        <v>193</v>
      </c>
      <c r="AO24" s="407" t="s">
        <v>193</v>
      </c>
      <c r="AP24" s="56"/>
      <c r="AQ24" s="56"/>
      <c r="AR24" s="56"/>
    </row>
    <row r="25" spans="2:75" ht="18" customHeight="1" x14ac:dyDescent="0.35">
      <c r="C25" s="399">
        <v>9520</v>
      </c>
      <c r="D25" s="399" t="s">
        <v>199</v>
      </c>
      <c r="E25" s="399" t="s">
        <v>188</v>
      </c>
      <c r="F25" s="400" t="s">
        <v>200</v>
      </c>
      <c r="G25" s="399" t="s">
        <v>201</v>
      </c>
      <c r="H25" s="503" t="s">
        <v>202</v>
      </c>
      <c r="I25" s="503"/>
      <c r="J25" s="503"/>
      <c r="K25" s="503"/>
      <c r="L25" s="503" t="s">
        <v>203</v>
      </c>
      <c r="M25" s="503"/>
      <c r="N25" s="503"/>
      <c r="O25" s="503"/>
      <c r="P25" s="57"/>
      <c r="R25" s="401" t="s">
        <v>193</v>
      </c>
      <c r="S25" s="402" t="s">
        <v>193</v>
      </c>
      <c r="T25" s="402" t="s">
        <v>193</v>
      </c>
      <c r="U25" s="402" t="s">
        <v>193</v>
      </c>
      <c r="V25" s="402" t="s">
        <v>193</v>
      </c>
      <c r="W25" s="402" t="s">
        <v>193</v>
      </c>
      <c r="X25" s="402" t="s">
        <v>193</v>
      </c>
      <c r="Y25" s="402" t="s">
        <v>193</v>
      </c>
      <c r="Z25" s="402" t="s">
        <v>193</v>
      </c>
      <c r="AA25" s="402" t="s">
        <v>193</v>
      </c>
      <c r="AB25" s="402" t="s">
        <v>193</v>
      </c>
      <c r="AC25" s="402" t="s">
        <v>193</v>
      </c>
      <c r="AD25" s="402" t="s">
        <v>193</v>
      </c>
      <c r="AE25" s="402" t="s">
        <v>193</v>
      </c>
      <c r="AF25" s="402" t="s">
        <v>193</v>
      </c>
      <c r="AG25" s="402" t="s">
        <v>193</v>
      </c>
      <c r="AH25" s="402" t="s">
        <v>193</v>
      </c>
      <c r="AI25" s="402" t="s">
        <v>193</v>
      </c>
      <c r="AJ25" s="402" t="s">
        <v>193</v>
      </c>
      <c r="AK25" s="402" t="s">
        <v>193</v>
      </c>
      <c r="AL25" s="402" t="s">
        <v>193</v>
      </c>
      <c r="AM25" s="402" t="s">
        <v>193</v>
      </c>
      <c r="AN25" s="402" t="s">
        <v>193</v>
      </c>
      <c r="AO25" s="403" t="s">
        <v>193</v>
      </c>
      <c r="AP25" s="56"/>
      <c r="AQ25" s="56"/>
      <c r="AR25" s="56"/>
    </row>
    <row r="26" spans="2:75" ht="18" customHeight="1" x14ac:dyDescent="0.35">
      <c r="C26" s="404">
        <v>20067</v>
      </c>
      <c r="D26" s="404" t="s">
        <v>204</v>
      </c>
      <c r="E26" s="404" t="s">
        <v>188</v>
      </c>
      <c r="F26" s="408" t="s">
        <v>205</v>
      </c>
      <c r="G26" s="404" t="s">
        <v>206</v>
      </c>
      <c r="H26" s="504" t="s">
        <v>207</v>
      </c>
      <c r="I26" s="504"/>
      <c r="J26" s="504"/>
      <c r="K26" s="504"/>
      <c r="L26" s="504" t="s">
        <v>208</v>
      </c>
      <c r="M26" s="504"/>
      <c r="N26" s="504"/>
      <c r="O26" s="504"/>
      <c r="P26" s="57"/>
      <c r="R26" s="405" t="s">
        <v>193</v>
      </c>
      <c r="S26" s="406" t="s">
        <v>193</v>
      </c>
      <c r="T26" s="406" t="s">
        <v>193</v>
      </c>
      <c r="U26" s="406" t="s">
        <v>193</v>
      </c>
      <c r="V26" s="406" t="s">
        <v>193</v>
      </c>
      <c r="W26" s="406" t="s">
        <v>193</v>
      </c>
      <c r="X26" s="406" t="s">
        <v>193</v>
      </c>
      <c r="Y26" s="406" t="s">
        <v>193</v>
      </c>
      <c r="Z26" s="406" t="s">
        <v>193</v>
      </c>
      <c r="AA26" s="406" t="s">
        <v>193</v>
      </c>
      <c r="AB26" s="406" t="s">
        <v>193</v>
      </c>
      <c r="AC26" s="406" t="s">
        <v>193</v>
      </c>
      <c r="AD26" s="406" t="s">
        <v>193</v>
      </c>
      <c r="AE26" s="406" t="s">
        <v>193</v>
      </c>
      <c r="AF26" s="406" t="s">
        <v>193</v>
      </c>
      <c r="AG26" s="406" t="s">
        <v>193</v>
      </c>
      <c r="AH26" s="406" t="s">
        <v>193</v>
      </c>
      <c r="AI26" s="406" t="s">
        <v>193</v>
      </c>
      <c r="AJ26" s="406" t="s">
        <v>193</v>
      </c>
      <c r="AK26" s="406" t="s">
        <v>193</v>
      </c>
      <c r="AL26" s="406" t="s">
        <v>193</v>
      </c>
      <c r="AM26" s="406" t="s">
        <v>193</v>
      </c>
      <c r="AN26" s="406" t="s">
        <v>193</v>
      </c>
      <c r="AO26" s="407" t="s">
        <v>193</v>
      </c>
      <c r="AP26" s="56"/>
      <c r="AQ26" s="56"/>
      <c r="AR26" s="56"/>
    </row>
    <row r="27" spans="2:75" ht="18" customHeight="1" x14ac:dyDescent="0.35">
      <c r="C27" s="399">
        <v>22215</v>
      </c>
      <c r="D27" s="399" t="s">
        <v>209</v>
      </c>
      <c r="E27" s="399" t="s">
        <v>188</v>
      </c>
      <c r="F27" s="400" t="s">
        <v>210</v>
      </c>
      <c r="G27" s="399" t="s">
        <v>211</v>
      </c>
      <c r="H27" s="503" t="s">
        <v>212</v>
      </c>
      <c r="I27" s="503"/>
      <c r="J27" s="503"/>
      <c r="K27" s="503"/>
      <c r="L27" s="503" t="s">
        <v>213</v>
      </c>
      <c r="M27" s="503"/>
      <c r="N27" s="503"/>
      <c r="O27" s="503"/>
      <c r="P27" s="57"/>
      <c r="R27" s="401" t="s">
        <v>193</v>
      </c>
      <c r="S27" s="402" t="s">
        <v>193</v>
      </c>
      <c r="T27" s="402" t="s">
        <v>193</v>
      </c>
      <c r="U27" s="402" t="s">
        <v>193</v>
      </c>
      <c r="V27" s="402" t="s">
        <v>193</v>
      </c>
      <c r="W27" s="402" t="s">
        <v>193</v>
      </c>
      <c r="X27" s="402" t="s">
        <v>193</v>
      </c>
      <c r="Y27" s="402" t="s">
        <v>193</v>
      </c>
      <c r="Z27" s="402" t="s">
        <v>193</v>
      </c>
      <c r="AA27" s="402" t="s">
        <v>193</v>
      </c>
      <c r="AB27" s="402" t="s">
        <v>193</v>
      </c>
      <c r="AC27" s="402" t="s">
        <v>193</v>
      </c>
      <c r="AD27" s="402" t="s">
        <v>193</v>
      </c>
      <c r="AE27" s="402" t="s">
        <v>193</v>
      </c>
      <c r="AF27" s="402" t="s">
        <v>193</v>
      </c>
      <c r="AG27" s="402" t="s">
        <v>193</v>
      </c>
      <c r="AH27" s="402" t="s">
        <v>193</v>
      </c>
      <c r="AI27" s="402" t="s">
        <v>193</v>
      </c>
      <c r="AJ27" s="402" t="s">
        <v>193</v>
      </c>
      <c r="AK27" s="402" t="s">
        <v>193</v>
      </c>
      <c r="AL27" s="402" t="s">
        <v>193</v>
      </c>
      <c r="AM27" s="402" t="s">
        <v>193</v>
      </c>
      <c r="AN27" s="402" t="s">
        <v>193</v>
      </c>
      <c r="AO27" s="403" t="s">
        <v>193</v>
      </c>
      <c r="AP27" s="56"/>
      <c r="AQ27" s="56"/>
      <c r="AR27" s="56"/>
    </row>
    <row r="28" spans="2:75" ht="18" customHeight="1" x14ac:dyDescent="0.35">
      <c r="C28" s="404">
        <v>23328</v>
      </c>
      <c r="D28" s="404" t="s">
        <v>214</v>
      </c>
      <c r="E28" s="404" t="s">
        <v>188</v>
      </c>
      <c r="F28" s="408" t="s">
        <v>210</v>
      </c>
      <c r="G28" s="404" t="s">
        <v>215</v>
      </c>
      <c r="H28" s="504" t="s">
        <v>216</v>
      </c>
      <c r="I28" s="504"/>
      <c r="J28" s="504"/>
      <c r="K28" s="504"/>
      <c r="L28" s="504" t="s">
        <v>217</v>
      </c>
      <c r="M28" s="504"/>
      <c r="N28" s="504"/>
      <c r="O28" s="504"/>
      <c r="P28" s="57"/>
      <c r="R28" s="405" t="s">
        <v>193</v>
      </c>
      <c r="S28" s="406" t="s">
        <v>193</v>
      </c>
      <c r="T28" s="406" t="s">
        <v>193</v>
      </c>
      <c r="U28" s="406" t="s">
        <v>193</v>
      </c>
      <c r="V28" s="406" t="s">
        <v>193</v>
      </c>
      <c r="W28" s="406" t="s">
        <v>193</v>
      </c>
      <c r="X28" s="406" t="s">
        <v>193</v>
      </c>
      <c r="Y28" s="406" t="s">
        <v>193</v>
      </c>
      <c r="Z28" s="406" t="s">
        <v>193</v>
      </c>
      <c r="AA28" s="406" t="s">
        <v>193</v>
      </c>
      <c r="AB28" s="406" t="s">
        <v>193</v>
      </c>
      <c r="AC28" s="406" t="s">
        <v>193</v>
      </c>
      <c r="AD28" s="406" t="s">
        <v>193</v>
      </c>
      <c r="AE28" s="406" t="s">
        <v>193</v>
      </c>
      <c r="AF28" s="406" t="s">
        <v>193</v>
      </c>
      <c r="AG28" s="406" t="s">
        <v>193</v>
      </c>
      <c r="AH28" s="406" t="s">
        <v>193</v>
      </c>
      <c r="AI28" s="406" t="s">
        <v>193</v>
      </c>
      <c r="AJ28" s="406" t="s">
        <v>193</v>
      </c>
      <c r="AK28" s="406" t="s">
        <v>193</v>
      </c>
      <c r="AL28" s="406" t="s">
        <v>193</v>
      </c>
      <c r="AM28" s="406" t="s">
        <v>193</v>
      </c>
      <c r="AN28" s="406" t="s">
        <v>193</v>
      </c>
      <c r="AO28" s="407" t="s">
        <v>193</v>
      </c>
      <c r="AP28" s="56"/>
      <c r="AQ28" s="56"/>
      <c r="AR28" s="56"/>
    </row>
    <row r="29" spans="2:75" ht="18" customHeight="1" x14ac:dyDescent="0.35">
      <c r="C29" s="399">
        <v>23698</v>
      </c>
      <c r="D29" s="399" t="s">
        <v>218</v>
      </c>
      <c r="E29" s="399" t="s">
        <v>188</v>
      </c>
      <c r="F29" s="399" t="s">
        <v>219</v>
      </c>
      <c r="G29" s="399" t="s">
        <v>220</v>
      </c>
      <c r="H29" s="503" t="s">
        <v>221</v>
      </c>
      <c r="I29" s="503"/>
      <c r="J29" s="503"/>
      <c r="K29" s="503"/>
      <c r="L29" s="503" t="s">
        <v>222</v>
      </c>
      <c r="M29" s="503"/>
      <c r="N29" s="503"/>
      <c r="O29" s="503"/>
      <c r="P29" s="57"/>
      <c r="R29" s="401" t="s">
        <v>193</v>
      </c>
      <c r="S29" s="402" t="s">
        <v>193</v>
      </c>
      <c r="T29" s="402" t="s">
        <v>193</v>
      </c>
      <c r="U29" s="402" t="s">
        <v>193</v>
      </c>
      <c r="V29" s="402" t="s">
        <v>193</v>
      </c>
      <c r="W29" s="402" t="s">
        <v>193</v>
      </c>
      <c r="X29" s="402" t="s">
        <v>193</v>
      </c>
      <c r="Y29" s="402" t="s">
        <v>193</v>
      </c>
      <c r="Z29" s="402" t="s">
        <v>193</v>
      </c>
      <c r="AA29" s="402" t="s">
        <v>193</v>
      </c>
      <c r="AB29" s="402" t="s">
        <v>193</v>
      </c>
      <c r="AC29" s="402" t="s">
        <v>193</v>
      </c>
      <c r="AD29" s="402" t="s">
        <v>193</v>
      </c>
      <c r="AE29" s="402" t="s">
        <v>193</v>
      </c>
      <c r="AF29" s="402" t="s">
        <v>193</v>
      </c>
      <c r="AG29" s="402" t="s">
        <v>193</v>
      </c>
      <c r="AH29" s="402" t="s">
        <v>193</v>
      </c>
      <c r="AI29" s="402" t="s">
        <v>193</v>
      </c>
      <c r="AJ29" s="402" t="s">
        <v>193</v>
      </c>
      <c r="AK29" s="402" t="s">
        <v>193</v>
      </c>
      <c r="AL29" s="402" t="s">
        <v>193</v>
      </c>
      <c r="AM29" s="402" t="s">
        <v>193</v>
      </c>
      <c r="AN29" s="402" t="s">
        <v>223</v>
      </c>
      <c r="AO29" s="403" t="s">
        <v>223</v>
      </c>
      <c r="AP29" s="56"/>
      <c r="AQ29" s="56"/>
      <c r="AR29" s="56"/>
    </row>
    <row r="30" spans="2:75" ht="18" customHeight="1" x14ac:dyDescent="0.35">
      <c r="C30" s="124"/>
      <c r="D30" s="124"/>
      <c r="E30" s="124"/>
      <c r="F30" s="139"/>
      <c r="G30" s="124"/>
      <c r="H30" s="503">
        <v>1852</v>
      </c>
      <c r="I30" s="503"/>
      <c r="J30" s="503"/>
      <c r="K30" s="503"/>
      <c r="L30" s="501"/>
      <c r="M30" s="501"/>
      <c r="N30" s="501"/>
      <c r="O30" s="501"/>
      <c r="P30" s="57"/>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56"/>
      <c r="AQ30" s="56"/>
      <c r="AR30" s="56"/>
    </row>
    <row r="31" spans="2:75" ht="18" customHeight="1" x14ac:dyDescent="0.25">
      <c r="C31" s="124"/>
      <c r="D31" s="124"/>
      <c r="E31" s="124"/>
      <c r="F31" s="139"/>
      <c r="G31" s="124"/>
      <c r="H31" s="500"/>
      <c r="I31" s="500"/>
      <c r="J31" s="500"/>
      <c r="K31" s="500"/>
      <c r="L31" s="501"/>
      <c r="M31" s="501"/>
      <c r="N31" s="501"/>
      <c r="O31" s="501"/>
      <c r="P31" s="57"/>
      <c r="R31" s="125"/>
      <c r="S31" s="125"/>
      <c r="T31" s="125"/>
      <c r="U31" s="125"/>
      <c r="V31" s="125"/>
      <c r="W31" s="125"/>
      <c r="X31" s="409" t="s">
        <v>224</v>
      </c>
      <c r="Y31" s="125"/>
      <c r="Z31" s="125"/>
      <c r="AA31" s="125"/>
      <c r="AB31" s="125"/>
      <c r="AC31" s="125"/>
      <c r="AD31" s="125"/>
      <c r="AE31" s="125"/>
      <c r="AF31" s="125"/>
      <c r="AG31" s="125"/>
      <c r="AH31" s="125"/>
      <c r="AI31" s="125"/>
      <c r="AJ31" s="125"/>
      <c r="AK31" s="125"/>
      <c r="AL31" s="125"/>
      <c r="AM31" s="125"/>
      <c r="AN31" s="125"/>
      <c r="AO31" s="125"/>
      <c r="AP31" s="35"/>
      <c r="AQ31" s="35"/>
      <c r="AR31" s="35"/>
    </row>
    <row r="32" spans="2:75" ht="18" customHeight="1" x14ac:dyDescent="0.45">
      <c r="C32" s="124"/>
      <c r="D32" s="124"/>
      <c r="E32" s="124"/>
      <c r="F32" s="139"/>
      <c r="G32" s="124"/>
      <c r="H32" s="500"/>
      <c r="I32" s="500"/>
      <c r="J32" s="500"/>
      <c r="K32" s="500"/>
      <c r="L32" s="501"/>
      <c r="M32" s="501"/>
      <c r="N32" s="501"/>
      <c r="O32" s="501"/>
      <c r="P32" s="57"/>
      <c r="R32" s="125"/>
      <c r="S32" s="125"/>
      <c r="T32" s="125"/>
      <c r="U32" s="125"/>
      <c r="V32" s="125"/>
      <c r="W32" s="125"/>
      <c r="X32" s="125"/>
      <c r="Y32" s="125"/>
      <c r="Z32" s="125"/>
      <c r="AA32" s="410" t="s">
        <v>223</v>
      </c>
      <c r="AB32" s="409" t="s">
        <v>225</v>
      </c>
      <c r="AC32" s="125"/>
      <c r="AD32" s="125"/>
      <c r="AE32" s="125"/>
      <c r="AF32" s="125"/>
      <c r="AG32" s="125"/>
      <c r="AH32" s="125"/>
      <c r="AI32" s="125"/>
      <c r="AJ32" s="125"/>
      <c r="AK32" s="125"/>
      <c r="AL32" s="125"/>
      <c r="AM32" s="125"/>
      <c r="AN32" s="125"/>
      <c r="AO32" s="125"/>
      <c r="AP32" s="56"/>
      <c r="AQ32" s="56"/>
      <c r="AR32" s="56"/>
    </row>
    <row r="33" spans="3:44" ht="18" customHeight="1" x14ac:dyDescent="0.45">
      <c r="C33" s="124"/>
      <c r="D33" s="124"/>
      <c r="E33" s="124"/>
      <c r="F33" s="139"/>
      <c r="G33" s="124"/>
      <c r="H33" s="500"/>
      <c r="I33" s="500"/>
      <c r="J33" s="500"/>
      <c r="K33" s="500"/>
      <c r="L33" s="501"/>
      <c r="M33" s="501"/>
      <c r="N33" s="501"/>
      <c r="O33" s="501"/>
      <c r="P33" s="57"/>
      <c r="R33" s="125"/>
      <c r="S33" s="125"/>
      <c r="T33" s="125"/>
      <c r="U33" s="125"/>
      <c r="V33" s="125"/>
      <c r="W33" s="125"/>
      <c r="X33" s="125"/>
      <c r="Y33" s="125"/>
      <c r="Z33" s="125"/>
      <c r="AA33" s="410" t="s">
        <v>193</v>
      </c>
      <c r="AB33" s="409" t="s">
        <v>226</v>
      </c>
      <c r="AC33" s="125"/>
      <c r="AD33" s="125"/>
      <c r="AE33" s="125"/>
      <c r="AF33" s="125"/>
      <c r="AG33" s="125"/>
      <c r="AH33" s="125"/>
      <c r="AI33" s="125"/>
      <c r="AJ33" s="125"/>
      <c r="AK33" s="125"/>
      <c r="AL33" s="125"/>
      <c r="AM33" s="125"/>
      <c r="AN33" s="125"/>
      <c r="AO33" s="125"/>
      <c r="AP33" s="56"/>
      <c r="AQ33" s="56"/>
      <c r="AR33" s="56"/>
    </row>
    <row r="34" spans="3:44" ht="18" customHeight="1" x14ac:dyDescent="0.25">
      <c r="C34" s="124"/>
      <c r="D34" s="124"/>
      <c r="E34" s="124"/>
      <c r="F34" s="139"/>
      <c r="G34" s="124"/>
      <c r="H34" s="500"/>
      <c r="I34" s="500"/>
      <c r="J34" s="500"/>
      <c r="K34" s="500"/>
      <c r="L34" s="501"/>
      <c r="M34" s="501"/>
      <c r="N34" s="501"/>
      <c r="O34" s="501"/>
      <c r="P34" s="57"/>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35"/>
      <c r="AQ34" s="35"/>
      <c r="AR34" s="35"/>
    </row>
    <row r="35" spans="3:44" ht="18" customHeight="1" x14ac:dyDescent="0.35">
      <c r="C35" s="124"/>
      <c r="D35" s="124"/>
      <c r="E35" s="124"/>
      <c r="F35" s="139"/>
      <c r="G35" s="124"/>
      <c r="H35" s="500"/>
      <c r="I35" s="500"/>
      <c r="J35" s="500"/>
      <c r="K35" s="500"/>
      <c r="L35" s="501"/>
      <c r="M35" s="501"/>
      <c r="N35" s="501"/>
      <c r="O35" s="501"/>
      <c r="P35" s="57"/>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56"/>
      <c r="AQ35" s="56"/>
      <c r="AR35" s="56"/>
    </row>
    <row r="36" spans="3:44" ht="18" customHeight="1" x14ac:dyDescent="0.35">
      <c r="C36" s="124"/>
      <c r="D36" s="124"/>
      <c r="E36" s="124"/>
      <c r="F36" s="139"/>
      <c r="G36" s="124"/>
      <c r="H36" s="500"/>
      <c r="I36" s="500"/>
      <c r="J36" s="500"/>
      <c r="K36" s="500"/>
      <c r="L36" s="501"/>
      <c r="M36" s="501"/>
      <c r="N36" s="501"/>
      <c r="O36" s="501"/>
      <c r="P36" s="57"/>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56"/>
      <c r="AQ36" s="56"/>
      <c r="AR36" s="56"/>
    </row>
    <row r="37" spans="3:44" ht="18" customHeight="1" x14ac:dyDescent="0.35">
      <c r="C37" s="124"/>
      <c r="D37" s="124"/>
      <c r="E37" s="124"/>
      <c r="F37" s="139"/>
      <c r="G37" s="124"/>
      <c r="H37" s="500"/>
      <c r="I37" s="500"/>
      <c r="J37" s="500"/>
      <c r="K37" s="500"/>
      <c r="L37" s="501"/>
      <c r="M37" s="501"/>
      <c r="N37" s="501"/>
      <c r="O37" s="501"/>
      <c r="P37" s="57"/>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56"/>
      <c r="AQ37" s="56"/>
      <c r="AR37" s="56"/>
    </row>
    <row r="38" spans="3:44" ht="18" customHeight="1" x14ac:dyDescent="0.35">
      <c r="C38" s="124"/>
      <c r="D38" s="124"/>
      <c r="E38" s="124"/>
      <c r="F38" s="139"/>
      <c r="G38" s="124"/>
      <c r="H38" s="500"/>
      <c r="I38" s="500"/>
      <c r="J38" s="500"/>
      <c r="K38" s="500"/>
      <c r="L38" s="501"/>
      <c r="M38" s="501"/>
      <c r="N38" s="501"/>
      <c r="O38" s="501"/>
      <c r="P38" s="57"/>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56"/>
      <c r="AQ38" s="56"/>
      <c r="AR38" s="56"/>
    </row>
    <row r="39" spans="3:44" ht="18" customHeight="1" x14ac:dyDescent="0.35">
      <c r="C39" s="124"/>
      <c r="D39" s="124"/>
      <c r="E39" s="124"/>
      <c r="F39" s="139"/>
      <c r="G39" s="124"/>
      <c r="H39" s="500"/>
      <c r="I39" s="500"/>
      <c r="J39" s="500"/>
      <c r="K39" s="500"/>
      <c r="L39" s="501"/>
      <c r="M39" s="501"/>
      <c r="N39" s="501"/>
      <c r="O39" s="501"/>
      <c r="P39" s="57"/>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Q39" s="56"/>
      <c r="AR39" s="56"/>
    </row>
    <row r="40" spans="3:44" ht="18" customHeight="1" x14ac:dyDescent="0.35">
      <c r="C40" s="124"/>
      <c r="D40" s="124"/>
      <c r="E40" s="124"/>
      <c r="F40" s="139"/>
      <c r="G40" s="124"/>
      <c r="H40" s="500"/>
      <c r="I40" s="500"/>
      <c r="J40" s="500"/>
      <c r="K40" s="500"/>
      <c r="L40" s="501"/>
      <c r="M40" s="501"/>
      <c r="N40" s="501"/>
      <c r="O40" s="501"/>
      <c r="P40" s="57"/>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Q40" s="56"/>
      <c r="AR40" s="56"/>
    </row>
    <row r="41" spans="3:44" ht="18" customHeight="1" x14ac:dyDescent="0.35">
      <c r="C41" s="124"/>
      <c r="D41" s="124"/>
      <c r="E41" s="124"/>
      <c r="F41" s="139"/>
      <c r="G41" s="124"/>
      <c r="H41" s="500"/>
      <c r="I41" s="500"/>
      <c r="J41" s="500"/>
      <c r="K41" s="500"/>
      <c r="L41" s="501"/>
      <c r="M41" s="501"/>
      <c r="N41" s="501"/>
      <c r="O41" s="501"/>
      <c r="P41" s="57"/>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Q41" s="56"/>
      <c r="AR41" s="56"/>
    </row>
    <row r="42" spans="3:44" ht="18" customHeight="1" x14ac:dyDescent="0.35">
      <c r="C42" s="124"/>
      <c r="D42" s="124"/>
      <c r="E42" s="124"/>
      <c r="F42" s="139"/>
      <c r="G42" s="124"/>
      <c r="H42" s="500"/>
      <c r="I42" s="500"/>
      <c r="J42" s="500"/>
      <c r="K42" s="500"/>
      <c r="L42" s="501"/>
      <c r="M42" s="501"/>
      <c r="N42" s="501"/>
      <c r="O42" s="501"/>
      <c r="P42" s="57"/>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Q42" s="56"/>
      <c r="AR42" s="56"/>
    </row>
    <row r="43" spans="3:44" ht="18" customHeight="1" x14ac:dyDescent="0.35">
      <c r="C43" s="124"/>
      <c r="D43" s="124"/>
      <c r="E43" s="124"/>
      <c r="F43" s="139"/>
      <c r="G43" s="124"/>
      <c r="H43" s="500"/>
      <c r="I43" s="500"/>
      <c r="J43" s="500"/>
      <c r="K43" s="500"/>
      <c r="L43" s="501"/>
      <c r="M43" s="501"/>
      <c r="N43" s="501"/>
      <c r="O43" s="501"/>
      <c r="P43" s="57"/>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Q43" s="56"/>
      <c r="AR43" s="56"/>
    </row>
    <row r="44" spans="3:44" ht="18" customHeight="1" x14ac:dyDescent="0.35">
      <c r="C44" s="124"/>
      <c r="D44" s="124"/>
      <c r="E44" s="124"/>
      <c r="F44" s="139"/>
      <c r="G44" s="124"/>
      <c r="H44" s="500"/>
      <c r="I44" s="500"/>
      <c r="J44" s="500"/>
      <c r="K44" s="500"/>
      <c r="L44" s="501"/>
      <c r="M44" s="501"/>
      <c r="N44" s="501"/>
      <c r="O44" s="501"/>
      <c r="P44" s="57"/>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Q44" s="56"/>
      <c r="AR44" s="56"/>
    </row>
    <row r="45" spans="3:44" ht="18" customHeight="1" x14ac:dyDescent="0.35">
      <c r="C45" s="124"/>
      <c r="D45" s="124"/>
      <c r="E45" s="124"/>
      <c r="F45" s="139"/>
      <c r="G45" s="124"/>
      <c r="H45" s="500"/>
      <c r="I45" s="500"/>
      <c r="J45" s="500"/>
      <c r="K45" s="500"/>
      <c r="L45" s="501"/>
      <c r="M45" s="501"/>
      <c r="N45" s="501"/>
      <c r="O45" s="501"/>
      <c r="P45" s="57"/>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Q45" s="56"/>
      <c r="AR45" s="56"/>
    </row>
    <row r="46" spans="3:44" ht="18" customHeight="1" x14ac:dyDescent="0.35">
      <c r="C46" s="124"/>
      <c r="D46" s="124"/>
      <c r="E46" s="124"/>
      <c r="F46" s="139"/>
      <c r="G46" s="124"/>
      <c r="H46" s="500"/>
      <c r="I46" s="500"/>
      <c r="J46" s="500"/>
      <c r="K46" s="500"/>
      <c r="L46" s="501"/>
      <c r="M46" s="501"/>
      <c r="N46" s="501"/>
      <c r="O46" s="501"/>
      <c r="P46" s="57"/>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Q46" s="56"/>
      <c r="AR46" s="56"/>
    </row>
    <row r="47" spans="3:44" ht="0" hidden="1" customHeight="1" x14ac:dyDescent="0.35">
      <c r="C47" s="124"/>
      <c r="D47" s="124"/>
      <c r="E47" s="124"/>
      <c r="F47" s="139"/>
      <c r="G47" s="124"/>
      <c r="H47" s="500"/>
      <c r="I47" s="500"/>
      <c r="J47" s="500"/>
      <c r="K47" s="500"/>
      <c r="L47" s="501"/>
      <c r="M47" s="501"/>
      <c r="N47" s="501"/>
      <c r="O47" s="501"/>
      <c r="P47" s="57"/>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Q47" s="56"/>
      <c r="AR47" s="56"/>
    </row>
    <row r="48" spans="3:44" ht="0" hidden="1" customHeight="1" x14ac:dyDescent="0.35">
      <c r="C48" s="124"/>
      <c r="D48" s="124"/>
      <c r="E48" s="124"/>
      <c r="F48" s="139"/>
      <c r="G48" s="124"/>
      <c r="H48" s="500"/>
      <c r="I48" s="500"/>
      <c r="J48" s="500"/>
      <c r="K48" s="500"/>
      <c r="L48" s="501"/>
      <c r="M48" s="501"/>
      <c r="N48" s="501"/>
      <c r="O48" s="501"/>
      <c r="P48" s="57"/>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Q48" s="56"/>
      <c r="AR48" s="56"/>
    </row>
    <row r="49" spans="3:44" ht="0" hidden="1" customHeight="1" x14ac:dyDescent="0.35">
      <c r="C49" s="124"/>
      <c r="D49" s="124"/>
      <c r="E49" s="124"/>
      <c r="F49" s="139"/>
      <c r="G49" s="124"/>
      <c r="H49" s="500"/>
      <c r="I49" s="500"/>
      <c r="J49" s="500"/>
      <c r="K49" s="500"/>
      <c r="L49" s="501"/>
      <c r="M49" s="501"/>
      <c r="N49" s="501"/>
      <c r="O49" s="501"/>
      <c r="P49" s="57"/>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Q49" s="56"/>
      <c r="AR49" s="56"/>
    </row>
    <row r="50" spans="3:44" ht="0" hidden="1" customHeight="1" x14ac:dyDescent="0.35">
      <c r="C50" s="124"/>
      <c r="D50" s="124"/>
      <c r="E50" s="124"/>
      <c r="F50" s="139"/>
      <c r="G50" s="124"/>
      <c r="H50" s="500"/>
      <c r="I50" s="500"/>
      <c r="J50" s="500"/>
      <c r="K50" s="500"/>
      <c r="L50" s="501"/>
      <c r="M50" s="501"/>
      <c r="N50" s="501"/>
      <c r="O50" s="501"/>
      <c r="P50" s="57"/>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Q50" s="56"/>
      <c r="AR50" s="56"/>
    </row>
    <row r="51" spans="3:44" ht="0" hidden="1" customHeight="1" x14ac:dyDescent="0.35">
      <c r="C51" s="124"/>
      <c r="D51" s="124"/>
      <c r="E51" s="124"/>
      <c r="F51" s="139"/>
      <c r="G51" s="124"/>
      <c r="H51" s="500"/>
      <c r="I51" s="500"/>
      <c r="J51" s="500"/>
      <c r="K51" s="500"/>
      <c r="L51" s="501"/>
      <c r="M51" s="501"/>
      <c r="N51" s="501"/>
      <c r="O51" s="501"/>
      <c r="P51" s="57"/>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Q51" s="56"/>
      <c r="AR51" s="56"/>
    </row>
    <row r="52" spans="3:44" ht="0" hidden="1" customHeight="1" x14ac:dyDescent="0.35">
      <c r="C52" s="124"/>
      <c r="D52" s="124"/>
      <c r="E52" s="124"/>
      <c r="F52" s="139"/>
      <c r="G52" s="124"/>
      <c r="H52" s="500"/>
      <c r="I52" s="500"/>
      <c r="J52" s="500"/>
      <c r="K52" s="500"/>
      <c r="L52" s="501"/>
      <c r="M52" s="501"/>
      <c r="N52" s="501"/>
      <c r="O52" s="501"/>
      <c r="P52" s="57"/>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56"/>
      <c r="AQ52" s="56"/>
      <c r="AR52" s="56"/>
    </row>
    <row r="53" spans="3:44" ht="0" hidden="1" customHeight="1" x14ac:dyDescent="0.35">
      <c r="C53" s="124"/>
      <c r="D53" s="124"/>
      <c r="E53" s="124"/>
      <c r="F53" s="139"/>
      <c r="G53" s="124"/>
      <c r="H53" s="500"/>
      <c r="I53" s="500"/>
      <c r="J53" s="500"/>
      <c r="K53" s="500"/>
      <c r="L53" s="501"/>
      <c r="M53" s="501"/>
      <c r="N53" s="501"/>
      <c r="O53" s="501"/>
      <c r="P53" s="57"/>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56"/>
      <c r="AQ53" s="56"/>
      <c r="AR53" s="56"/>
    </row>
    <row r="54" spans="3:44" ht="0" hidden="1" customHeight="1" x14ac:dyDescent="0.25">
      <c r="C54" s="124"/>
      <c r="D54" s="124"/>
      <c r="E54" s="124"/>
      <c r="F54" s="139"/>
      <c r="G54" s="124"/>
      <c r="H54" s="500"/>
      <c r="I54" s="500"/>
      <c r="J54" s="500"/>
      <c r="K54" s="500"/>
      <c r="L54" s="501"/>
      <c r="M54" s="501"/>
      <c r="N54" s="501"/>
      <c r="O54" s="501"/>
      <c r="P54" s="57"/>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35"/>
      <c r="AQ54" s="35"/>
      <c r="AR54" s="35"/>
    </row>
    <row r="55" spans="3:44" ht="0" hidden="1" customHeight="1" x14ac:dyDescent="0.35">
      <c r="C55" s="124"/>
      <c r="D55" s="124"/>
      <c r="E55" s="124"/>
      <c r="F55" s="139"/>
      <c r="G55" s="124"/>
      <c r="H55" s="500"/>
      <c r="I55" s="500"/>
      <c r="J55" s="500"/>
      <c r="K55" s="500"/>
      <c r="L55" s="501"/>
      <c r="M55" s="501"/>
      <c r="N55" s="501"/>
      <c r="O55" s="501"/>
      <c r="P55" s="57"/>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56"/>
      <c r="AQ55" s="56"/>
      <c r="AR55" s="56"/>
    </row>
    <row r="56" spans="3:44" ht="0" hidden="1" customHeight="1" x14ac:dyDescent="0.35">
      <c r="C56" s="124"/>
      <c r="D56" s="124"/>
      <c r="E56" s="124"/>
      <c r="F56" s="139"/>
      <c r="G56" s="124"/>
      <c r="H56" s="500"/>
      <c r="I56" s="500"/>
      <c r="J56" s="500"/>
      <c r="K56" s="500"/>
      <c r="L56" s="501"/>
      <c r="M56" s="501"/>
      <c r="N56" s="501"/>
      <c r="O56" s="501"/>
      <c r="P56" s="57"/>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56"/>
      <c r="AQ56" s="56"/>
      <c r="AR56" s="56"/>
    </row>
    <row r="57" spans="3:44" ht="0" hidden="1" customHeight="1" x14ac:dyDescent="0.35">
      <c r="C57" s="124"/>
      <c r="D57" s="124"/>
      <c r="E57" s="124"/>
      <c r="F57" s="139"/>
      <c r="G57" s="124"/>
      <c r="H57" s="500"/>
      <c r="I57" s="500"/>
      <c r="J57" s="500"/>
      <c r="K57" s="500"/>
      <c r="L57" s="501"/>
      <c r="M57" s="501"/>
      <c r="N57" s="501"/>
      <c r="O57" s="501"/>
      <c r="P57" s="57"/>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56"/>
      <c r="AQ57" s="56"/>
      <c r="AR57" s="56"/>
    </row>
    <row r="58" spans="3:44" ht="0" hidden="1" customHeight="1" x14ac:dyDescent="0.35">
      <c r="C58" s="124"/>
      <c r="D58" s="124"/>
      <c r="E58" s="124"/>
      <c r="F58" s="139"/>
      <c r="G58" s="124"/>
      <c r="H58" s="500"/>
      <c r="I58" s="500"/>
      <c r="J58" s="500"/>
      <c r="K58" s="500"/>
      <c r="L58" s="501"/>
      <c r="M58" s="501"/>
      <c r="N58" s="501"/>
      <c r="O58" s="501"/>
      <c r="P58" s="57"/>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56"/>
      <c r="AQ58" s="56"/>
      <c r="AR58" s="56"/>
    </row>
    <row r="59" spans="3:44" ht="0" hidden="1" customHeight="1" x14ac:dyDescent="0.35">
      <c r="C59" s="124"/>
      <c r="D59" s="124"/>
      <c r="E59" s="124"/>
      <c r="F59" s="139"/>
      <c r="G59" s="124"/>
      <c r="H59" s="500"/>
      <c r="I59" s="500"/>
      <c r="J59" s="500"/>
      <c r="K59" s="500"/>
      <c r="L59" s="501"/>
      <c r="M59" s="501"/>
      <c r="N59" s="501"/>
      <c r="O59" s="501"/>
      <c r="P59" s="57"/>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Q59" s="56"/>
      <c r="AR59" s="56"/>
    </row>
    <row r="60" spans="3:44" ht="0" hidden="1" customHeight="1" x14ac:dyDescent="0.35">
      <c r="C60" s="124"/>
      <c r="D60" s="124"/>
      <c r="E60" s="124"/>
      <c r="F60" s="139"/>
      <c r="G60" s="124"/>
      <c r="H60" s="500"/>
      <c r="I60" s="500"/>
      <c r="J60" s="500"/>
      <c r="K60" s="500"/>
      <c r="L60" s="501"/>
      <c r="M60" s="501"/>
      <c r="N60" s="501"/>
      <c r="O60" s="501"/>
      <c r="P60" s="57"/>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Q60" s="56"/>
      <c r="AR60" s="56"/>
    </row>
    <row r="61" spans="3:44" ht="0" hidden="1" customHeight="1" x14ac:dyDescent="0.35">
      <c r="C61" s="124"/>
      <c r="D61" s="124"/>
      <c r="E61" s="124"/>
      <c r="F61" s="139"/>
      <c r="G61" s="124"/>
      <c r="H61" s="500"/>
      <c r="I61" s="500"/>
      <c r="J61" s="500"/>
      <c r="K61" s="500"/>
      <c r="L61" s="501"/>
      <c r="M61" s="501"/>
      <c r="N61" s="501"/>
      <c r="O61" s="501"/>
      <c r="P61" s="57"/>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Q61" s="56"/>
      <c r="AR61" s="56"/>
    </row>
    <row r="62" spans="3:44" ht="0" hidden="1" customHeight="1" x14ac:dyDescent="0.35">
      <c r="C62" s="124"/>
      <c r="D62" s="124"/>
      <c r="E62" s="124"/>
      <c r="F62" s="139"/>
      <c r="G62" s="124"/>
      <c r="H62" s="500"/>
      <c r="I62" s="500"/>
      <c r="J62" s="500"/>
      <c r="K62" s="500"/>
      <c r="L62" s="501"/>
      <c r="M62" s="501"/>
      <c r="N62" s="501"/>
      <c r="O62" s="501"/>
      <c r="P62" s="57"/>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Q62" s="56"/>
      <c r="AR62" s="56"/>
    </row>
    <row r="63" spans="3:44" ht="0" hidden="1" customHeight="1" x14ac:dyDescent="0.35">
      <c r="C63" s="124"/>
      <c r="D63" s="124"/>
      <c r="E63" s="124"/>
      <c r="F63" s="139"/>
      <c r="G63" s="124"/>
      <c r="H63" s="500"/>
      <c r="I63" s="500"/>
      <c r="J63" s="500"/>
      <c r="K63" s="500"/>
      <c r="L63" s="501"/>
      <c r="M63" s="501"/>
      <c r="N63" s="501"/>
      <c r="O63" s="501"/>
      <c r="P63" s="57"/>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Q63" s="56"/>
      <c r="AR63" s="56"/>
    </row>
    <row r="64" spans="3:44" ht="0" hidden="1" customHeight="1" x14ac:dyDescent="0.35">
      <c r="C64" s="124"/>
      <c r="D64" s="124"/>
      <c r="E64" s="124"/>
      <c r="F64" s="139"/>
      <c r="G64" s="124"/>
      <c r="H64" s="500"/>
      <c r="I64" s="500"/>
      <c r="J64" s="500"/>
      <c r="K64" s="500"/>
      <c r="L64" s="501"/>
      <c r="M64" s="501"/>
      <c r="N64" s="501"/>
      <c r="O64" s="501"/>
      <c r="P64" s="57"/>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Q64" s="56"/>
      <c r="AR64" s="56"/>
    </row>
    <row r="65" spans="3:44" ht="0" hidden="1" customHeight="1" x14ac:dyDescent="0.35">
      <c r="C65" s="124"/>
      <c r="D65" s="124"/>
      <c r="E65" s="124"/>
      <c r="F65" s="139"/>
      <c r="G65" s="124"/>
      <c r="H65" s="500"/>
      <c r="I65" s="500"/>
      <c r="J65" s="500"/>
      <c r="K65" s="500"/>
      <c r="L65" s="501"/>
      <c r="M65" s="501"/>
      <c r="N65" s="501"/>
      <c r="O65" s="501"/>
      <c r="P65" s="57"/>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Q65" s="56"/>
      <c r="AR65" s="56"/>
    </row>
    <row r="66" spans="3:44" ht="0" hidden="1" customHeight="1" x14ac:dyDescent="0.35">
      <c r="C66" s="124"/>
      <c r="D66" s="124"/>
      <c r="E66" s="124"/>
      <c r="F66" s="139"/>
      <c r="G66" s="124"/>
      <c r="H66" s="500"/>
      <c r="I66" s="500"/>
      <c r="J66" s="500"/>
      <c r="K66" s="500"/>
      <c r="L66" s="501"/>
      <c r="M66" s="501"/>
      <c r="N66" s="501"/>
      <c r="O66" s="501"/>
      <c r="P66" s="57"/>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Q66" s="56"/>
      <c r="AR66" s="56"/>
    </row>
    <row r="67" spans="3:44" ht="0" hidden="1" customHeight="1" x14ac:dyDescent="0.35">
      <c r="C67" s="124"/>
      <c r="D67" s="124"/>
      <c r="E67" s="124"/>
      <c r="F67" s="139"/>
      <c r="G67" s="124"/>
      <c r="H67" s="500"/>
      <c r="I67" s="500"/>
      <c r="J67" s="500"/>
      <c r="K67" s="500"/>
      <c r="L67" s="501"/>
      <c r="M67" s="501"/>
      <c r="N67" s="501"/>
      <c r="O67" s="501"/>
      <c r="P67" s="57"/>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Q67" s="56"/>
      <c r="AR67" s="56"/>
    </row>
    <row r="68" spans="3:44" ht="0" hidden="1" customHeight="1" x14ac:dyDescent="0.35">
      <c r="C68" s="124"/>
      <c r="D68" s="124"/>
      <c r="E68" s="124"/>
      <c r="F68" s="139"/>
      <c r="G68" s="124"/>
      <c r="H68" s="500"/>
      <c r="I68" s="500"/>
      <c r="J68" s="500"/>
      <c r="K68" s="500"/>
      <c r="L68" s="501"/>
      <c r="M68" s="501"/>
      <c r="N68" s="501"/>
      <c r="O68" s="501"/>
      <c r="P68" s="57"/>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Q68" s="56"/>
      <c r="AR68" s="56"/>
    </row>
    <row r="69" spans="3:44" ht="0" hidden="1" customHeight="1" x14ac:dyDescent="0.35">
      <c r="C69" s="124"/>
      <c r="D69" s="124"/>
      <c r="E69" s="124"/>
      <c r="F69" s="139"/>
      <c r="G69" s="124"/>
      <c r="H69" s="500"/>
      <c r="I69" s="500"/>
      <c r="J69" s="500"/>
      <c r="K69" s="500"/>
      <c r="L69" s="501"/>
      <c r="M69" s="501"/>
      <c r="N69" s="501"/>
      <c r="O69" s="501"/>
      <c r="P69" s="57"/>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Q69" s="56"/>
      <c r="AR69" s="56"/>
    </row>
    <row r="70" spans="3:44" ht="0" hidden="1" customHeight="1" x14ac:dyDescent="0.35">
      <c r="C70" s="124"/>
      <c r="D70" s="124"/>
      <c r="E70" s="124"/>
      <c r="F70" s="139"/>
      <c r="G70" s="124"/>
      <c r="H70" s="500"/>
      <c r="I70" s="500"/>
      <c r="J70" s="500"/>
      <c r="K70" s="500"/>
      <c r="L70" s="501"/>
      <c r="M70" s="501"/>
      <c r="N70" s="501"/>
      <c r="O70" s="501"/>
      <c r="P70" s="57"/>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Q70" s="56"/>
      <c r="AR70" s="56"/>
    </row>
    <row r="71" spans="3:44" ht="0" hidden="1" customHeight="1" x14ac:dyDescent="0.35">
      <c r="C71" s="124"/>
      <c r="D71" s="124"/>
      <c r="E71" s="124"/>
      <c r="F71" s="139"/>
      <c r="G71" s="124"/>
      <c r="H71" s="500"/>
      <c r="I71" s="500"/>
      <c r="J71" s="500"/>
      <c r="K71" s="500"/>
      <c r="L71" s="501"/>
      <c r="M71" s="501"/>
      <c r="N71" s="501"/>
      <c r="O71" s="501"/>
      <c r="P71" s="57"/>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Q71" s="56"/>
      <c r="AR71" s="56"/>
    </row>
    <row r="72" spans="3:44" ht="0" hidden="1" customHeight="1" x14ac:dyDescent="0.35">
      <c r="C72" s="124"/>
      <c r="D72" s="124"/>
      <c r="E72" s="124"/>
      <c r="F72" s="139"/>
      <c r="G72" s="124"/>
      <c r="H72" s="500"/>
      <c r="I72" s="500"/>
      <c r="J72" s="500"/>
      <c r="K72" s="500"/>
      <c r="L72" s="501"/>
      <c r="M72" s="501"/>
      <c r="N72" s="501"/>
      <c r="O72" s="501"/>
      <c r="P72" s="57"/>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Q72" s="56"/>
      <c r="AR72" s="56"/>
    </row>
    <row r="73" spans="3:44" ht="0" hidden="1" customHeight="1" x14ac:dyDescent="0.35">
      <c r="C73" s="124"/>
      <c r="D73" s="124"/>
      <c r="E73" s="124"/>
      <c r="F73" s="139"/>
      <c r="G73" s="124"/>
      <c r="H73" s="500"/>
      <c r="I73" s="500"/>
      <c r="J73" s="500"/>
      <c r="K73" s="500"/>
      <c r="L73" s="501"/>
      <c r="M73" s="501"/>
      <c r="N73" s="501"/>
      <c r="O73" s="501"/>
      <c r="P73" s="57"/>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Q73" s="56"/>
      <c r="AR73" s="56"/>
    </row>
    <row r="74" spans="3:44" ht="0" hidden="1" customHeight="1" x14ac:dyDescent="0.35">
      <c r="C74" s="124"/>
      <c r="D74" s="124"/>
      <c r="E74" s="124"/>
      <c r="F74" s="139"/>
      <c r="G74" s="124"/>
      <c r="H74" s="500"/>
      <c r="I74" s="500"/>
      <c r="J74" s="500"/>
      <c r="K74" s="500"/>
      <c r="L74" s="501"/>
      <c r="M74" s="501"/>
      <c r="N74" s="501"/>
      <c r="O74" s="501"/>
      <c r="P74" s="57"/>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Q74" s="56"/>
      <c r="AR74" s="56"/>
    </row>
    <row r="75" spans="3:44" ht="0" hidden="1" customHeight="1" x14ac:dyDescent="0.35">
      <c r="C75" s="124"/>
      <c r="D75" s="124"/>
      <c r="E75" s="124"/>
      <c r="F75" s="139"/>
      <c r="G75" s="124"/>
      <c r="H75" s="500"/>
      <c r="I75" s="500"/>
      <c r="J75" s="500"/>
      <c r="K75" s="500"/>
      <c r="L75" s="501"/>
      <c r="M75" s="501"/>
      <c r="N75" s="501"/>
      <c r="O75" s="501"/>
      <c r="P75" s="57"/>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Q75" s="56"/>
      <c r="AR75" s="56"/>
    </row>
    <row r="76" spans="3:44" ht="0" hidden="1" customHeight="1" x14ac:dyDescent="0.35">
      <c r="C76" s="124"/>
      <c r="D76" s="124"/>
      <c r="E76" s="124"/>
      <c r="F76" s="139"/>
      <c r="G76" s="124"/>
      <c r="H76" s="500"/>
      <c r="I76" s="500"/>
      <c r="J76" s="500"/>
      <c r="K76" s="500"/>
      <c r="L76" s="501"/>
      <c r="M76" s="501"/>
      <c r="N76" s="501"/>
      <c r="O76" s="501"/>
      <c r="P76" s="57"/>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Q76" s="56"/>
      <c r="AR76" s="56"/>
    </row>
    <row r="77" spans="3:44" ht="0" hidden="1" customHeight="1" x14ac:dyDescent="0.35">
      <c r="C77" s="124"/>
      <c r="D77" s="124"/>
      <c r="E77" s="124"/>
      <c r="F77" s="139"/>
      <c r="G77" s="124"/>
      <c r="H77" s="500"/>
      <c r="I77" s="500"/>
      <c r="J77" s="500"/>
      <c r="K77" s="500"/>
      <c r="L77" s="501"/>
      <c r="M77" s="501"/>
      <c r="N77" s="501"/>
      <c r="O77" s="501"/>
      <c r="P77" s="57"/>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Q77" s="56"/>
      <c r="AR77" s="56"/>
    </row>
    <row r="78" spans="3:44" ht="0" hidden="1" customHeight="1" x14ac:dyDescent="0.35">
      <c r="C78" s="124"/>
      <c r="D78" s="124"/>
      <c r="E78" s="124"/>
      <c r="F78" s="139"/>
      <c r="G78" s="124"/>
      <c r="H78" s="500"/>
      <c r="I78" s="500"/>
      <c r="J78" s="500"/>
      <c r="K78" s="500"/>
      <c r="L78" s="501"/>
      <c r="M78" s="501"/>
      <c r="N78" s="501"/>
      <c r="O78" s="501"/>
      <c r="P78" s="57"/>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Q78" s="56"/>
      <c r="AR78" s="56"/>
    </row>
    <row r="79" spans="3:44" ht="0" hidden="1" customHeight="1" x14ac:dyDescent="0.35">
      <c r="C79" s="124"/>
      <c r="D79" s="124"/>
      <c r="E79" s="124"/>
      <c r="F79" s="139"/>
      <c r="G79" s="124"/>
      <c r="H79" s="500"/>
      <c r="I79" s="500"/>
      <c r="J79" s="500"/>
      <c r="K79" s="500"/>
      <c r="L79" s="501"/>
      <c r="M79" s="501"/>
      <c r="N79" s="501"/>
      <c r="O79" s="501"/>
      <c r="P79" s="57"/>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Q79" s="56"/>
      <c r="AR79" s="56"/>
    </row>
    <row r="80" spans="3:44" ht="0" hidden="1" customHeight="1" x14ac:dyDescent="0.35">
      <c r="C80" s="124"/>
      <c r="D80" s="124"/>
      <c r="E80" s="124"/>
      <c r="F80" s="139"/>
      <c r="G80" s="124"/>
      <c r="H80" s="500"/>
      <c r="I80" s="500"/>
      <c r="J80" s="500"/>
      <c r="K80" s="500"/>
      <c r="L80" s="501"/>
      <c r="M80" s="501"/>
      <c r="N80" s="501"/>
      <c r="O80" s="501"/>
      <c r="P80" s="57"/>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Q80" s="56"/>
      <c r="AR80" s="56"/>
    </row>
    <row r="81" spans="3:44" ht="0" hidden="1" customHeight="1" x14ac:dyDescent="0.35">
      <c r="C81" s="124"/>
      <c r="D81" s="124"/>
      <c r="E81" s="124"/>
      <c r="F81" s="139"/>
      <c r="G81" s="124"/>
      <c r="H81" s="500"/>
      <c r="I81" s="500"/>
      <c r="J81" s="500"/>
      <c r="K81" s="500"/>
      <c r="L81" s="501"/>
      <c r="M81" s="501"/>
      <c r="N81" s="501"/>
      <c r="O81" s="501"/>
      <c r="P81" s="57"/>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Q81" s="56"/>
      <c r="AR81" s="56"/>
    </row>
    <row r="82" spans="3:44" ht="0" hidden="1" customHeight="1" x14ac:dyDescent="0.35">
      <c r="C82" s="124"/>
      <c r="D82" s="124"/>
      <c r="E82" s="124"/>
      <c r="F82" s="139"/>
      <c r="G82" s="124"/>
      <c r="H82" s="500"/>
      <c r="I82" s="500"/>
      <c r="J82" s="500"/>
      <c r="K82" s="500"/>
      <c r="L82" s="501"/>
      <c r="M82" s="501"/>
      <c r="N82" s="501"/>
      <c r="O82" s="501"/>
      <c r="P82" s="57"/>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Q82" s="56"/>
      <c r="AR82" s="56"/>
    </row>
    <row r="83" spans="3:44" ht="0" hidden="1" customHeight="1" x14ac:dyDescent="0.35">
      <c r="C83" s="124"/>
      <c r="D83" s="124"/>
      <c r="E83" s="124"/>
      <c r="F83" s="139"/>
      <c r="G83" s="124"/>
      <c r="H83" s="500"/>
      <c r="I83" s="500"/>
      <c r="J83" s="500"/>
      <c r="K83" s="500"/>
      <c r="L83" s="501"/>
      <c r="M83" s="501"/>
      <c r="N83" s="501"/>
      <c r="O83" s="501"/>
      <c r="P83" s="57"/>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Q83" s="56"/>
      <c r="AR83" s="56"/>
    </row>
    <row r="84" spans="3:44" ht="0" hidden="1" customHeight="1" x14ac:dyDescent="0.35">
      <c r="C84" s="124"/>
      <c r="D84" s="124"/>
      <c r="E84" s="124"/>
      <c r="F84" s="139"/>
      <c r="G84" s="124"/>
      <c r="H84" s="500"/>
      <c r="I84" s="500"/>
      <c r="J84" s="500"/>
      <c r="K84" s="500"/>
      <c r="L84" s="501"/>
      <c r="M84" s="501"/>
      <c r="N84" s="501"/>
      <c r="O84" s="501"/>
      <c r="P84" s="57"/>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Q84" s="56"/>
      <c r="AR84" s="56"/>
    </row>
    <row r="85" spans="3:44" ht="0" hidden="1" customHeight="1" x14ac:dyDescent="0.35">
      <c r="C85" s="124"/>
      <c r="D85" s="124"/>
      <c r="E85" s="124"/>
      <c r="F85" s="139"/>
      <c r="G85" s="124"/>
      <c r="H85" s="500"/>
      <c r="I85" s="500"/>
      <c r="J85" s="500"/>
      <c r="K85" s="500"/>
      <c r="L85" s="501"/>
      <c r="M85" s="501"/>
      <c r="N85" s="501"/>
      <c r="O85" s="501"/>
      <c r="P85" s="57"/>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Q85" s="56"/>
      <c r="AR85" s="56"/>
    </row>
    <row r="86" spans="3:44" ht="0" hidden="1" customHeight="1" x14ac:dyDescent="0.35">
      <c r="C86" s="124"/>
      <c r="D86" s="124"/>
      <c r="E86" s="124"/>
      <c r="F86" s="139"/>
      <c r="G86" s="124"/>
      <c r="H86" s="500"/>
      <c r="I86" s="500"/>
      <c r="J86" s="500"/>
      <c r="K86" s="500"/>
      <c r="L86" s="501"/>
      <c r="M86" s="501"/>
      <c r="N86" s="501"/>
      <c r="O86" s="501"/>
      <c r="P86" s="57"/>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Q86" s="56"/>
      <c r="AR86" s="56"/>
    </row>
    <row r="87" spans="3:44" ht="0" hidden="1" customHeight="1" x14ac:dyDescent="0.35">
      <c r="C87" s="124"/>
      <c r="D87" s="124"/>
      <c r="E87" s="124"/>
      <c r="F87" s="139"/>
      <c r="G87" s="124"/>
      <c r="H87" s="500"/>
      <c r="I87" s="500"/>
      <c r="J87" s="500"/>
      <c r="K87" s="500"/>
      <c r="L87" s="501"/>
      <c r="M87" s="501"/>
      <c r="N87" s="501"/>
      <c r="O87" s="501"/>
      <c r="P87" s="57"/>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Q87" s="56"/>
      <c r="AR87" s="56"/>
    </row>
    <row r="88" spans="3:44" ht="0" hidden="1" customHeight="1" x14ac:dyDescent="0.35">
      <c r="C88" s="124"/>
      <c r="D88" s="124"/>
      <c r="E88" s="124"/>
      <c r="F88" s="139"/>
      <c r="G88" s="124"/>
      <c r="H88" s="500"/>
      <c r="I88" s="500"/>
      <c r="J88" s="500"/>
      <c r="K88" s="500"/>
      <c r="L88" s="501"/>
      <c r="M88" s="501"/>
      <c r="N88" s="501"/>
      <c r="O88" s="501"/>
      <c r="P88" s="57"/>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Q88" s="56"/>
      <c r="AR88" s="56"/>
    </row>
    <row r="89" spans="3:44" ht="0" hidden="1" customHeight="1" x14ac:dyDescent="0.35">
      <c r="C89" s="124"/>
      <c r="D89" s="124"/>
      <c r="E89" s="124"/>
      <c r="F89" s="139"/>
      <c r="G89" s="124"/>
      <c r="H89" s="500"/>
      <c r="I89" s="500"/>
      <c r="J89" s="500"/>
      <c r="K89" s="500"/>
      <c r="L89" s="501"/>
      <c r="M89" s="501"/>
      <c r="N89" s="501"/>
      <c r="O89" s="501"/>
      <c r="P89" s="57"/>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Q89" s="56"/>
      <c r="AR89" s="56"/>
    </row>
    <row r="90" spans="3:44" ht="0" hidden="1" customHeight="1" x14ac:dyDescent="0.35">
      <c r="C90" s="124"/>
      <c r="D90" s="124"/>
      <c r="E90" s="124"/>
      <c r="F90" s="139"/>
      <c r="G90" s="124"/>
      <c r="H90" s="500"/>
      <c r="I90" s="500"/>
      <c r="J90" s="500"/>
      <c r="K90" s="500"/>
      <c r="L90" s="501"/>
      <c r="M90" s="501"/>
      <c r="N90" s="501"/>
      <c r="O90" s="501"/>
      <c r="P90" s="57"/>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Q90" s="56"/>
      <c r="AR90" s="56"/>
    </row>
    <row r="91" spans="3:44" ht="0" hidden="1" customHeight="1" x14ac:dyDescent="0.35">
      <c r="C91" s="124"/>
      <c r="D91" s="124"/>
      <c r="E91" s="124"/>
      <c r="F91" s="139"/>
      <c r="G91" s="124"/>
      <c r="H91" s="500"/>
      <c r="I91" s="500"/>
      <c r="J91" s="500"/>
      <c r="K91" s="500"/>
      <c r="L91" s="501"/>
      <c r="M91" s="501"/>
      <c r="N91" s="501"/>
      <c r="O91" s="501"/>
      <c r="P91" s="57"/>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Q91" s="56"/>
      <c r="AR91" s="56"/>
    </row>
    <row r="92" spans="3:44" ht="0" hidden="1" customHeight="1" x14ac:dyDescent="0.35">
      <c r="C92" s="124"/>
      <c r="D92" s="124"/>
      <c r="E92" s="124"/>
      <c r="F92" s="139"/>
      <c r="G92" s="124"/>
      <c r="H92" s="500"/>
      <c r="I92" s="500"/>
      <c r="J92" s="500"/>
      <c r="K92" s="500"/>
      <c r="L92" s="501"/>
      <c r="M92" s="501"/>
      <c r="N92" s="501"/>
      <c r="O92" s="501"/>
      <c r="P92" s="57"/>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Q92" s="56"/>
      <c r="AR92" s="56"/>
    </row>
    <row r="93" spans="3:44" ht="0" hidden="1" customHeight="1" x14ac:dyDescent="0.35">
      <c r="C93" s="124"/>
      <c r="D93" s="124"/>
      <c r="E93" s="124"/>
      <c r="F93" s="139"/>
      <c r="G93" s="124"/>
      <c r="H93" s="500"/>
      <c r="I93" s="500"/>
      <c r="J93" s="500"/>
      <c r="K93" s="500"/>
      <c r="L93" s="501"/>
      <c r="M93" s="501"/>
      <c r="N93" s="501"/>
      <c r="O93" s="501"/>
      <c r="P93" s="57"/>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Q93" s="56"/>
      <c r="AR93" s="56"/>
    </row>
    <row r="94" spans="3:44" ht="0" hidden="1" customHeight="1" x14ac:dyDescent="0.35">
      <c r="C94" s="124"/>
      <c r="D94" s="124"/>
      <c r="E94" s="124"/>
      <c r="F94" s="139"/>
      <c r="G94" s="124"/>
      <c r="H94" s="500"/>
      <c r="I94" s="500"/>
      <c r="J94" s="500"/>
      <c r="K94" s="500"/>
      <c r="L94" s="501"/>
      <c r="M94" s="501"/>
      <c r="N94" s="501"/>
      <c r="O94" s="501"/>
      <c r="P94" s="57"/>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Q94" s="56"/>
      <c r="AR94" s="56"/>
    </row>
    <row r="95" spans="3:44" ht="0" hidden="1" customHeight="1" x14ac:dyDescent="0.35">
      <c r="C95" s="124"/>
      <c r="D95" s="124"/>
      <c r="E95" s="124"/>
      <c r="F95" s="139"/>
      <c r="G95" s="124"/>
      <c r="H95" s="500"/>
      <c r="I95" s="500"/>
      <c r="J95" s="500"/>
      <c r="K95" s="500"/>
      <c r="L95" s="501"/>
      <c r="M95" s="501"/>
      <c r="N95" s="501"/>
      <c r="O95" s="501"/>
      <c r="P95" s="57"/>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Q95" s="56"/>
      <c r="AR95" s="56"/>
    </row>
    <row r="96" spans="3:44" ht="0" hidden="1" customHeight="1" x14ac:dyDescent="0.35">
      <c r="C96" s="124"/>
      <c r="D96" s="124"/>
      <c r="E96" s="124"/>
      <c r="F96" s="139"/>
      <c r="G96" s="124"/>
      <c r="H96" s="500"/>
      <c r="I96" s="500"/>
      <c r="J96" s="500"/>
      <c r="K96" s="500"/>
      <c r="L96" s="501"/>
      <c r="M96" s="501"/>
      <c r="N96" s="501"/>
      <c r="O96" s="501"/>
      <c r="P96" s="57"/>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Q96" s="56"/>
      <c r="AR96" s="56"/>
    </row>
    <row r="97" spans="2:75" ht="0" hidden="1" customHeight="1" x14ac:dyDescent="0.35">
      <c r="C97" s="124"/>
      <c r="D97" s="124"/>
      <c r="E97" s="124"/>
      <c r="F97" s="139"/>
      <c r="G97" s="124"/>
      <c r="H97" s="500"/>
      <c r="I97" s="500"/>
      <c r="J97" s="500"/>
      <c r="K97" s="500"/>
      <c r="L97" s="501"/>
      <c r="M97" s="501"/>
      <c r="N97" s="501"/>
      <c r="O97" s="501"/>
      <c r="P97" s="57"/>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Q97" s="56"/>
      <c r="AR97" s="56"/>
    </row>
    <row r="98" spans="2:75" ht="0" hidden="1" customHeight="1" x14ac:dyDescent="0.35">
      <c r="C98" s="124"/>
      <c r="D98" s="124"/>
      <c r="E98" s="124"/>
      <c r="F98" s="139"/>
      <c r="G98" s="124"/>
      <c r="H98" s="500"/>
      <c r="I98" s="500"/>
      <c r="J98" s="500"/>
      <c r="K98" s="500"/>
      <c r="L98" s="501"/>
      <c r="M98" s="501"/>
      <c r="N98" s="501"/>
      <c r="O98" s="501"/>
      <c r="P98" s="57"/>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Q98" s="56"/>
      <c r="AR98" s="56"/>
    </row>
    <row r="99" spans="2:75" ht="0" hidden="1" customHeight="1" x14ac:dyDescent="0.35">
      <c r="C99" s="124"/>
      <c r="D99" s="124"/>
      <c r="E99" s="124"/>
      <c r="F99" s="139"/>
      <c r="G99" s="124"/>
      <c r="H99" s="500"/>
      <c r="I99" s="500"/>
      <c r="J99" s="500"/>
      <c r="K99" s="500"/>
      <c r="L99" s="501"/>
      <c r="M99" s="501"/>
      <c r="N99" s="501"/>
      <c r="O99" s="501"/>
      <c r="P99" s="57"/>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Q99" s="56"/>
      <c r="AR99" s="56"/>
    </row>
    <row r="100" spans="2:75" ht="0" hidden="1" customHeight="1" x14ac:dyDescent="0.25">
      <c r="C100" s="124"/>
      <c r="D100" s="124"/>
      <c r="E100" s="124"/>
      <c r="F100" s="139"/>
      <c r="G100" s="124"/>
      <c r="H100" s="500"/>
      <c r="I100" s="500"/>
      <c r="J100" s="500"/>
      <c r="K100" s="500"/>
      <c r="L100" s="501"/>
      <c r="M100" s="501"/>
      <c r="N100" s="501"/>
      <c r="O100" s="501"/>
      <c r="P100" s="57"/>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Q100" s="35"/>
      <c r="AR100" s="35"/>
    </row>
    <row r="101" spans="2:75" ht="0" hidden="1" customHeight="1" x14ac:dyDescent="0.35">
      <c r="C101" s="124"/>
      <c r="D101" s="124"/>
      <c r="E101" s="124"/>
      <c r="F101" s="139"/>
      <c r="G101" s="124"/>
      <c r="H101" s="500"/>
      <c r="I101" s="500"/>
      <c r="J101" s="500"/>
      <c r="K101" s="500"/>
      <c r="L101" s="501"/>
      <c r="M101" s="501"/>
      <c r="N101" s="501"/>
      <c r="O101" s="501"/>
      <c r="P101" s="57"/>
      <c r="AQ101" s="56"/>
      <c r="AR101" s="56"/>
    </row>
    <row r="102" spans="2:75" ht="18" customHeight="1" x14ac:dyDescent="0.35">
      <c r="C102" s="124"/>
      <c r="D102" s="124"/>
      <c r="E102" s="124"/>
      <c r="F102" s="139"/>
      <c r="G102" s="124"/>
      <c r="H102" s="500"/>
      <c r="I102" s="500"/>
      <c r="J102" s="500"/>
      <c r="K102" s="500"/>
      <c r="L102" s="501"/>
      <c r="M102" s="501"/>
      <c r="N102" s="501"/>
      <c r="O102" s="501"/>
      <c r="P102" s="57"/>
      <c r="AQ102" s="56"/>
      <c r="AR102" s="56"/>
    </row>
    <row r="103" spans="2:75" ht="18" customHeight="1" x14ac:dyDescent="0.25">
      <c r="C103" s="124"/>
      <c r="D103" s="124"/>
      <c r="E103" s="124"/>
      <c r="F103" s="139"/>
      <c r="G103" s="124"/>
      <c r="H103" s="500"/>
      <c r="I103" s="500"/>
      <c r="J103" s="500"/>
      <c r="K103" s="500"/>
      <c r="L103" s="501"/>
      <c r="M103" s="501"/>
      <c r="N103" s="501"/>
      <c r="O103" s="501"/>
      <c r="P103" s="57"/>
    </row>
    <row r="104" spans="2:75" ht="9" customHeight="1" x14ac:dyDescent="0.35">
      <c r="E104" s="58"/>
      <c r="F104" s="140"/>
      <c r="Z104" s="61"/>
      <c r="AC104" s="3"/>
      <c r="AD104" s="3"/>
      <c r="AE104" s="3"/>
      <c r="AF104" s="47"/>
      <c r="AJ104" s="3"/>
    </row>
    <row r="105" spans="2:75" ht="40" customHeight="1" x14ac:dyDescent="0.35">
      <c r="B105"/>
      <c r="C105" s="502" t="s">
        <v>107</v>
      </c>
      <c r="D105" s="502"/>
      <c r="E105" s="502"/>
      <c r="F105" s="502"/>
      <c r="G105" s="502"/>
      <c r="H105" s="502"/>
      <c r="I105" s="502"/>
      <c r="J105" s="502"/>
      <c r="K105" s="502"/>
      <c r="L105" s="502"/>
      <c r="M105" s="502"/>
      <c r="N105" s="502"/>
      <c r="O105" s="502"/>
      <c r="P105" s="502"/>
      <c r="Q105" s="502"/>
      <c r="R105" s="502"/>
      <c r="S105" s="502"/>
      <c r="T105" s="502"/>
      <c r="U105" s="502"/>
      <c r="V105" s="502"/>
      <c r="W105" s="502"/>
      <c r="X105" s="502"/>
      <c r="Y105" s="502"/>
      <c r="Z105" s="502"/>
      <c r="AA105" s="502"/>
      <c r="AB105" s="502"/>
      <c r="AC105" s="502"/>
      <c r="AD105" s="502"/>
      <c r="AE105" s="502"/>
      <c r="AF105" s="502"/>
      <c r="AG105" s="502"/>
      <c r="AH105" s="502"/>
      <c r="AI105" s="502"/>
      <c r="AJ105" s="502"/>
      <c r="AK105" s="502"/>
      <c r="AL105" s="502"/>
      <c r="AM105" s="502"/>
      <c r="AN105" s="502"/>
      <c r="AO105" s="502"/>
      <c r="AP105" s="150"/>
    </row>
    <row r="106" spans="2:75" s="60" customFormat="1" ht="12" customHeight="1" x14ac:dyDescent="0.3">
      <c r="E106" s="34"/>
      <c r="F106" s="140"/>
      <c r="G106"/>
      <c r="H106"/>
      <c r="I106"/>
      <c r="J106"/>
      <c r="K106"/>
      <c r="L106"/>
      <c r="M106"/>
      <c r="N106"/>
      <c r="O106"/>
      <c r="P106"/>
      <c r="Q106"/>
      <c r="R106"/>
      <c r="S106"/>
      <c r="T106"/>
      <c r="U106"/>
      <c r="V106"/>
      <c r="W106"/>
      <c r="X106"/>
      <c r="Y106"/>
      <c r="Z106"/>
      <c r="AA106"/>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row>
    <row r="107" spans="2:75" s="151" customFormat="1" ht="12.75" customHeight="1" x14ac:dyDescent="0.25"/>
    <row r="108" spans="2:75" s="151" customFormat="1" ht="12.75" customHeight="1" x14ac:dyDescent="0.25"/>
    <row r="109" spans="2:75" s="151" customFormat="1" ht="12.75" customHeight="1" x14ac:dyDescent="0.25"/>
    <row r="110" spans="2:75" s="151" customFormat="1" ht="12.75" customHeight="1" x14ac:dyDescent="0.25"/>
    <row r="111" spans="2:75" s="151" customFormat="1" ht="12.75" customHeight="1" x14ac:dyDescent="0.25"/>
    <row r="112" spans="2:75" s="151" customFormat="1" ht="12.75" customHeight="1" x14ac:dyDescent="0.25"/>
    <row r="113" s="151" customFormat="1" ht="12.75" customHeight="1" x14ac:dyDescent="0.25"/>
    <row r="114" s="151" customFormat="1" ht="12.75" customHeight="1" x14ac:dyDescent="0.25"/>
    <row r="115" s="151" customFormat="1" ht="12.75" customHeight="1" x14ac:dyDescent="0.25"/>
    <row r="116" s="151" customFormat="1" ht="12.75" customHeight="1" x14ac:dyDescent="0.25"/>
    <row r="117" s="151" customFormat="1" ht="12.75" customHeight="1" x14ac:dyDescent="0.25"/>
    <row r="118" s="151" customFormat="1" ht="12.75" customHeight="1" x14ac:dyDescent="0.25"/>
    <row r="119" s="151" customFormat="1" ht="12.75" customHeight="1" x14ac:dyDescent="0.25"/>
    <row r="120" s="151" customFormat="1" ht="12.75" customHeight="1" x14ac:dyDescent="0.25"/>
    <row r="121" s="151" customFormat="1" ht="12.75" customHeight="1" x14ac:dyDescent="0.25"/>
    <row r="122" s="151" customFormat="1" ht="12.75" customHeight="1" x14ac:dyDescent="0.25"/>
    <row r="123" s="151" customFormat="1" ht="12.75" customHeight="1" x14ac:dyDescent="0.25"/>
    <row r="124" s="151" customFormat="1" ht="12.75" customHeight="1" x14ac:dyDescent="0.25"/>
    <row r="125" s="151" customFormat="1" ht="12.75" customHeight="1" x14ac:dyDescent="0.25"/>
    <row r="126" s="151" customFormat="1" ht="12.75" customHeight="1" x14ac:dyDescent="0.25"/>
    <row r="127" s="151" customFormat="1" ht="12.75" customHeight="1" x14ac:dyDescent="0.25"/>
    <row r="128" s="151" customFormat="1" ht="12.75" customHeight="1" x14ac:dyDescent="0.25"/>
    <row r="129" s="151" customFormat="1" ht="12.75" customHeight="1" x14ac:dyDescent="0.25"/>
    <row r="130" s="151" customFormat="1" ht="12.75" customHeight="1" x14ac:dyDescent="0.25"/>
    <row r="131" s="151" customFormat="1" ht="12.75" customHeight="1" x14ac:dyDescent="0.25"/>
    <row r="132" s="151" customFormat="1" ht="12.75" customHeight="1" x14ac:dyDescent="0.25"/>
    <row r="133" s="151" customFormat="1" ht="12.75" customHeight="1" x14ac:dyDescent="0.25"/>
    <row r="134" s="151" customFormat="1" ht="12.75" customHeight="1" x14ac:dyDescent="0.25"/>
    <row r="135" s="151" customFormat="1" ht="12.75" customHeight="1" x14ac:dyDescent="0.25"/>
    <row r="136" s="151" customFormat="1" ht="12.75" customHeight="1" x14ac:dyDescent="0.25"/>
    <row r="137" s="151" customFormat="1" ht="12.75" customHeight="1" x14ac:dyDescent="0.25"/>
    <row r="138" s="151" customFormat="1" ht="12.75" customHeight="1" x14ac:dyDescent="0.25"/>
    <row r="139" s="151" customFormat="1" ht="12.75" customHeight="1" x14ac:dyDescent="0.25"/>
    <row r="140" s="151" customFormat="1" ht="12.75" customHeight="1" x14ac:dyDescent="0.25"/>
    <row r="141" s="151" customFormat="1" ht="12.75" customHeight="1" x14ac:dyDescent="0.25"/>
    <row r="142" s="151" customFormat="1" ht="12.75" customHeight="1" x14ac:dyDescent="0.25"/>
    <row r="143" s="151" customFormat="1" ht="12.75" customHeight="1" x14ac:dyDescent="0.25"/>
    <row r="144" s="151" customFormat="1" ht="12.75" customHeight="1" x14ac:dyDescent="0.25"/>
    <row r="145" s="151" customFormat="1" ht="12.75" customHeight="1" x14ac:dyDescent="0.25"/>
    <row r="146" s="151" customFormat="1" ht="12.75" customHeight="1" x14ac:dyDescent="0.25"/>
    <row r="147" s="151" customFormat="1" ht="12.75" customHeight="1" x14ac:dyDescent="0.25"/>
    <row r="148" s="151" customFormat="1" ht="12.75" customHeight="1" x14ac:dyDescent="0.25"/>
    <row r="149" s="151" customFormat="1" ht="12.75" customHeight="1" x14ac:dyDescent="0.25"/>
    <row r="150" s="151" customFormat="1" ht="12.75" customHeight="1" x14ac:dyDescent="0.25"/>
    <row r="151" s="151" customFormat="1" ht="12.75" customHeight="1" x14ac:dyDescent="0.25"/>
    <row r="152" s="151" customFormat="1" ht="12.75" customHeight="1" x14ac:dyDescent="0.25"/>
    <row r="153" s="151" customFormat="1" ht="12.75" customHeight="1" x14ac:dyDescent="0.25"/>
  </sheetData>
  <mergeCells count="273">
    <mergeCell ref="C2:AP2"/>
    <mergeCell ref="H55:K55"/>
    <mergeCell ref="L55:O55"/>
    <mergeCell ref="H31:K31"/>
    <mergeCell ref="H52:K52"/>
    <mergeCell ref="C4:AP4"/>
    <mergeCell ref="C3:AP3"/>
    <mergeCell ref="L25:O25"/>
    <mergeCell ref="H25:K25"/>
    <mergeCell ref="L28:O28"/>
    <mergeCell ref="H53:K53"/>
    <mergeCell ref="H54:K54"/>
    <mergeCell ref="H24:K24"/>
    <mergeCell ref="L52:O52"/>
    <mergeCell ref="L53:O53"/>
    <mergeCell ref="L54:O54"/>
    <mergeCell ref="X15:AD15"/>
    <mergeCell ref="P15:V15"/>
    <mergeCell ref="H22:K22"/>
    <mergeCell ref="L24:O24"/>
    <mergeCell ref="L22:O22"/>
    <mergeCell ref="N12:O12"/>
    <mergeCell ref="AF15:AL15"/>
    <mergeCell ref="R12:S12"/>
    <mergeCell ref="H77:K77"/>
    <mergeCell ref="L77:O77"/>
    <mergeCell ref="L61:O61"/>
    <mergeCell ref="H62:K62"/>
    <mergeCell ref="L62:O62"/>
    <mergeCell ref="H61:K61"/>
    <mergeCell ref="H71:K71"/>
    <mergeCell ref="L71:O71"/>
    <mergeCell ref="H73:K73"/>
    <mergeCell ref="H76:K76"/>
    <mergeCell ref="H65:K65"/>
    <mergeCell ref="H74:K74"/>
    <mergeCell ref="L74:O74"/>
    <mergeCell ref="H75:K75"/>
    <mergeCell ref="L76:O76"/>
    <mergeCell ref="L73:O73"/>
    <mergeCell ref="H70:K70"/>
    <mergeCell ref="L66:O66"/>
    <mergeCell ref="H66:K66"/>
    <mergeCell ref="L63:O63"/>
    <mergeCell ref="L75:O75"/>
    <mergeCell ref="L64:O64"/>
    <mergeCell ref="L70:O70"/>
    <mergeCell ref="H64:K64"/>
    <mergeCell ref="AH13:AI13"/>
    <mergeCell ref="AJ13:AK13"/>
    <mergeCell ref="Z13:AA13"/>
    <mergeCell ref="AF13:AG13"/>
    <mergeCell ref="H56:K56"/>
    <mergeCell ref="H57:K57"/>
    <mergeCell ref="H58:K58"/>
    <mergeCell ref="H29:K29"/>
    <mergeCell ref="L29:O29"/>
    <mergeCell ref="H27:K27"/>
    <mergeCell ref="L27:O27"/>
    <mergeCell ref="H28:K28"/>
    <mergeCell ref="L31:O31"/>
    <mergeCell ref="H37:K37"/>
    <mergeCell ref="L37:O37"/>
    <mergeCell ref="H34:K34"/>
    <mergeCell ref="L34:O34"/>
    <mergeCell ref="H35:K35"/>
    <mergeCell ref="L35:O35"/>
    <mergeCell ref="H36:K36"/>
    <mergeCell ref="L36:O36"/>
    <mergeCell ref="H38:K38"/>
    <mergeCell ref="AB9:AC9"/>
    <mergeCell ref="Z9:AA9"/>
    <mergeCell ref="AF9:AG9"/>
    <mergeCell ref="AD11:AE11"/>
    <mergeCell ref="J12:K12"/>
    <mergeCell ref="AF10:AG10"/>
    <mergeCell ref="R13:S13"/>
    <mergeCell ref="AB12:AC12"/>
    <mergeCell ref="T13:U13"/>
    <mergeCell ref="T12:U12"/>
    <mergeCell ref="AD13:AE13"/>
    <mergeCell ref="AB13:AC13"/>
    <mergeCell ref="J13:K13"/>
    <mergeCell ref="L12:M12"/>
    <mergeCell ref="P12:Q12"/>
    <mergeCell ref="J11:K11"/>
    <mergeCell ref="R11:S11"/>
    <mergeCell ref="R10:S10"/>
    <mergeCell ref="L10:M10"/>
    <mergeCell ref="J10:K10"/>
    <mergeCell ref="P13:Q13"/>
    <mergeCell ref="T7:U7"/>
    <mergeCell ref="J7:K7"/>
    <mergeCell ref="H7:I7"/>
    <mergeCell ref="R9:S9"/>
    <mergeCell ref="T9:U9"/>
    <mergeCell ref="L9:M9"/>
    <mergeCell ref="L7:M7"/>
    <mergeCell ref="J9:K9"/>
    <mergeCell ref="N9:O9"/>
    <mergeCell ref="L8:M8"/>
    <mergeCell ref="J8:K8"/>
    <mergeCell ref="R7:S7"/>
    <mergeCell ref="H8:I8"/>
    <mergeCell ref="H6:U6"/>
    <mergeCell ref="T8:U8"/>
    <mergeCell ref="R8:S8"/>
    <mergeCell ref="P8:Q8"/>
    <mergeCell ref="N8:O8"/>
    <mergeCell ref="AH12:AI12"/>
    <mergeCell ref="AF12:AG12"/>
    <mergeCell ref="H11:I11"/>
    <mergeCell ref="H9:I9"/>
    <mergeCell ref="P7:Q7"/>
    <mergeCell ref="N7:O7"/>
    <mergeCell ref="P9:Q9"/>
    <mergeCell ref="P11:Q11"/>
    <mergeCell ref="AD9:AE9"/>
    <mergeCell ref="Z8:AA8"/>
    <mergeCell ref="AB8:AC8"/>
    <mergeCell ref="Z6:AM6"/>
    <mergeCell ref="Z7:AA7"/>
    <mergeCell ref="AB7:AC7"/>
    <mergeCell ref="AD7:AE7"/>
    <mergeCell ref="AF7:AG7"/>
    <mergeCell ref="AH7:AI7"/>
    <mergeCell ref="AJ7:AK7"/>
    <mergeCell ref="AL7:AM7"/>
    <mergeCell ref="AJ8:AK8"/>
    <mergeCell ref="AL8:AM8"/>
    <mergeCell ref="AD8:AE8"/>
    <mergeCell ref="AH8:AI8"/>
    <mergeCell ref="AH9:AI9"/>
    <mergeCell ref="AJ9:AK9"/>
    <mergeCell ref="AL9:AM9"/>
    <mergeCell ref="AH10:AI10"/>
    <mergeCell ref="AL12:AM12"/>
    <mergeCell ref="AL11:AM11"/>
    <mergeCell ref="AF8:AG8"/>
    <mergeCell ref="AL10:AM10"/>
    <mergeCell ref="AD10:AE10"/>
    <mergeCell ref="AD12:AE12"/>
    <mergeCell ref="AJ10:AK10"/>
    <mergeCell ref="AH11:AI11"/>
    <mergeCell ref="AJ11:AK11"/>
    <mergeCell ref="AJ12:AK12"/>
    <mergeCell ref="H26:K26"/>
    <mergeCell ref="L26:O26"/>
    <mergeCell ref="AF11:AG11"/>
    <mergeCell ref="Z10:AA10"/>
    <mergeCell ref="L11:M11"/>
    <mergeCell ref="N13:O13"/>
    <mergeCell ref="H10:I10"/>
    <mergeCell ref="L13:M13"/>
    <mergeCell ref="H23:K23"/>
    <mergeCell ref="L23:O23"/>
    <mergeCell ref="T11:U11"/>
    <mergeCell ref="T10:U10"/>
    <mergeCell ref="N11:O11"/>
    <mergeCell ref="N10:O10"/>
    <mergeCell ref="P10:Q10"/>
    <mergeCell ref="Z12:AA12"/>
    <mergeCell ref="H12:I12"/>
    <mergeCell ref="H13:I13"/>
    <mergeCell ref="AB10:AC10"/>
    <mergeCell ref="AB11:AC11"/>
    <mergeCell ref="Z11:AA11"/>
    <mergeCell ref="R21:AC21"/>
    <mergeCell ref="AD21:AO21"/>
    <mergeCell ref="AL13:AM13"/>
    <mergeCell ref="L30:O30"/>
    <mergeCell ref="H33:K33"/>
    <mergeCell ref="L33:O33"/>
    <mergeCell ref="H32:K32"/>
    <mergeCell ref="L32:O32"/>
    <mergeCell ref="H44:K44"/>
    <mergeCell ref="L44:O44"/>
    <mergeCell ref="H40:K40"/>
    <mergeCell ref="L40:O40"/>
    <mergeCell ref="H41:K41"/>
    <mergeCell ref="L41:O41"/>
    <mergeCell ref="H42:K42"/>
    <mergeCell ref="L42:O42"/>
    <mergeCell ref="H43:K43"/>
    <mergeCell ref="L43:O43"/>
    <mergeCell ref="L38:O38"/>
    <mergeCell ref="H39:K39"/>
    <mergeCell ref="L39:O39"/>
    <mergeCell ref="H30:K30"/>
    <mergeCell ref="H48:K48"/>
    <mergeCell ref="L48:O48"/>
    <mergeCell ref="H45:K45"/>
    <mergeCell ref="L45:O45"/>
    <mergeCell ref="H46:K46"/>
    <mergeCell ref="L46:O46"/>
    <mergeCell ref="H47:K47"/>
    <mergeCell ref="L47:O47"/>
    <mergeCell ref="H49:K49"/>
    <mergeCell ref="L49:O49"/>
    <mergeCell ref="H50:K50"/>
    <mergeCell ref="L50:O50"/>
    <mergeCell ref="H68:K68"/>
    <mergeCell ref="L68:O68"/>
    <mergeCell ref="H72:K72"/>
    <mergeCell ref="L72:O72"/>
    <mergeCell ref="H51:K51"/>
    <mergeCell ref="L51:O51"/>
    <mergeCell ref="H69:K69"/>
    <mergeCell ref="L69:O69"/>
    <mergeCell ref="H67:K67"/>
    <mergeCell ref="L67:O67"/>
    <mergeCell ref="L56:O56"/>
    <mergeCell ref="L57:O57"/>
    <mergeCell ref="L58:O58"/>
    <mergeCell ref="H59:K59"/>
    <mergeCell ref="H63:K63"/>
    <mergeCell ref="L65:O65"/>
    <mergeCell ref="L59:O59"/>
    <mergeCell ref="L60:O60"/>
    <mergeCell ref="H60:K60"/>
    <mergeCell ref="H81:K81"/>
    <mergeCell ref="L81:O81"/>
    <mergeCell ref="H82:K82"/>
    <mergeCell ref="L82:O82"/>
    <mergeCell ref="L78:O78"/>
    <mergeCell ref="H79:K79"/>
    <mergeCell ref="L79:O79"/>
    <mergeCell ref="H80:K80"/>
    <mergeCell ref="L80:O80"/>
    <mergeCell ref="H78:K78"/>
    <mergeCell ref="H85:K85"/>
    <mergeCell ref="L85:O85"/>
    <mergeCell ref="H86:K86"/>
    <mergeCell ref="L86:O86"/>
    <mergeCell ref="H83:K83"/>
    <mergeCell ref="L83:O83"/>
    <mergeCell ref="H84:K84"/>
    <mergeCell ref="L84:O84"/>
    <mergeCell ref="H89:K89"/>
    <mergeCell ref="L89:O89"/>
    <mergeCell ref="H90:K90"/>
    <mergeCell ref="L90:O90"/>
    <mergeCell ref="H87:K87"/>
    <mergeCell ref="L87:O87"/>
    <mergeCell ref="H88:K88"/>
    <mergeCell ref="L88:O88"/>
    <mergeCell ref="H93:K93"/>
    <mergeCell ref="L93:O93"/>
    <mergeCell ref="H94:K94"/>
    <mergeCell ref="L94:O94"/>
    <mergeCell ref="H91:K91"/>
    <mergeCell ref="L91:O91"/>
    <mergeCell ref="H92:K92"/>
    <mergeCell ref="L92:O92"/>
    <mergeCell ref="H95:K95"/>
    <mergeCell ref="L95:O95"/>
    <mergeCell ref="H101:K101"/>
    <mergeCell ref="L101:O101"/>
    <mergeCell ref="L102:O102"/>
    <mergeCell ref="H102:K102"/>
    <mergeCell ref="H99:K99"/>
    <mergeCell ref="C105:AO105"/>
    <mergeCell ref="H98:K98"/>
    <mergeCell ref="L98:O98"/>
    <mergeCell ref="H96:K96"/>
    <mergeCell ref="L96:O96"/>
    <mergeCell ref="H97:K97"/>
    <mergeCell ref="L97:O97"/>
    <mergeCell ref="H103:K103"/>
    <mergeCell ref="H100:K100"/>
    <mergeCell ref="L100:O100"/>
    <mergeCell ref="L103:O103"/>
    <mergeCell ref="L99:O99"/>
  </mergeCells>
  <phoneticPr fontId="0" type="noConversion"/>
  <printOptions horizontalCentered="1" verticalCentered="1"/>
  <pageMargins left="0.25" right="0.25" top="0.25" bottom="0.25" header="0" footer="0"/>
  <pageSetup scale="31" orientation="landscape" r:id="rId1"/>
  <headerFooter alignWithMargins="0"/>
  <rowBreaks count="1" manualBreakCount="1">
    <brk id="107" max="16383" man="1"/>
  </rowBreaks>
  <colBreaks count="1" manualBreakCount="1">
    <brk id="4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pageSetUpPr fitToPage="1"/>
  </sheetPr>
  <dimension ref="A1:EI109"/>
  <sheetViews>
    <sheetView showGridLines="0" zoomScale="70" workbookViewId="0"/>
  </sheetViews>
  <sheetFormatPr defaultRowHeight="12.5" x14ac:dyDescent="0.25"/>
  <cols>
    <col min="1" max="1" width="1.54296875" customWidth="1"/>
    <col min="2" max="2" width="15.7265625" customWidth="1"/>
    <col min="3" max="3" width="18.7265625" customWidth="1"/>
    <col min="4" max="21" width="11.7265625" customWidth="1"/>
    <col min="22" max="22" width="2.7265625" customWidth="1"/>
    <col min="23" max="37" width="9.1796875" style="181" customWidth="1"/>
  </cols>
  <sheetData>
    <row r="1" spans="2:139" s="1" customFormat="1" ht="22.5" x14ac:dyDescent="0.3">
      <c r="B1" s="366" t="s">
        <v>112</v>
      </c>
      <c r="C1" s="88"/>
      <c r="P1" s="146"/>
      <c r="Q1" s="146"/>
      <c r="R1" s="146"/>
      <c r="S1" s="146"/>
      <c r="T1" s="146"/>
      <c r="U1" s="146"/>
      <c r="W1" s="181"/>
      <c r="X1" s="181"/>
      <c r="Y1" s="181"/>
      <c r="Z1" s="181"/>
      <c r="AA1" s="181"/>
      <c r="AB1" s="181"/>
      <c r="AC1" s="181"/>
      <c r="AD1" s="181"/>
      <c r="AE1" s="181"/>
      <c r="AF1" s="181"/>
      <c r="AG1" s="181"/>
      <c r="AH1" s="181"/>
      <c r="AI1" s="181"/>
      <c r="AJ1" s="181"/>
      <c r="AK1" s="18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2:139" s="1" customFormat="1" ht="15" customHeight="1" x14ac:dyDescent="0.25">
      <c r="B2" s="8" t="s">
        <v>150</v>
      </c>
      <c r="C2" s="88"/>
      <c r="W2" s="181"/>
      <c r="X2" s="181"/>
      <c r="Y2" s="181"/>
      <c r="Z2" s="181"/>
      <c r="AA2" s="181"/>
      <c r="AB2" s="181"/>
      <c r="AC2" s="181"/>
      <c r="AD2" s="181"/>
      <c r="AE2" s="181"/>
      <c r="AF2" s="181"/>
      <c r="AG2" s="181"/>
      <c r="AH2" s="181"/>
      <c r="AI2" s="181"/>
      <c r="AJ2" s="181"/>
      <c r="AK2" s="181"/>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2:139" s="1" customFormat="1" ht="17.149999999999999" customHeight="1" x14ac:dyDescent="0.3">
      <c r="B3" s="8" t="s">
        <v>151</v>
      </c>
      <c r="C3" s="88"/>
      <c r="O3" s="524"/>
      <c r="P3" s="524"/>
      <c r="Q3" s="524"/>
      <c r="R3" s="524"/>
      <c r="S3" s="524"/>
      <c r="T3" s="524"/>
      <c r="U3" s="524"/>
      <c r="W3" s="181"/>
      <c r="X3" s="181"/>
      <c r="Y3" s="181"/>
      <c r="Z3" s="181"/>
      <c r="AA3" s="181"/>
      <c r="AB3" s="181"/>
      <c r="AC3" s="181"/>
      <c r="AD3" s="181"/>
      <c r="AE3" s="181"/>
      <c r="AF3" s="181"/>
      <c r="AG3" s="181"/>
      <c r="AH3" s="181"/>
      <c r="AI3" s="181"/>
      <c r="AJ3" s="181"/>
      <c r="AK3" s="181"/>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2:139" s="1" customFormat="1" ht="15.75" customHeight="1" x14ac:dyDescent="0.25">
      <c r="B4" s="8" t="s">
        <v>152</v>
      </c>
      <c r="C4" s="79"/>
      <c r="D4" s="79"/>
      <c r="E4" s="79"/>
      <c r="G4" s="89"/>
      <c r="H4" s="89"/>
      <c r="I4" s="89"/>
      <c r="J4" s="89"/>
      <c r="K4" s="89"/>
      <c r="L4" s="89"/>
      <c r="M4" s="89"/>
      <c r="N4" s="89"/>
      <c r="O4" s="89"/>
      <c r="P4" s="89"/>
      <c r="Q4" s="89"/>
      <c r="R4" s="89"/>
      <c r="S4" s="89"/>
      <c r="T4" s="89"/>
      <c r="U4" s="89"/>
      <c r="V4" s="89"/>
      <c r="W4" s="181"/>
      <c r="X4" s="181"/>
      <c r="Y4" s="181"/>
      <c r="Z4" s="181"/>
      <c r="AA4" s="181"/>
      <c r="AB4" s="181"/>
      <c r="AC4" s="181"/>
      <c r="AD4" s="181"/>
      <c r="AE4" s="181"/>
      <c r="AF4" s="181"/>
      <c r="AG4" s="181"/>
      <c r="AH4" s="181"/>
      <c r="AI4" s="181"/>
      <c r="AJ4" s="181"/>
      <c r="AK4" s="181"/>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2:139" s="1" customFormat="1" ht="20.149999999999999" customHeight="1" x14ac:dyDescent="0.25">
      <c r="B5" s="8"/>
      <c r="C5" s="79"/>
      <c r="D5" s="79"/>
      <c r="E5" s="79"/>
      <c r="G5" s="89"/>
      <c r="H5" s="89"/>
      <c r="I5" s="89"/>
      <c r="J5" s="89"/>
      <c r="K5" s="89"/>
      <c r="L5" s="89"/>
      <c r="M5" s="89"/>
      <c r="N5" s="89"/>
      <c r="O5" s="89"/>
      <c r="P5" s="89"/>
      <c r="Q5" s="89"/>
      <c r="R5" s="89"/>
      <c r="S5" s="89"/>
      <c r="T5" s="89"/>
      <c r="U5" s="89"/>
      <c r="V5" s="89"/>
      <c r="W5" s="181"/>
      <c r="X5" s="181"/>
      <c r="Y5" s="181"/>
      <c r="Z5" s="181"/>
      <c r="AA5" s="181"/>
      <c r="AB5" s="181"/>
      <c r="AC5" s="181"/>
      <c r="AD5" s="181"/>
      <c r="AE5" s="181"/>
      <c r="AF5" s="181"/>
      <c r="AG5" s="181"/>
      <c r="AH5" s="181"/>
      <c r="AI5" s="181"/>
      <c r="AJ5" s="181"/>
      <c r="AK5" s="181"/>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2:139" s="1" customFormat="1" ht="20.149999999999999" customHeight="1" x14ac:dyDescent="0.25">
      <c r="B6" s="8"/>
      <c r="C6" s="79"/>
      <c r="D6" s="79"/>
      <c r="E6" s="79"/>
      <c r="G6" s="89"/>
      <c r="H6" s="89"/>
      <c r="I6" s="89"/>
      <c r="J6" s="89"/>
      <c r="K6" s="89"/>
      <c r="L6" s="89"/>
      <c r="M6" s="89"/>
      <c r="N6" s="89"/>
      <c r="O6" s="89"/>
      <c r="P6" s="89"/>
      <c r="Q6" s="89"/>
      <c r="R6" s="89"/>
      <c r="S6" s="89"/>
      <c r="T6" s="89"/>
      <c r="U6" s="89"/>
      <c r="V6" s="89"/>
      <c r="W6" s="181"/>
      <c r="X6" s="181"/>
      <c r="Y6" s="181"/>
      <c r="Z6" s="181"/>
      <c r="AA6" s="181"/>
      <c r="AB6" s="181"/>
      <c r="AC6" s="181"/>
      <c r="AD6" s="181"/>
      <c r="AE6" s="181"/>
      <c r="AF6" s="181"/>
      <c r="AG6" s="181"/>
      <c r="AH6" s="181"/>
      <c r="AI6" s="181"/>
      <c r="AJ6" s="181"/>
      <c r="AK6" s="181"/>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row>
    <row r="7" spans="2:139" s="1" customFormat="1" ht="20.149999999999999" customHeight="1" x14ac:dyDescent="0.25">
      <c r="B7" s="8"/>
      <c r="C7" s="79"/>
      <c r="D7" s="79"/>
      <c r="E7" s="79"/>
      <c r="G7" s="89"/>
      <c r="H7" s="89"/>
      <c r="I7" s="89"/>
      <c r="J7" s="89"/>
      <c r="K7" s="89"/>
      <c r="L7" s="89"/>
      <c r="M7" s="89"/>
      <c r="N7" s="89"/>
      <c r="O7" s="89"/>
      <c r="P7" s="89"/>
      <c r="Q7" s="89"/>
      <c r="R7" s="89"/>
      <c r="S7" s="89"/>
      <c r="T7" s="89"/>
      <c r="U7" s="89"/>
      <c r="V7" s="89"/>
      <c r="W7" s="181"/>
      <c r="X7" s="181"/>
      <c r="Y7" s="181"/>
      <c r="Z7" s="181"/>
      <c r="AA7" s="181"/>
      <c r="AB7" s="181"/>
      <c r="AC7" s="181"/>
      <c r="AD7" s="181"/>
      <c r="AE7" s="181"/>
      <c r="AF7" s="181"/>
      <c r="AG7" s="181"/>
      <c r="AH7" s="181"/>
      <c r="AI7" s="181"/>
      <c r="AJ7" s="181"/>
      <c r="AK7" s="181"/>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row>
    <row r="8" spans="2:139" s="1" customFormat="1" ht="20.149999999999999" customHeight="1" x14ac:dyDescent="0.25">
      <c r="B8" s="8"/>
      <c r="C8" s="79"/>
      <c r="D8" s="79"/>
      <c r="E8" s="79"/>
      <c r="G8" s="89"/>
      <c r="H8" s="89"/>
      <c r="I8" s="89"/>
      <c r="J8" s="89"/>
      <c r="K8" s="89"/>
      <c r="L8" s="89"/>
      <c r="M8" s="89"/>
      <c r="N8" s="89"/>
      <c r="O8" s="89"/>
      <c r="P8" s="89"/>
      <c r="Q8" s="89"/>
      <c r="R8" s="89"/>
      <c r="S8" s="89"/>
      <c r="T8" s="89"/>
      <c r="U8" s="89"/>
      <c r="V8" s="89"/>
      <c r="W8" s="181"/>
      <c r="X8" s="181"/>
      <c r="Y8" s="181"/>
      <c r="Z8" s="181"/>
      <c r="AA8" s="181"/>
      <c r="AB8" s="181"/>
      <c r="AC8" s="181"/>
      <c r="AD8" s="181"/>
      <c r="AE8" s="181"/>
      <c r="AF8" s="181"/>
      <c r="AG8" s="181"/>
      <c r="AH8" s="181"/>
      <c r="AI8" s="181"/>
      <c r="AJ8" s="181"/>
      <c r="AK8" s="181"/>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2:139" s="1" customFormat="1" ht="20.149999999999999" customHeight="1" x14ac:dyDescent="0.25">
      <c r="B9" s="8"/>
      <c r="C9" s="79"/>
      <c r="D9" s="79"/>
      <c r="E9" s="79"/>
      <c r="G9" s="89"/>
      <c r="H9" s="89"/>
      <c r="I9" s="89"/>
      <c r="J9" s="89"/>
      <c r="K9" s="89"/>
      <c r="L9" s="89"/>
      <c r="M9" s="89"/>
      <c r="N9" s="89"/>
      <c r="O9" s="89"/>
      <c r="P9" s="89"/>
      <c r="Q9" s="89"/>
      <c r="R9" s="89"/>
      <c r="S9" s="89"/>
      <c r="T9" s="89"/>
      <c r="U9" s="89"/>
      <c r="V9" s="89"/>
      <c r="W9" s="181"/>
      <c r="X9" s="181"/>
      <c r="Y9" s="181"/>
      <c r="Z9" s="181"/>
      <c r="AA9" s="181"/>
      <c r="AB9" s="181"/>
      <c r="AC9" s="181"/>
      <c r="AD9" s="181"/>
      <c r="AE9" s="181"/>
      <c r="AF9" s="181"/>
      <c r="AG9" s="181"/>
      <c r="AH9" s="181"/>
      <c r="AI9" s="181"/>
      <c r="AJ9" s="181"/>
      <c r="AK9" s="181"/>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row>
    <row r="10" spans="2:139" s="1" customFormat="1" ht="20.149999999999999" customHeight="1" x14ac:dyDescent="0.25">
      <c r="B10" s="8"/>
      <c r="C10" s="79"/>
      <c r="D10" s="79"/>
      <c r="E10" s="79"/>
      <c r="G10" s="89"/>
      <c r="H10" s="89"/>
      <c r="I10" s="89"/>
      <c r="J10" s="89"/>
      <c r="K10" s="89"/>
      <c r="L10" s="89"/>
      <c r="M10" s="89"/>
      <c r="N10" s="89"/>
      <c r="O10" s="89"/>
      <c r="P10" s="89"/>
      <c r="Q10" s="89"/>
      <c r="R10" s="89"/>
      <c r="S10" s="89"/>
      <c r="T10" s="89"/>
      <c r="U10" s="89"/>
      <c r="V10" s="89"/>
      <c r="W10" s="181"/>
      <c r="X10" s="181"/>
      <c r="Y10" s="181"/>
      <c r="Z10" s="181"/>
      <c r="AA10" s="181"/>
      <c r="AB10" s="181"/>
      <c r="AC10" s="181"/>
      <c r="AD10" s="181"/>
      <c r="AE10" s="181"/>
      <c r="AF10" s="181"/>
      <c r="AG10" s="181"/>
      <c r="AH10" s="181"/>
      <c r="AI10" s="181"/>
      <c r="AJ10" s="181"/>
      <c r="AK10" s="181"/>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row>
    <row r="11" spans="2:139" s="1" customFormat="1" ht="20.149999999999999" customHeight="1" x14ac:dyDescent="0.25">
      <c r="B11" s="8"/>
      <c r="C11" s="79"/>
      <c r="D11" s="79"/>
      <c r="E11" s="79"/>
      <c r="G11" s="89"/>
      <c r="H11" s="89"/>
      <c r="I11" s="89"/>
      <c r="J11" s="89"/>
      <c r="K11" s="89"/>
      <c r="L11" s="89"/>
      <c r="M11" s="89"/>
      <c r="N11" s="89"/>
      <c r="O11" s="89"/>
      <c r="P11" s="89"/>
      <c r="Q11" s="89"/>
      <c r="R11" s="89"/>
      <c r="S11" s="89"/>
      <c r="T11" s="89"/>
      <c r="U11" s="89"/>
      <c r="V11" s="89"/>
      <c r="W11" s="181"/>
      <c r="X11" s="181"/>
      <c r="Y11" s="181"/>
      <c r="Z11" s="181"/>
      <c r="AA11" s="181"/>
      <c r="AB11" s="181"/>
      <c r="AC11" s="181"/>
      <c r="AD11" s="181"/>
      <c r="AE11" s="181"/>
      <c r="AF11" s="181"/>
      <c r="AG11" s="181"/>
      <c r="AH11" s="181"/>
      <c r="AI11" s="181"/>
      <c r="AJ11" s="181"/>
      <c r="AK11" s="18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2:139" s="1" customFormat="1" ht="20.149999999999999" customHeight="1" x14ac:dyDescent="0.25">
      <c r="B12" s="8"/>
      <c r="C12" s="79"/>
      <c r="D12" s="79"/>
      <c r="E12" s="79"/>
      <c r="G12" s="89"/>
      <c r="H12" s="89"/>
      <c r="I12" s="89"/>
      <c r="J12" s="89"/>
      <c r="K12" s="89"/>
      <c r="L12" s="89"/>
      <c r="M12" s="89"/>
      <c r="N12" s="89"/>
      <c r="O12" s="89"/>
      <c r="P12" s="89"/>
      <c r="Q12" s="89"/>
      <c r="R12" s="89"/>
      <c r="S12" s="89"/>
      <c r="T12" s="89"/>
      <c r="U12" s="89"/>
      <c r="V12" s="89"/>
      <c r="W12" s="181"/>
      <c r="X12" s="181"/>
      <c r="Y12" s="181"/>
      <c r="Z12" s="181"/>
      <c r="AA12" s="181"/>
      <c r="AB12" s="181"/>
      <c r="AC12" s="181"/>
      <c r="AD12" s="181"/>
      <c r="AE12" s="181"/>
      <c r="AF12" s="181"/>
      <c r="AG12" s="181"/>
      <c r="AH12" s="181"/>
      <c r="AI12" s="181"/>
      <c r="AJ12" s="181"/>
      <c r="AK12" s="181"/>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2:139" s="1" customFormat="1" ht="20.149999999999999" customHeight="1" x14ac:dyDescent="0.25">
      <c r="B13" s="8"/>
      <c r="C13" s="79"/>
      <c r="D13" s="79"/>
      <c r="E13" s="79"/>
      <c r="G13" s="89"/>
      <c r="H13" s="89"/>
      <c r="I13" s="89"/>
      <c r="J13" s="89"/>
      <c r="K13" s="89"/>
      <c r="L13" s="89"/>
      <c r="M13" s="89"/>
      <c r="N13" s="89"/>
      <c r="O13" s="89"/>
      <c r="P13" s="89"/>
      <c r="Q13" s="89"/>
      <c r="R13" s="89"/>
      <c r="S13" s="89"/>
      <c r="T13" s="89"/>
      <c r="U13" s="89"/>
      <c r="V13" s="89"/>
      <c r="W13" s="181"/>
      <c r="X13" s="397" t="s">
        <v>43</v>
      </c>
      <c r="Y13" s="397" t="s">
        <v>46</v>
      </c>
      <c r="Z13" s="397" t="s">
        <v>47</v>
      </c>
      <c r="AA13" s="397" t="s">
        <v>48</v>
      </c>
      <c r="AB13" s="397" t="s">
        <v>49</v>
      </c>
      <c r="AC13" s="397" t="s">
        <v>50</v>
      </c>
      <c r="AD13" s="397" t="s">
        <v>51</v>
      </c>
      <c r="AE13" s="397" t="s">
        <v>40</v>
      </c>
      <c r="AF13" s="397" t="s">
        <v>52</v>
      </c>
      <c r="AG13" s="181"/>
      <c r="AH13" s="181"/>
      <c r="AI13" s="181"/>
      <c r="AJ13" s="181"/>
      <c r="AK13" s="181"/>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row>
    <row r="14" spans="2:139" s="1" customFormat="1" ht="20.149999999999999" customHeight="1" x14ac:dyDescent="0.25">
      <c r="B14" s="8"/>
      <c r="C14" s="79"/>
      <c r="D14" s="79"/>
      <c r="E14" s="79"/>
      <c r="G14" s="89"/>
      <c r="H14" s="89"/>
      <c r="I14" s="89"/>
      <c r="J14" s="89"/>
      <c r="K14" s="89"/>
      <c r="L14" s="89"/>
      <c r="M14" s="89"/>
      <c r="N14" s="89"/>
      <c r="O14" s="89"/>
      <c r="P14" s="89"/>
      <c r="Q14" s="89"/>
      <c r="R14" s="89"/>
      <c r="S14" s="89"/>
      <c r="T14" s="89"/>
      <c r="U14" s="89"/>
      <c r="V14" s="89"/>
      <c r="W14" s="181"/>
      <c r="X14" s="397">
        <f>D18</f>
        <v>23</v>
      </c>
      <c r="Y14" s="397">
        <f>D24</f>
        <v>30.9</v>
      </c>
      <c r="Z14" s="397">
        <f>D30</f>
        <v>33.9</v>
      </c>
      <c r="AA14" s="397">
        <f>D36</f>
        <v>31.5</v>
      </c>
      <c r="AB14" s="397">
        <f>D42</f>
        <v>32.64</v>
      </c>
      <c r="AC14" s="397">
        <f>D48</f>
        <v>51.68</v>
      </c>
      <c r="AD14" s="397">
        <f>D54</f>
        <v>59.52</v>
      </c>
      <c r="AE14" s="397">
        <f>D60</f>
        <v>30.495238095238093</v>
      </c>
      <c r="AF14" s="397">
        <f>D66</f>
        <v>55.6</v>
      </c>
      <c r="AG14" s="181"/>
      <c r="AH14" s="181"/>
      <c r="AI14" s="181"/>
      <c r="AJ14" s="181"/>
      <c r="AK14" s="181"/>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2:139" s="1" customFormat="1" ht="16" customHeight="1" x14ac:dyDescent="0.3">
      <c r="D15" s="529" t="s">
        <v>22</v>
      </c>
      <c r="E15" s="529"/>
      <c r="F15" s="529"/>
      <c r="G15" s="529"/>
      <c r="H15" s="529"/>
      <c r="I15" s="530"/>
      <c r="J15" s="529" t="s">
        <v>78</v>
      </c>
      <c r="K15" s="529"/>
      <c r="L15" s="529"/>
      <c r="M15" s="529"/>
      <c r="N15" s="529"/>
      <c r="O15" s="530"/>
      <c r="P15" s="529" t="s">
        <v>10</v>
      </c>
      <c r="Q15" s="529"/>
      <c r="R15" s="529"/>
      <c r="S15" s="529"/>
      <c r="T15" s="529"/>
      <c r="U15" s="530"/>
      <c r="W15" s="181"/>
      <c r="X15" s="397">
        <f>F18</f>
        <v>30.446317103620473</v>
      </c>
      <c r="Y15" s="397">
        <f>F24</f>
        <v>44.272784019975035</v>
      </c>
      <c r="Z15" s="397">
        <f>F30</f>
        <v>51.700998751560547</v>
      </c>
      <c r="AA15" s="397">
        <f>F36</f>
        <v>47.83083645443196</v>
      </c>
      <c r="AB15" s="397">
        <f>F42</f>
        <v>36.941323345817729</v>
      </c>
      <c r="AC15" s="397">
        <f>F48</f>
        <v>42.896379525593012</v>
      </c>
      <c r="AD15" s="397">
        <f>F54</f>
        <v>55.305867665418226</v>
      </c>
      <c r="AE15" s="397">
        <f>F60</f>
        <v>41.986207716544797</v>
      </c>
      <c r="AF15" s="397">
        <f>F66</f>
        <v>49.101123595505619</v>
      </c>
      <c r="AG15" s="181"/>
      <c r="AH15" s="181"/>
      <c r="AI15" s="181"/>
      <c r="AJ15" s="181"/>
      <c r="AK15" s="181"/>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row>
    <row r="16" spans="2:139" s="1" customFormat="1" ht="16" customHeight="1" x14ac:dyDescent="0.3">
      <c r="D16" s="527" t="s">
        <v>19</v>
      </c>
      <c r="E16" s="528"/>
      <c r="F16" s="527" t="s">
        <v>35</v>
      </c>
      <c r="G16" s="528"/>
      <c r="H16" s="527" t="s">
        <v>82</v>
      </c>
      <c r="I16" s="528"/>
      <c r="J16" s="527" t="s">
        <v>19</v>
      </c>
      <c r="K16" s="528"/>
      <c r="L16" s="527" t="s">
        <v>35</v>
      </c>
      <c r="M16" s="528"/>
      <c r="N16" s="527" t="s">
        <v>83</v>
      </c>
      <c r="O16" s="528"/>
      <c r="P16" s="527" t="s">
        <v>19</v>
      </c>
      <c r="Q16" s="528"/>
      <c r="R16" s="527" t="s">
        <v>35</v>
      </c>
      <c r="S16" s="528"/>
      <c r="T16" s="527" t="s">
        <v>84</v>
      </c>
      <c r="U16" s="528"/>
      <c r="W16" s="181"/>
      <c r="X16" s="397">
        <f>J18</f>
        <v>108.10865217391304</v>
      </c>
      <c r="Y16" s="397">
        <f>J24</f>
        <v>111.33427184466019</v>
      </c>
      <c r="Z16" s="397">
        <f>J30</f>
        <v>112.59410029498525</v>
      </c>
      <c r="AA16" s="397">
        <f>J36</f>
        <v>110.92019047619047</v>
      </c>
      <c r="AB16" s="397">
        <f>J42</f>
        <v>107.0233088235294</v>
      </c>
      <c r="AC16" s="397">
        <f>J48</f>
        <v>111.72376160990711</v>
      </c>
      <c r="AD16" s="397">
        <f>J54</f>
        <v>124.1216935483871</v>
      </c>
      <c r="AE16" s="397">
        <f>J60</f>
        <v>109.95755777638976</v>
      </c>
      <c r="AF16" s="397">
        <f>J66</f>
        <v>118.35977697841727</v>
      </c>
      <c r="AG16" s="181"/>
      <c r="AH16" s="181"/>
      <c r="AI16" s="181"/>
      <c r="AJ16" s="181"/>
      <c r="AK16" s="181"/>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row>
    <row r="17" spans="2:139" s="1" customFormat="1" ht="16" customHeight="1" x14ac:dyDescent="0.3">
      <c r="B17" s="343" t="s">
        <v>39</v>
      </c>
      <c r="C17" s="343" t="s">
        <v>41</v>
      </c>
      <c r="D17" s="191"/>
      <c r="E17" s="191" t="s">
        <v>24</v>
      </c>
      <c r="F17" s="192"/>
      <c r="G17" s="191" t="s">
        <v>24</v>
      </c>
      <c r="H17" s="192"/>
      <c r="I17" s="191" t="s">
        <v>24</v>
      </c>
      <c r="J17" s="192"/>
      <c r="K17" s="191" t="s">
        <v>24</v>
      </c>
      <c r="L17" s="192"/>
      <c r="M17" s="191" t="s">
        <v>24</v>
      </c>
      <c r="N17" s="192"/>
      <c r="O17" s="191" t="s">
        <v>24</v>
      </c>
      <c r="P17" s="192"/>
      <c r="Q17" s="191" t="s">
        <v>24</v>
      </c>
      <c r="R17" s="192"/>
      <c r="S17" s="191" t="s">
        <v>24</v>
      </c>
      <c r="T17" s="192"/>
      <c r="U17" s="191" t="s">
        <v>24</v>
      </c>
      <c r="W17" s="181"/>
      <c r="X17" s="397">
        <f>L18</f>
        <v>119.06515107507109</v>
      </c>
      <c r="Y17" s="397">
        <f>L24</f>
        <v>135.4002438918067</v>
      </c>
      <c r="Z17" s="397">
        <f>L30</f>
        <v>137.32511001754136</v>
      </c>
      <c r="AA17" s="397">
        <f>L36</f>
        <v>136.14564190176512</v>
      </c>
      <c r="AB17" s="397">
        <f>L42</f>
        <v>123.66574271418821</v>
      </c>
      <c r="AC17" s="397">
        <f>L48</f>
        <v>122.63852956052283</v>
      </c>
      <c r="AD17" s="397">
        <f>L54</f>
        <v>132.0392429239767</v>
      </c>
      <c r="AE17" s="397">
        <f>L60</f>
        <v>131.29897460366917</v>
      </c>
      <c r="AF17" s="397">
        <f>L66</f>
        <v>127.93285452875327</v>
      </c>
      <c r="AG17" s="181"/>
      <c r="AH17" s="181"/>
      <c r="AI17" s="181"/>
      <c r="AJ17" s="181"/>
      <c r="AK17" s="181"/>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row>
    <row r="18" spans="2:139" s="1" customFormat="1" ht="16" customHeight="1" x14ac:dyDescent="0.25">
      <c r="B18" s="193" t="s">
        <v>43</v>
      </c>
      <c r="C18" s="196" t="s">
        <v>42</v>
      </c>
      <c r="D18" s="200">
        <v>23</v>
      </c>
      <c r="E18" s="201">
        <v>-34.472934472934476</v>
      </c>
      <c r="F18" s="201">
        <v>30.446317103620473</v>
      </c>
      <c r="G18" s="201">
        <v>-15.941404566889783</v>
      </c>
      <c r="H18" s="201">
        <v>75.542798564889338</v>
      </c>
      <c r="I18" s="202">
        <v>-22.045966638530551</v>
      </c>
      <c r="J18" s="210">
        <v>108.10865217391304</v>
      </c>
      <c r="K18" s="201">
        <v>6.2167562011133741</v>
      </c>
      <c r="L18" s="211">
        <v>119.06515107507109</v>
      </c>
      <c r="M18" s="201">
        <v>14.364848193221974</v>
      </c>
      <c r="N18" s="201">
        <v>90.797896107924828</v>
      </c>
      <c r="O18" s="202">
        <v>-7.1246472327772956</v>
      </c>
      <c r="P18" s="210">
        <v>24.864989999999999</v>
      </c>
      <c r="Q18" s="201">
        <v>-30.399276563352743</v>
      </c>
      <c r="R18" s="211">
        <v>36.250953456220927</v>
      </c>
      <c r="S18" s="201">
        <v>-3.8665149397355618</v>
      </c>
      <c r="T18" s="201">
        <v>68.591271757977282</v>
      </c>
      <c r="U18" s="202">
        <v>-27.59991651917095</v>
      </c>
      <c r="W18" s="181"/>
      <c r="X18" s="397"/>
      <c r="Y18" s="397"/>
      <c r="Z18" s="397"/>
      <c r="AA18" s="397"/>
      <c r="AB18" s="397"/>
      <c r="AC18" s="397"/>
      <c r="AD18" s="397"/>
      <c r="AE18" s="397"/>
      <c r="AF18" s="397"/>
      <c r="AG18" s="181"/>
      <c r="AH18" s="181"/>
      <c r="AI18" s="181"/>
      <c r="AJ18" s="181"/>
      <c r="AK18" s="181"/>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row>
    <row r="19" spans="2:139" s="1" customFormat="1" ht="16" customHeight="1" x14ac:dyDescent="0.25">
      <c r="B19" s="194"/>
      <c r="C19" s="197" t="s">
        <v>58</v>
      </c>
      <c r="D19" s="203">
        <v>32.777436212726712</v>
      </c>
      <c r="E19" s="91">
        <v>2.5034088924115445</v>
      </c>
      <c r="F19" s="91">
        <v>37.029434360895038</v>
      </c>
      <c r="G19" s="91">
        <v>-3.4824780975226832</v>
      </c>
      <c r="H19" s="91">
        <v>88.517247909508868</v>
      </c>
      <c r="I19" s="204">
        <v>6.2018656009868698</v>
      </c>
      <c r="J19" s="212">
        <v>118.79186888936739</v>
      </c>
      <c r="K19" s="91">
        <v>9.8885159918873597</v>
      </c>
      <c r="L19" s="92">
        <v>122.30784477219746</v>
      </c>
      <c r="M19" s="91">
        <v>15.625299903966617</v>
      </c>
      <c r="N19" s="91">
        <v>97.125306320799652</v>
      </c>
      <c r="O19" s="204">
        <v>-4.9615299737954883</v>
      </c>
      <c r="P19" s="212">
        <v>38.936929051118348</v>
      </c>
      <c r="Q19" s="91">
        <v>12.639474872896288</v>
      </c>
      <c r="R19" s="92">
        <v>45.289903098146247</v>
      </c>
      <c r="S19" s="91">
        <v>11.598674159602183</v>
      </c>
      <c r="T19" s="91">
        <v>85.972648178953222</v>
      </c>
      <c r="U19" s="204">
        <v>0.93262820659078183</v>
      </c>
      <c r="W19" s="181"/>
      <c r="X19" s="181"/>
      <c r="Y19" s="181"/>
      <c r="Z19" s="181"/>
      <c r="AA19" s="181"/>
      <c r="AB19" s="181"/>
      <c r="AC19" s="181"/>
      <c r="AD19" s="181"/>
      <c r="AE19" s="181"/>
      <c r="AF19" s="181"/>
      <c r="AG19" s="181"/>
      <c r="AH19" s="181"/>
      <c r="AI19" s="181"/>
      <c r="AJ19" s="181"/>
      <c r="AK19" s="181"/>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row>
    <row r="20" spans="2:139" s="1" customFormat="1" ht="16" customHeight="1" x14ac:dyDescent="0.25">
      <c r="B20" s="194"/>
      <c r="C20" s="198" t="s">
        <v>44</v>
      </c>
      <c r="D20" s="205">
        <v>29.846153846153847</v>
      </c>
      <c r="E20" s="107">
        <v>-8.4905660377790131</v>
      </c>
      <c r="F20" s="107">
        <v>35.412465187746086</v>
      </c>
      <c r="G20" s="107">
        <v>7.2415297366793654</v>
      </c>
      <c r="H20" s="107">
        <v>84.281491525533411</v>
      </c>
      <c r="I20" s="206">
        <v>-14.669779340976401</v>
      </c>
      <c r="J20" s="213">
        <v>115.5162403736007</v>
      </c>
      <c r="K20" s="107">
        <v>12.385536314859651</v>
      </c>
      <c r="L20" s="108">
        <v>123.58276989761421</v>
      </c>
      <c r="M20" s="107">
        <v>11.507216656430298</v>
      </c>
      <c r="N20" s="107">
        <v>93.472771705405862</v>
      </c>
      <c r="O20" s="206">
        <v>0.78767965415864705</v>
      </c>
      <c r="P20" s="213">
        <v>34.477154819197743</v>
      </c>
      <c r="Q20" s="107">
        <v>2.843368137197992</v>
      </c>
      <c r="R20" s="108">
        <v>43.763705368044981</v>
      </c>
      <c r="S20" s="107">
        <v>19.582044909396899</v>
      </c>
      <c r="T20" s="107">
        <v>78.78024616354223</v>
      </c>
      <c r="U20" s="206">
        <v>-13.99765055431269</v>
      </c>
      <c r="W20" s="181"/>
      <c r="X20" s="181"/>
      <c r="Y20" s="181"/>
      <c r="Z20" s="181"/>
      <c r="AA20" s="181"/>
      <c r="AB20" s="181"/>
      <c r="AC20" s="181"/>
      <c r="AD20" s="181"/>
      <c r="AE20" s="181"/>
      <c r="AF20" s="181"/>
      <c r="AG20" s="181"/>
      <c r="AH20" s="181"/>
      <c r="AI20" s="181"/>
      <c r="AJ20" s="181"/>
      <c r="AK20" s="181"/>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row>
    <row r="21" spans="2:139" s="1" customFormat="1" ht="16" customHeight="1" x14ac:dyDescent="0.25">
      <c r="B21" s="195"/>
      <c r="C21" s="199" t="s">
        <v>45</v>
      </c>
      <c r="D21" s="207">
        <v>32.777436212726712</v>
      </c>
      <c r="E21" s="208">
        <v>2.5034088924115445</v>
      </c>
      <c r="F21" s="208">
        <v>37.029434360895038</v>
      </c>
      <c r="G21" s="208">
        <v>-3.4824780975226832</v>
      </c>
      <c r="H21" s="208">
        <v>88.517247909508868</v>
      </c>
      <c r="I21" s="209">
        <v>6.2018656009868698</v>
      </c>
      <c r="J21" s="214">
        <v>118.79186888936739</v>
      </c>
      <c r="K21" s="208">
        <v>9.8885159918873597</v>
      </c>
      <c r="L21" s="215">
        <v>122.30784477219746</v>
      </c>
      <c r="M21" s="208">
        <v>15.625299903966617</v>
      </c>
      <c r="N21" s="208">
        <v>97.125306320799652</v>
      </c>
      <c r="O21" s="209">
        <v>-4.9615299737954883</v>
      </c>
      <c r="P21" s="214">
        <v>38.936929051118348</v>
      </c>
      <c r="Q21" s="208">
        <v>12.639474872896288</v>
      </c>
      <c r="R21" s="215">
        <v>45.289903098146247</v>
      </c>
      <c r="S21" s="208">
        <v>11.598674159602183</v>
      </c>
      <c r="T21" s="208">
        <v>85.972648178953222</v>
      </c>
      <c r="U21" s="209">
        <v>0.93262820659078183</v>
      </c>
      <c r="W21" s="181"/>
      <c r="X21" s="181"/>
      <c r="Y21" s="181"/>
      <c r="Z21" s="181"/>
      <c r="AA21" s="181"/>
      <c r="AB21" s="181"/>
      <c r="AC21" s="181"/>
      <c r="AD21" s="181"/>
      <c r="AE21" s="181"/>
      <c r="AF21" s="181"/>
      <c r="AG21" s="181"/>
      <c r="AH21" s="181"/>
      <c r="AI21" s="181"/>
      <c r="AJ21" s="181"/>
      <c r="AK21" s="18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row>
    <row r="22" spans="2:139" s="1" customFormat="1" ht="5.15" customHeight="1" x14ac:dyDescent="0.25">
      <c r="B22" s="23"/>
      <c r="C22" s="23"/>
      <c r="D22" s="107"/>
      <c r="E22" s="107"/>
      <c r="F22" s="107"/>
      <c r="G22" s="107"/>
      <c r="H22" s="107"/>
      <c r="I22" s="107"/>
      <c r="J22" s="108"/>
      <c r="K22" s="107"/>
      <c r="L22" s="108"/>
      <c r="M22" s="107"/>
      <c r="N22" s="107"/>
      <c r="O22" s="107"/>
      <c r="P22" s="108"/>
      <c r="Q22" s="107"/>
      <c r="R22" s="108"/>
      <c r="S22" s="107"/>
      <c r="T22" s="107"/>
      <c r="U22" s="107"/>
      <c r="W22" s="181"/>
      <c r="X22" s="181"/>
      <c r="Y22" s="181"/>
      <c r="Z22" s="181"/>
      <c r="AA22" s="181"/>
      <c r="AB22" s="181"/>
      <c r="AC22" s="181"/>
      <c r="AD22" s="181"/>
      <c r="AE22" s="181"/>
      <c r="AF22" s="181"/>
      <c r="AG22" s="181"/>
      <c r="AH22" s="181"/>
      <c r="AI22" s="181"/>
      <c r="AJ22" s="181"/>
      <c r="AK22" s="181"/>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row>
    <row r="23" spans="2:139" s="1" customFormat="1" ht="5.15" customHeight="1" x14ac:dyDescent="0.25">
      <c r="B23" s="23"/>
      <c r="C23" s="23"/>
      <c r="D23" s="107"/>
      <c r="E23" s="107"/>
      <c r="F23" s="107"/>
      <c r="G23" s="107"/>
      <c r="H23" s="107"/>
      <c r="I23" s="107"/>
      <c r="J23" s="108"/>
      <c r="K23" s="107"/>
      <c r="L23" s="108"/>
      <c r="M23" s="107"/>
      <c r="N23" s="107"/>
      <c r="O23" s="107"/>
      <c r="P23" s="108"/>
      <c r="Q23" s="107"/>
      <c r="R23" s="108"/>
      <c r="S23" s="107"/>
      <c r="T23" s="107"/>
      <c r="U23" s="107"/>
      <c r="W23" s="181"/>
      <c r="X23" s="181"/>
      <c r="Y23" s="181"/>
      <c r="Z23" s="181"/>
      <c r="AA23" s="181"/>
      <c r="AB23" s="181"/>
      <c r="AC23" s="181"/>
      <c r="AD23" s="181"/>
      <c r="AE23" s="181"/>
      <c r="AF23" s="181"/>
      <c r="AG23" s="181"/>
      <c r="AH23" s="181"/>
      <c r="AI23" s="181"/>
      <c r="AJ23" s="181"/>
      <c r="AK23" s="181"/>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row>
    <row r="24" spans="2:139" s="1" customFormat="1" ht="16" customHeight="1" x14ac:dyDescent="0.25">
      <c r="B24" s="216" t="s">
        <v>46</v>
      </c>
      <c r="C24" s="196" t="s">
        <v>42</v>
      </c>
      <c r="D24" s="200">
        <v>30.9</v>
      </c>
      <c r="E24" s="201">
        <v>-8.3086053412462917</v>
      </c>
      <c r="F24" s="201">
        <v>44.272784019975035</v>
      </c>
      <c r="G24" s="201">
        <v>15.795918367281526</v>
      </c>
      <c r="H24" s="201">
        <v>69.794571730662085</v>
      </c>
      <c r="I24" s="202">
        <v>-20.816384591487513</v>
      </c>
      <c r="J24" s="210">
        <v>111.33427184466019</v>
      </c>
      <c r="K24" s="201">
        <v>9.1357138137239016</v>
      </c>
      <c r="L24" s="211">
        <v>135.4002438918067</v>
      </c>
      <c r="M24" s="201">
        <v>22.594436870921115</v>
      </c>
      <c r="N24" s="201">
        <v>82.226049706105982</v>
      </c>
      <c r="O24" s="202">
        <v>-10.978249422022849</v>
      </c>
      <c r="P24" s="210">
        <v>34.402290000000001</v>
      </c>
      <c r="Q24" s="201">
        <v>6.8058066659720307E-2</v>
      </c>
      <c r="R24" s="211">
        <v>59.945457540739014</v>
      </c>
      <c r="S24" s="201">
        <v>41.959354041879799</v>
      </c>
      <c r="T24" s="201">
        <v>57.389319243484877</v>
      </c>
      <c r="U24" s="202">
        <v>-29.509359392328701</v>
      </c>
      <c r="W24" s="181"/>
      <c r="X24" s="181"/>
      <c r="Y24" s="181"/>
      <c r="Z24" s="181"/>
      <c r="AA24" s="181"/>
      <c r="AB24" s="181"/>
      <c r="AC24" s="181"/>
      <c r="AD24" s="181"/>
      <c r="AE24" s="181"/>
      <c r="AF24" s="181"/>
      <c r="AG24" s="181"/>
      <c r="AH24" s="181"/>
      <c r="AI24" s="181"/>
      <c r="AJ24" s="181"/>
      <c r="AK24" s="181"/>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row>
    <row r="25" spans="2:139" s="1" customFormat="1" ht="16" customHeight="1" x14ac:dyDescent="0.25">
      <c r="B25" s="217"/>
      <c r="C25" s="197" t="s">
        <v>58</v>
      </c>
      <c r="D25" s="203">
        <v>32.052562821793593</v>
      </c>
      <c r="E25" s="91">
        <v>19.839895508368606</v>
      </c>
      <c r="F25" s="91">
        <v>46.528377989052146</v>
      </c>
      <c r="G25" s="91">
        <v>39.94800693251112</v>
      </c>
      <c r="H25" s="91">
        <v>68.88820158162919</v>
      </c>
      <c r="I25" s="204">
        <v>-14.368272806995702</v>
      </c>
      <c r="J25" s="212">
        <v>117.45403403039796</v>
      </c>
      <c r="K25" s="91">
        <v>11.572684024034125</v>
      </c>
      <c r="L25" s="92">
        <v>135.8392657280267</v>
      </c>
      <c r="M25" s="91">
        <v>27.328750815188457</v>
      </c>
      <c r="N25" s="91">
        <v>86.465451208771981</v>
      </c>
      <c r="O25" s="204">
        <v>-12.374319774765116</v>
      </c>
      <c r="P25" s="212">
        <v>37.647028044324131</v>
      </c>
      <c r="Q25" s="91">
        <v>33.708587950529854</v>
      </c>
      <c r="R25" s="92">
        <v>63.20380701548924</v>
      </c>
      <c r="S25" s="91">
        <v>78.194049017932016</v>
      </c>
      <c r="T25" s="91">
        <v>59.564494327203477</v>
      </c>
      <c r="U25" s="204">
        <v>-24.964616558489443</v>
      </c>
      <c r="W25" s="181"/>
      <c r="X25" s="181"/>
      <c r="Y25" s="181"/>
      <c r="Z25" s="181"/>
      <c r="AA25" s="181"/>
      <c r="AB25" s="181"/>
      <c r="AC25" s="181"/>
      <c r="AD25" s="181"/>
      <c r="AE25" s="181"/>
      <c r="AF25" s="181"/>
      <c r="AG25" s="181"/>
      <c r="AH25" s="181"/>
      <c r="AI25" s="181"/>
      <c r="AJ25" s="181"/>
      <c r="AK25" s="181"/>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row>
    <row r="26" spans="2:139" s="1" customFormat="1" ht="16" customHeight="1" x14ac:dyDescent="0.25">
      <c r="B26" s="217"/>
      <c r="C26" s="198" t="s">
        <v>44</v>
      </c>
      <c r="D26" s="205">
        <v>32.123076923076923</v>
      </c>
      <c r="E26" s="107">
        <v>7.0769230769230766</v>
      </c>
      <c r="F26" s="107">
        <v>51.238836070296742</v>
      </c>
      <c r="G26" s="107">
        <v>44.319718690627603</v>
      </c>
      <c r="H26" s="107">
        <v>62.69283103738708</v>
      </c>
      <c r="I26" s="206">
        <v>-25.805756795842715</v>
      </c>
      <c r="J26" s="213">
        <v>115.1400012183541</v>
      </c>
      <c r="K26" s="107">
        <v>9.6961706427057699</v>
      </c>
      <c r="L26" s="108">
        <v>139.47649841338159</v>
      </c>
      <c r="M26" s="107">
        <v>18.572867212339876</v>
      </c>
      <c r="N26" s="107">
        <v>82.551542753164071</v>
      </c>
      <c r="O26" s="206">
        <v>-7.4862797689305527</v>
      </c>
      <c r="P26" s="213">
        <v>36.986511160603598</v>
      </c>
      <c r="Q26" s="107">
        <v>17.459284257644143</v>
      </c>
      <c r="R26" s="108">
        <v>71.466134378622641</v>
      </c>
      <c r="S26" s="107">
        <v>71.124028404426141</v>
      </c>
      <c r="T26" s="107">
        <v>51.753899217024014</v>
      </c>
      <c r="U26" s="206">
        <v>-31.360145414624593</v>
      </c>
      <c r="W26" s="181"/>
      <c r="X26" s="181"/>
      <c r="Y26" s="181"/>
      <c r="Z26" s="181"/>
      <c r="AA26" s="181"/>
      <c r="AB26" s="181"/>
      <c r="AC26" s="181"/>
      <c r="AD26" s="181"/>
      <c r="AE26" s="181"/>
      <c r="AF26" s="181"/>
      <c r="AG26" s="181"/>
      <c r="AH26" s="181"/>
      <c r="AI26" s="181"/>
      <c r="AJ26" s="181"/>
      <c r="AK26" s="181"/>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row>
    <row r="27" spans="2:139" s="1" customFormat="1" ht="16" customHeight="1" x14ac:dyDescent="0.25">
      <c r="B27" s="218"/>
      <c r="C27" s="199" t="s">
        <v>45</v>
      </c>
      <c r="D27" s="207">
        <v>32.052562821793593</v>
      </c>
      <c r="E27" s="208">
        <v>19.839895508368606</v>
      </c>
      <c r="F27" s="208">
        <v>46.528377989052146</v>
      </c>
      <c r="G27" s="208">
        <v>39.94800693251112</v>
      </c>
      <c r="H27" s="208">
        <v>68.88820158162919</v>
      </c>
      <c r="I27" s="209">
        <v>-14.368272806995702</v>
      </c>
      <c r="J27" s="214">
        <v>117.45403403039796</v>
      </c>
      <c r="K27" s="208">
        <v>11.572684024034125</v>
      </c>
      <c r="L27" s="215">
        <v>135.8392657280267</v>
      </c>
      <c r="M27" s="208">
        <v>27.328750815188457</v>
      </c>
      <c r="N27" s="208">
        <v>86.465451208771981</v>
      </c>
      <c r="O27" s="209">
        <v>-12.374319774765116</v>
      </c>
      <c r="P27" s="214">
        <v>37.647028044324131</v>
      </c>
      <c r="Q27" s="208">
        <v>33.708587950529854</v>
      </c>
      <c r="R27" s="215">
        <v>63.20380701548924</v>
      </c>
      <c r="S27" s="208">
        <v>78.194049017932016</v>
      </c>
      <c r="T27" s="208">
        <v>59.564494327203477</v>
      </c>
      <c r="U27" s="209">
        <v>-24.964616558489443</v>
      </c>
      <c r="W27" s="181"/>
      <c r="X27" s="181"/>
      <c r="Y27" s="181"/>
      <c r="Z27" s="181"/>
      <c r="AA27" s="181"/>
      <c r="AB27" s="181"/>
      <c r="AC27" s="181"/>
      <c r="AD27" s="181"/>
      <c r="AE27" s="181"/>
      <c r="AF27" s="181"/>
      <c r="AG27" s="181"/>
      <c r="AH27" s="181"/>
      <c r="AI27" s="181"/>
      <c r="AJ27" s="181"/>
      <c r="AK27" s="181"/>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row>
    <row r="28" spans="2:139" s="1" customFormat="1" ht="5.15" customHeight="1" x14ac:dyDescent="0.25">
      <c r="B28"/>
      <c r="C28" s="23"/>
      <c r="D28" s="107"/>
      <c r="E28" s="107"/>
      <c r="F28" s="107"/>
      <c r="G28" s="107"/>
      <c r="H28" s="107"/>
      <c r="I28" s="107"/>
      <c r="J28" s="108"/>
      <c r="K28" s="107"/>
      <c r="L28" s="108"/>
      <c r="M28" s="107"/>
      <c r="N28" s="107"/>
      <c r="O28" s="107"/>
      <c r="P28" s="108"/>
      <c r="Q28" s="107"/>
      <c r="R28" s="108"/>
      <c r="S28" s="107"/>
      <c r="T28" s="107"/>
      <c r="U28" s="107"/>
      <c r="W28" s="181"/>
      <c r="X28" s="181"/>
      <c r="Y28" s="181"/>
      <c r="Z28" s="181"/>
      <c r="AA28" s="181"/>
      <c r="AB28" s="181"/>
      <c r="AC28" s="181"/>
      <c r="AD28" s="181"/>
      <c r="AE28" s="181"/>
      <c r="AF28" s="181"/>
      <c r="AG28" s="181"/>
      <c r="AH28" s="181"/>
      <c r="AI28" s="181"/>
      <c r="AJ28" s="181"/>
      <c r="AK28" s="181"/>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row>
    <row r="29" spans="2:139" s="1" customFormat="1" ht="5.15" customHeight="1" x14ac:dyDescent="0.25">
      <c r="B29"/>
      <c r="C29" s="23"/>
      <c r="D29" s="107"/>
      <c r="E29" s="107"/>
      <c r="F29" s="107"/>
      <c r="G29" s="107"/>
      <c r="H29" s="107"/>
      <c r="I29" s="107"/>
      <c r="J29" s="108"/>
      <c r="K29" s="107"/>
      <c r="L29" s="108"/>
      <c r="M29" s="107"/>
      <c r="N29" s="107"/>
      <c r="O29" s="107"/>
      <c r="P29" s="108"/>
      <c r="Q29" s="107"/>
      <c r="R29" s="108"/>
      <c r="S29" s="107"/>
      <c r="T29" s="107"/>
      <c r="U29" s="107"/>
      <c r="W29" s="181"/>
      <c r="X29" s="181"/>
      <c r="Y29" s="181"/>
      <c r="Z29" s="181"/>
      <c r="AA29" s="181"/>
      <c r="AB29" s="181"/>
      <c r="AC29" s="181"/>
      <c r="AD29" s="181"/>
      <c r="AE29" s="181"/>
      <c r="AF29" s="181"/>
      <c r="AG29" s="181"/>
      <c r="AH29" s="181"/>
      <c r="AI29" s="181"/>
      <c r="AJ29" s="181"/>
      <c r="AK29" s="181"/>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row>
    <row r="30" spans="2:139" s="1" customFormat="1" ht="16" customHeight="1" x14ac:dyDescent="0.25">
      <c r="B30" s="216" t="s">
        <v>47</v>
      </c>
      <c r="C30" s="196" t="s">
        <v>42</v>
      </c>
      <c r="D30" s="200">
        <v>33.9</v>
      </c>
      <c r="E30" s="201">
        <v>1.4970059880239521</v>
      </c>
      <c r="F30" s="201">
        <v>51.700998751560547</v>
      </c>
      <c r="G30" s="201">
        <v>22.749166358028585</v>
      </c>
      <c r="H30" s="201">
        <v>65.569332930828324</v>
      </c>
      <c r="I30" s="201">
        <v>-17.313486519415118</v>
      </c>
      <c r="J30" s="210">
        <v>112.59410029498525</v>
      </c>
      <c r="K30" s="201">
        <v>5.9086933973368136</v>
      </c>
      <c r="L30" s="211">
        <v>137.32511001754136</v>
      </c>
      <c r="M30" s="201">
        <v>21.966112637972795</v>
      </c>
      <c r="N30" s="201">
        <v>81.990904853916987</v>
      </c>
      <c r="O30" s="202">
        <v>-13.165475961500922</v>
      </c>
      <c r="P30" s="210">
        <v>38.169400000000003</v>
      </c>
      <c r="Q30" s="201">
        <v>7.494152879444278</v>
      </c>
      <c r="R30" s="211">
        <v>70.998453415748216</v>
      </c>
      <c r="S30" s="201">
        <v>49.712386502107279</v>
      </c>
      <c r="T30" s="201">
        <v>53.760889376724847</v>
      </c>
      <c r="U30" s="202">
        <v>-28.199559574929545</v>
      </c>
      <c r="W30" s="181"/>
      <c r="X30" s="181"/>
      <c r="Y30" s="181"/>
      <c r="Z30" s="181"/>
      <c r="AA30" s="181"/>
      <c r="AB30" s="181"/>
      <c r="AC30" s="181"/>
      <c r="AD30" s="181"/>
      <c r="AE30" s="181"/>
      <c r="AF30" s="181"/>
      <c r="AG30" s="181"/>
      <c r="AH30" s="181"/>
      <c r="AI30" s="181"/>
      <c r="AJ30" s="181"/>
      <c r="AK30" s="181"/>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row>
    <row r="31" spans="2:139" s="1" customFormat="1" ht="16" customHeight="1" x14ac:dyDescent="0.25">
      <c r="B31" s="217"/>
      <c r="C31" s="197" t="s">
        <v>58</v>
      </c>
      <c r="D31" s="203">
        <v>36.142912024587012</v>
      </c>
      <c r="E31" s="91">
        <v>26.988609816288147</v>
      </c>
      <c r="F31" s="91">
        <v>55.812445980985309</v>
      </c>
      <c r="G31" s="91">
        <v>57.580071174331721</v>
      </c>
      <c r="H31" s="91">
        <v>64.757799786970452</v>
      </c>
      <c r="I31" s="91">
        <v>-19.413280581878482</v>
      </c>
      <c r="J31" s="212">
        <v>119.47008332792467</v>
      </c>
      <c r="K31" s="91">
        <v>11.13507678970649</v>
      </c>
      <c r="L31" s="92">
        <v>141.06994876263616</v>
      </c>
      <c r="M31" s="91">
        <v>29.582294498895902</v>
      </c>
      <c r="N31" s="91">
        <v>84.688542369130133</v>
      </c>
      <c r="O31" s="204">
        <v>-14.235909142126028</v>
      </c>
      <c r="P31" s="212">
        <v>43.179967112912614</v>
      </c>
      <c r="Q31" s="91">
        <v>41.128889033442505</v>
      </c>
      <c r="R31" s="92">
        <v>78.734588948549955</v>
      </c>
      <c r="S31" s="91">
        <v>104.1958719006502</v>
      </c>
      <c r="T31" s="91">
        <v>54.84243670994011</v>
      </c>
      <c r="U31" s="204">
        <v>-30.885532738813783</v>
      </c>
      <c r="W31" s="181"/>
      <c r="X31" s="181"/>
      <c r="Y31" s="181"/>
      <c r="Z31" s="181"/>
      <c r="AA31" s="181"/>
      <c r="AB31" s="181"/>
      <c r="AC31" s="181"/>
      <c r="AD31" s="181"/>
      <c r="AE31" s="181"/>
      <c r="AF31" s="181"/>
      <c r="AG31" s="181"/>
      <c r="AH31" s="181"/>
      <c r="AI31" s="181"/>
      <c r="AJ31" s="181"/>
      <c r="AK31" s="18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row>
    <row r="32" spans="2:139" s="1" customFormat="1" ht="16" customHeight="1" x14ac:dyDescent="0.25">
      <c r="B32" s="217"/>
      <c r="C32" s="198" t="s">
        <v>44</v>
      </c>
      <c r="D32" s="205">
        <v>36.676923076923075</v>
      </c>
      <c r="E32" s="107">
        <v>14.615384615384615</v>
      </c>
      <c r="F32" s="107">
        <v>61.932200134447328</v>
      </c>
      <c r="G32" s="107">
        <v>57.23515786892677</v>
      </c>
      <c r="H32" s="107">
        <v>59.221088540904304</v>
      </c>
      <c r="I32" s="107">
        <v>-27.105752829800878</v>
      </c>
      <c r="J32" s="213">
        <v>114.74417935804657</v>
      </c>
      <c r="K32" s="107">
        <v>5.5232966108300516</v>
      </c>
      <c r="L32" s="108">
        <v>144.41802502339263</v>
      </c>
      <c r="M32" s="107">
        <v>20.950890363370767</v>
      </c>
      <c r="N32" s="107">
        <v>79.452810228816389</v>
      </c>
      <c r="O32" s="206">
        <v>-12.755254389793034</v>
      </c>
      <c r="P32" s="213">
        <v>42.084634398397384</v>
      </c>
      <c r="Q32" s="107">
        <v>20.945932269322078</v>
      </c>
      <c r="R32" s="108">
        <v>89.441260287703741</v>
      </c>
      <c r="S32" s="107">
        <v>90.177323406878415</v>
      </c>
      <c r="T32" s="107">
        <v>47.052819093812438</v>
      </c>
      <c r="U32" s="206">
        <v>-36.403599491888528</v>
      </c>
      <c r="W32" s="181"/>
      <c r="X32" s="181"/>
      <c r="Y32" s="181"/>
      <c r="Z32" s="181"/>
      <c r="AA32" s="181"/>
      <c r="AB32" s="181"/>
      <c r="AC32" s="181"/>
      <c r="AD32" s="181"/>
      <c r="AE32" s="181"/>
      <c r="AF32" s="181"/>
      <c r="AG32" s="181"/>
      <c r="AH32" s="181"/>
      <c r="AI32" s="181"/>
      <c r="AJ32" s="181"/>
      <c r="AK32" s="181"/>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row>
    <row r="33" spans="1:139" s="1" customFormat="1" ht="16" customHeight="1" x14ac:dyDescent="0.25">
      <c r="B33" s="218"/>
      <c r="C33" s="199" t="s">
        <v>45</v>
      </c>
      <c r="D33" s="207">
        <v>36.142912024587012</v>
      </c>
      <c r="E33" s="208">
        <v>26.988609816288147</v>
      </c>
      <c r="F33" s="208">
        <v>55.812445980985309</v>
      </c>
      <c r="G33" s="208">
        <v>57.580071174331721</v>
      </c>
      <c r="H33" s="208">
        <v>64.757799786970452</v>
      </c>
      <c r="I33" s="208">
        <v>-19.413280581878482</v>
      </c>
      <c r="J33" s="214">
        <v>119.47008332792467</v>
      </c>
      <c r="K33" s="208">
        <v>11.13507678970649</v>
      </c>
      <c r="L33" s="215">
        <v>141.06994876263616</v>
      </c>
      <c r="M33" s="208">
        <v>29.582294498895902</v>
      </c>
      <c r="N33" s="208">
        <v>84.688542369130133</v>
      </c>
      <c r="O33" s="209">
        <v>-14.235909142126028</v>
      </c>
      <c r="P33" s="214">
        <v>43.179967112912614</v>
      </c>
      <c r="Q33" s="208">
        <v>41.128889033442505</v>
      </c>
      <c r="R33" s="215">
        <v>78.734588948549955</v>
      </c>
      <c r="S33" s="208">
        <v>104.1958719006502</v>
      </c>
      <c r="T33" s="208">
        <v>54.84243670994011</v>
      </c>
      <c r="U33" s="209">
        <v>-30.885532738813783</v>
      </c>
      <c r="W33" s="181"/>
      <c r="X33" s="181"/>
      <c r="Y33" s="181"/>
      <c r="Z33" s="181"/>
      <c r="AA33" s="181"/>
      <c r="AB33" s="181"/>
      <c r="AC33" s="181"/>
      <c r="AD33" s="181"/>
      <c r="AE33" s="181"/>
      <c r="AF33" s="181"/>
      <c r="AG33" s="181"/>
      <c r="AH33" s="181"/>
      <c r="AI33" s="181"/>
      <c r="AJ33" s="181"/>
      <c r="AK33" s="181"/>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row>
    <row r="34" spans="1:139" s="1" customFormat="1" ht="5.15" customHeight="1" x14ac:dyDescent="0.25">
      <c r="B34"/>
      <c r="C34" s="23"/>
      <c r="D34" s="107"/>
      <c r="E34" s="107"/>
      <c r="F34" s="107"/>
      <c r="G34" s="107"/>
      <c r="H34" s="107"/>
      <c r="I34" s="107"/>
      <c r="J34" s="108"/>
      <c r="K34" s="107"/>
      <c r="L34" s="108"/>
      <c r="M34" s="107"/>
      <c r="N34" s="107"/>
      <c r="O34" s="107"/>
      <c r="P34" s="108"/>
      <c r="Q34" s="107"/>
      <c r="R34" s="108"/>
      <c r="S34" s="107"/>
      <c r="T34" s="107"/>
      <c r="U34" s="107"/>
      <c r="W34" s="181"/>
      <c r="X34" s="181"/>
      <c r="Y34" s="181"/>
      <c r="Z34" s="181"/>
      <c r="AA34" s="181"/>
      <c r="AB34" s="181"/>
      <c r="AC34" s="181"/>
      <c r="AD34" s="181"/>
      <c r="AE34" s="181"/>
      <c r="AF34" s="181"/>
      <c r="AG34" s="181"/>
      <c r="AH34" s="181"/>
      <c r="AI34" s="181"/>
      <c r="AJ34" s="181"/>
      <c r="AK34" s="181"/>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row>
    <row r="35" spans="1:139" s="1" customFormat="1" ht="5.15" customHeight="1" x14ac:dyDescent="0.25">
      <c r="B35"/>
      <c r="C35" s="23"/>
      <c r="D35" s="107"/>
      <c r="E35" s="107"/>
      <c r="F35" s="107"/>
      <c r="G35" s="107"/>
      <c r="H35" s="107"/>
      <c r="I35" s="107"/>
      <c r="J35" s="108"/>
      <c r="K35" s="107"/>
      <c r="L35" s="108"/>
      <c r="M35" s="107"/>
      <c r="N35" s="107"/>
      <c r="O35" s="107"/>
      <c r="P35" s="108"/>
      <c r="Q35" s="107"/>
      <c r="R35" s="108"/>
      <c r="S35" s="107"/>
      <c r="T35" s="107"/>
      <c r="U35" s="107"/>
      <c r="W35" s="181"/>
      <c r="X35" s="181"/>
      <c r="Y35" s="181"/>
      <c r="Z35" s="181"/>
      <c r="AA35" s="181"/>
      <c r="AB35" s="181"/>
      <c r="AC35" s="181"/>
      <c r="AD35" s="181"/>
      <c r="AE35" s="181"/>
      <c r="AF35" s="181"/>
      <c r="AG35" s="181"/>
      <c r="AH35" s="181"/>
      <c r="AI35" s="181"/>
      <c r="AJ35" s="181"/>
      <c r="AK35" s="181"/>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row>
    <row r="36" spans="1:139" s="1" customFormat="1" ht="16" customHeight="1" x14ac:dyDescent="0.25">
      <c r="B36" s="216" t="s">
        <v>48</v>
      </c>
      <c r="C36" s="196" t="s">
        <v>42</v>
      </c>
      <c r="D36" s="200">
        <v>31.5</v>
      </c>
      <c r="E36" s="201">
        <v>-11.51685393258427</v>
      </c>
      <c r="F36" s="201">
        <v>47.83083645443196</v>
      </c>
      <c r="G36" s="201">
        <v>20.026629072734725</v>
      </c>
      <c r="H36" s="201">
        <v>65.857096248004851</v>
      </c>
      <c r="I36" s="201">
        <v>-26.280403981136605</v>
      </c>
      <c r="J36" s="210">
        <v>110.92019047619047</v>
      </c>
      <c r="K36" s="201">
        <v>6.1226692314244326</v>
      </c>
      <c r="L36" s="211">
        <v>136.14564190176512</v>
      </c>
      <c r="M36" s="201">
        <v>20.809455518526423</v>
      </c>
      <c r="N36" s="201">
        <v>81.471715823408957</v>
      </c>
      <c r="O36" s="202">
        <v>-12.156984090495275</v>
      </c>
      <c r="P36" s="210">
        <v>34.939860000000003</v>
      </c>
      <c r="Q36" s="201">
        <v>-6.0993235733626836</v>
      </c>
      <c r="R36" s="211">
        <v>65.119599317869856</v>
      </c>
      <c r="S36" s="201">
        <v>45.003517059890783</v>
      </c>
      <c r="T36" s="201">
        <v>53.654906304676494</v>
      </c>
      <c r="U36" s="202">
        <v>-35.2424835406784</v>
      </c>
      <c r="W36" s="181"/>
      <c r="X36" s="181"/>
      <c r="Y36" s="181"/>
      <c r="Z36" s="181"/>
      <c r="AA36" s="181"/>
      <c r="AB36" s="181"/>
      <c r="AC36" s="181"/>
      <c r="AD36" s="181"/>
      <c r="AE36" s="181"/>
      <c r="AF36" s="181"/>
      <c r="AG36" s="181"/>
      <c r="AH36" s="181"/>
      <c r="AI36" s="181"/>
      <c r="AJ36" s="181"/>
      <c r="AK36" s="181"/>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row>
    <row r="37" spans="1:139" s="1" customFormat="1" ht="16" customHeight="1" x14ac:dyDescent="0.25">
      <c r="B37" s="217"/>
      <c r="C37" s="197" t="s">
        <v>58</v>
      </c>
      <c r="D37" s="203">
        <v>37.011140991164041</v>
      </c>
      <c r="E37" s="91">
        <v>24.262611798910399</v>
      </c>
      <c r="F37" s="91">
        <v>53.813742437337943</v>
      </c>
      <c r="G37" s="91">
        <v>49.315524764494903</v>
      </c>
      <c r="H37" s="91">
        <v>68.77637442570888</v>
      </c>
      <c r="I37" s="91">
        <v>-16.778505118614842</v>
      </c>
      <c r="J37" s="212">
        <v>118.4766731657197</v>
      </c>
      <c r="K37" s="91">
        <v>10.540711593561605</v>
      </c>
      <c r="L37" s="92">
        <v>138.72267324271797</v>
      </c>
      <c r="M37" s="91">
        <v>28.56260457810815</v>
      </c>
      <c r="N37" s="91">
        <v>85.405413834868057</v>
      </c>
      <c r="O37" s="204">
        <v>-14.017989946321793</v>
      </c>
      <c r="P37" s="212">
        <v>43.849568547005134</v>
      </c>
      <c r="Q37" s="91">
        <v>37.360775327241811</v>
      </c>
      <c r="R37" s="92">
        <v>74.651862081026167</v>
      </c>
      <c r="S37" s="91">
        <v>91.963927676658386</v>
      </c>
      <c r="T37" s="91">
        <v>58.738747198866584</v>
      </c>
      <c r="U37" s="204">
        <v>-28.444485904379263</v>
      </c>
      <c r="W37" s="181"/>
      <c r="X37" s="181"/>
      <c r="Y37" s="181"/>
      <c r="Z37" s="181"/>
      <c r="AA37" s="181"/>
      <c r="AB37" s="181"/>
      <c r="AC37" s="181"/>
      <c r="AD37" s="181"/>
      <c r="AE37" s="181"/>
      <c r="AF37" s="181"/>
      <c r="AG37" s="181"/>
      <c r="AH37" s="181"/>
      <c r="AI37" s="181"/>
      <c r="AJ37" s="181"/>
      <c r="AK37" s="181"/>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s="1" customFormat="1" ht="16" customHeight="1" x14ac:dyDescent="0.25">
      <c r="B38" s="217"/>
      <c r="C38" s="198" t="s">
        <v>44</v>
      </c>
      <c r="D38" s="205">
        <v>34.92307692307692</v>
      </c>
      <c r="E38" s="107">
        <v>5.4832713754401761</v>
      </c>
      <c r="F38" s="107">
        <v>60.097954479976949</v>
      </c>
      <c r="G38" s="107">
        <v>56.33275043700403</v>
      </c>
      <c r="H38" s="107">
        <v>58.110258868625841</v>
      </c>
      <c r="I38" s="107">
        <v>-32.526440505549132</v>
      </c>
      <c r="J38" s="213">
        <v>113.45116660064782</v>
      </c>
      <c r="K38" s="107">
        <v>6.9368032077731439</v>
      </c>
      <c r="L38" s="108">
        <v>142.24527237510316</v>
      </c>
      <c r="M38" s="107">
        <v>21.839726117016781</v>
      </c>
      <c r="N38" s="107">
        <v>79.757425119534176</v>
      </c>
      <c r="O38" s="206">
        <v>-12.231579456161171</v>
      </c>
      <c r="P38" s="213">
        <v>39.620638182072391</v>
      </c>
      <c r="Q38" s="107">
        <v>12.800438327802562</v>
      </c>
      <c r="R38" s="108">
        <v>85.486499041908715</v>
      </c>
      <c r="S38" s="107">
        <v>90.475394963948702</v>
      </c>
      <c r="T38" s="107">
        <v>46.347246203933203</v>
      </c>
      <c r="U38" s="206">
        <v>-40.779522547126817</v>
      </c>
      <c r="W38" s="181"/>
      <c r="X38" s="181"/>
      <c r="Y38" s="181"/>
      <c r="Z38" s="181"/>
      <c r="AA38" s="181"/>
      <c r="AB38" s="181"/>
      <c r="AC38" s="181"/>
      <c r="AD38" s="181"/>
      <c r="AE38" s="181"/>
      <c r="AF38" s="181"/>
      <c r="AG38" s="181"/>
      <c r="AH38" s="181"/>
      <c r="AI38" s="181"/>
      <c r="AJ38" s="181"/>
      <c r="AK38" s="181"/>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row>
    <row r="39" spans="1:139" s="1" customFormat="1" ht="16" customHeight="1" x14ac:dyDescent="0.25">
      <c r="B39" s="218"/>
      <c r="C39" s="199" t="s">
        <v>45</v>
      </c>
      <c r="D39" s="207">
        <v>37.011140991164041</v>
      </c>
      <c r="E39" s="208">
        <v>24.262611798910399</v>
      </c>
      <c r="F39" s="208">
        <v>53.813742437337943</v>
      </c>
      <c r="G39" s="208">
        <v>49.315524764494903</v>
      </c>
      <c r="H39" s="208">
        <v>68.77637442570888</v>
      </c>
      <c r="I39" s="208">
        <v>-16.778505118614842</v>
      </c>
      <c r="J39" s="214">
        <v>118.4766731657197</v>
      </c>
      <c r="K39" s="208">
        <v>10.540711593561605</v>
      </c>
      <c r="L39" s="215">
        <v>138.72267324271797</v>
      </c>
      <c r="M39" s="208">
        <v>28.56260457810815</v>
      </c>
      <c r="N39" s="208">
        <v>85.405413834868057</v>
      </c>
      <c r="O39" s="209">
        <v>-14.017989946321793</v>
      </c>
      <c r="P39" s="214">
        <v>43.849568547005134</v>
      </c>
      <c r="Q39" s="208">
        <v>37.360775327241811</v>
      </c>
      <c r="R39" s="215">
        <v>74.651862081026167</v>
      </c>
      <c r="S39" s="208">
        <v>91.963927676658386</v>
      </c>
      <c r="T39" s="208">
        <v>58.738747198866584</v>
      </c>
      <c r="U39" s="209">
        <v>-28.444485904379263</v>
      </c>
      <c r="W39" s="181"/>
      <c r="X39" s="181"/>
      <c r="Y39" s="181"/>
      <c r="Z39" s="181"/>
      <c r="AA39" s="181"/>
      <c r="AB39" s="181"/>
      <c r="AC39" s="181"/>
      <c r="AD39" s="181"/>
      <c r="AE39" s="181"/>
      <c r="AF39" s="181"/>
      <c r="AG39" s="181"/>
      <c r="AH39" s="181"/>
      <c r="AI39" s="181"/>
      <c r="AJ39" s="181"/>
      <c r="AK39" s="181"/>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row>
    <row r="40" spans="1:139" s="1" customFormat="1" ht="5.15" customHeight="1" x14ac:dyDescent="0.25">
      <c r="B40"/>
      <c r="C40" s="23"/>
      <c r="D40" s="107"/>
      <c r="E40" s="107"/>
      <c r="F40" s="107"/>
      <c r="G40" s="107"/>
      <c r="H40" s="107"/>
      <c r="I40" s="107"/>
      <c r="J40" s="108"/>
      <c r="K40" s="107"/>
      <c r="L40" s="108"/>
      <c r="M40" s="107"/>
      <c r="N40" s="107"/>
      <c r="O40" s="107"/>
      <c r="P40" s="108"/>
      <c r="Q40" s="107"/>
      <c r="R40" s="108"/>
      <c r="S40" s="107"/>
      <c r="T40" s="107"/>
      <c r="U40" s="107"/>
      <c r="W40" s="181"/>
      <c r="X40" s="181"/>
      <c r="Y40" s="181"/>
      <c r="Z40" s="181"/>
      <c r="AA40" s="181"/>
      <c r="AB40" s="181"/>
      <c r="AC40" s="181"/>
      <c r="AD40" s="181"/>
      <c r="AE40" s="181"/>
      <c r="AF40" s="181"/>
      <c r="AG40" s="181"/>
      <c r="AH40" s="181"/>
      <c r="AI40" s="181"/>
      <c r="AJ40" s="181"/>
      <c r="AK40" s="181"/>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row>
    <row r="41" spans="1:139" s="1" customFormat="1" ht="5.15" customHeight="1" x14ac:dyDescent="0.25">
      <c r="B41"/>
      <c r="C41" s="23"/>
      <c r="D41" s="107"/>
      <c r="E41" s="107"/>
      <c r="F41" s="107"/>
      <c r="G41" s="107"/>
      <c r="H41" s="107"/>
      <c r="I41" s="107"/>
      <c r="J41" s="108"/>
      <c r="K41" s="107"/>
      <c r="L41" s="108"/>
      <c r="M41" s="107"/>
      <c r="N41" s="107"/>
      <c r="O41" s="107"/>
      <c r="P41" s="108"/>
      <c r="Q41" s="107"/>
      <c r="R41" s="108"/>
      <c r="S41" s="107"/>
      <c r="T41" s="107"/>
      <c r="U41" s="107"/>
      <c r="W41" s="181"/>
      <c r="X41" s="181"/>
      <c r="Y41" s="181"/>
      <c r="Z41" s="181"/>
      <c r="AA41" s="181"/>
      <c r="AB41" s="181"/>
      <c r="AC41" s="181"/>
      <c r="AD41" s="181"/>
      <c r="AE41" s="181"/>
      <c r="AF41" s="181"/>
      <c r="AG41" s="181"/>
      <c r="AH41" s="181"/>
      <c r="AI41" s="181"/>
      <c r="AJ41" s="181"/>
      <c r="AK41" s="18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row>
    <row r="42" spans="1:139" s="1" customFormat="1" ht="16" customHeight="1" x14ac:dyDescent="0.25">
      <c r="B42" s="216" t="s">
        <v>49</v>
      </c>
      <c r="C42" s="196" t="s">
        <v>42</v>
      </c>
      <c r="D42" s="200">
        <v>32.64</v>
      </c>
      <c r="E42" s="201">
        <v>-6.4220183486238529</v>
      </c>
      <c r="F42" s="201">
        <v>36.941323345817729</v>
      </c>
      <c r="G42" s="201">
        <v>-5.1298493106366525</v>
      </c>
      <c r="H42" s="201">
        <v>88.356336600245172</v>
      </c>
      <c r="I42" s="201">
        <v>-1.3620396178819156</v>
      </c>
      <c r="J42" s="210">
        <v>107.0233088235294</v>
      </c>
      <c r="K42" s="201">
        <v>1.6206906793101108</v>
      </c>
      <c r="L42" s="211">
        <v>123.66574271418821</v>
      </c>
      <c r="M42" s="201">
        <v>14.691940129723406</v>
      </c>
      <c r="N42" s="201">
        <v>86.542405741958476</v>
      </c>
      <c r="O42" s="202">
        <v>-11.396833496409904</v>
      </c>
      <c r="P42" s="210">
        <v>34.932408000000002</v>
      </c>
      <c r="Q42" s="201">
        <v>-4.9054087220153102</v>
      </c>
      <c r="R42" s="211">
        <v>45.683761884055293</v>
      </c>
      <c r="S42" s="201">
        <v>8.8084164295399834</v>
      </c>
      <c r="T42" s="201">
        <v>76.465699319210501</v>
      </c>
      <c r="U42" s="202">
        <v>-12.603643726954475</v>
      </c>
      <c r="W42" s="181"/>
      <c r="X42" s="181"/>
      <c r="Y42" s="181"/>
      <c r="Z42" s="181"/>
      <c r="AA42" s="181"/>
      <c r="AB42" s="181"/>
      <c r="AC42" s="181"/>
      <c r="AD42" s="181"/>
      <c r="AE42" s="181"/>
      <c r="AF42" s="181"/>
      <c r="AG42" s="181"/>
      <c r="AH42" s="181"/>
      <c r="AI42" s="181"/>
      <c r="AJ42" s="181"/>
      <c r="AK42" s="181"/>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row>
    <row r="43" spans="1:139" s="1" customFormat="1" ht="16" customHeight="1" x14ac:dyDescent="0.25">
      <c r="B43" s="217"/>
      <c r="C43" s="197" t="s">
        <v>58</v>
      </c>
      <c r="D43" s="203">
        <v>37.296341838303107</v>
      </c>
      <c r="E43" s="91">
        <v>11.89763302503872</v>
      </c>
      <c r="F43" s="91">
        <v>47.010947853644481</v>
      </c>
      <c r="G43" s="91">
        <v>18.820352559324078</v>
      </c>
      <c r="H43" s="91">
        <v>79.33543895870848</v>
      </c>
      <c r="I43" s="91">
        <v>-5.8262068618458036</v>
      </c>
      <c r="J43" s="212">
        <v>115.32479607242917</v>
      </c>
      <c r="K43" s="91">
        <v>8.4198851428452048</v>
      </c>
      <c r="L43" s="92">
        <v>128.94958395384083</v>
      </c>
      <c r="M43" s="91">
        <v>23.335489521938186</v>
      </c>
      <c r="N43" s="91">
        <v>89.434019510871536</v>
      </c>
      <c r="O43" s="204">
        <v>-12.093521854016302</v>
      </c>
      <c r="P43" s="212">
        <v>43.011930167499131</v>
      </c>
      <c r="Q43" s="91">
        <v>21.319285203505054</v>
      </c>
      <c r="R43" s="92">
        <v>60.620421670031632</v>
      </c>
      <c r="S43" s="91">
        <v>46.547663480511211</v>
      </c>
      <c r="T43" s="91">
        <v>70.952871957314343</v>
      </c>
      <c r="U43" s="204">
        <v>-17.215135115669877</v>
      </c>
      <c r="W43" s="181"/>
      <c r="X43" s="181"/>
      <c r="Y43" s="181"/>
      <c r="Z43" s="181"/>
      <c r="AA43" s="181"/>
      <c r="AB43" s="181"/>
      <c r="AC43" s="181"/>
      <c r="AD43" s="181"/>
      <c r="AE43" s="181"/>
      <c r="AF43" s="181"/>
      <c r="AG43" s="181"/>
      <c r="AH43" s="181"/>
      <c r="AI43" s="181"/>
      <c r="AJ43" s="181"/>
      <c r="AK43" s="181"/>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row>
    <row r="44" spans="1:139" s="1" customFormat="1" ht="16" customHeight="1" x14ac:dyDescent="0.25">
      <c r="B44" s="217"/>
      <c r="C44" s="198" t="s">
        <v>44</v>
      </c>
      <c r="D44" s="205">
        <v>34.184615384615384</v>
      </c>
      <c r="E44" s="107">
        <v>-6.4026958720052214</v>
      </c>
      <c r="F44" s="107">
        <v>45.380774032459428</v>
      </c>
      <c r="G44" s="107">
        <v>20.996031238138627</v>
      </c>
      <c r="H44" s="107">
        <v>75.328409692028728</v>
      </c>
      <c r="I44" s="107">
        <v>-22.644318850664359</v>
      </c>
      <c r="J44" s="213">
        <v>110.94696933483422</v>
      </c>
      <c r="K44" s="107">
        <v>7.0393040517606895</v>
      </c>
      <c r="L44" s="108">
        <v>127.96426612971788</v>
      </c>
      <c r="M44" s="107">
        <v>17.816628846056524</v>
      </c>
      <c r="N44" s="107">
        <v>86.701524332099353</v>
      </c>
      <c r="O44" s="206">
        <v>-9.1475413104702366</v>
      </c>
      <c r="P44" s="213">
        <v>37.926794748000255</v>
      </c>
      <c r="Q44" s="107">
        <v>0.18590294987569778</v>
      </c>
      <c r="R44" s="108">
        <v>58.071174454622287</v>
      </c>
      <c r="S44" s="107">
        <v>42.553445041963606</v>
      </c>
      <c r="T44" s="107">
        <v>65.310879458192105</v>
      </c>
      <c r="U44" s="206">
        <v>-29.720461739479497</v>
      </c>
      <c r="W44" s="181"/>
      <c r="X44" s="181"/>
      <c r="Y44" s="181"/>
      <c r="Z44" s="181"/>
      <c r="AA44" s="181"/>
      <c r="AB44" s="181"/>
      <c r="AC44" s="181"/>
      <c r="AD44" s="181"/>
      <c r="AE44" s="181"/>
      <c r="AF44" s="181"/>
      <c r="AG44" s="181"/>
      <c r="AH44" s="181"/>
      <c r="AI44" s="181"/>
      <c r="AJ44" s="181"/>
      <c r="AK44" s="181"/>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row>
    <row r="45" spans="1:139" s="1" customFormat="1" ht="16" customHeight="1" x14ac:dyDescent="0.25">
      <c r="B45" s="218"/>
      <c r="C45" s="199" t="s">
        <v>45</v>
      </c>
      <c r="D45" s="207">
        <v>37.296341838303107</v>
      </c>
      <c r="E45" s="208">
        <v>11.89763302503872</v>
      </c>
      <c r="F45" s="208">
        <v>47.010947853644481</v>
      </c>
      <c r="G45" s="208">
        <v>18.820352559324078</v>
      </c>
      <c r="H45" s="208">
        <v>79.33543895870848</v>
      </c>
      <c r="I45" s="208">
        <v>-5.8262068618458036</v>
      </c>
      <c r="J45" s="214">
        <v>115.32479607242917</v>
      </c>
      <c r="K45" s="208">
        <v>8.4198851428452048</v>
      </c>
      <c r="L45" s="215">
        <v>128.94958395384083</v>
      </c>
      <c r="M45" s="208">
        <v>23.335489521938186</v>
      </c>
      <c r="N45" s="208">
        <v>89.434019510871536</v>
      </c>
      <c r="O45" s="209">
        <v>-12.093521854016302</v>
      </c>
      <c r="P45" s="214">
        <v>43.011930167499131</v>
      </c>
      <c r="Q45" s="208">
        <v>21.319285203505054</v>
      </c>
      <c r="R45" s="215">
        <v>60.620421670031632</v>
      </c>
      <c r="S45" s="208">
        <v>46.547663480511211</v>
      </c>
      <c r="T45" s="208">
        <v>70.952871957314343</v>
      </c>
      <c r="U45" s="209">
        <v>-17.215135115669877</v>
      </c>
      <c r="W45" s="181"/>
      <c r="X45" s="181"/>
      <c r="Y45" s="181"/>
      <c r="Z45" s="181"/>
      <c r="AA45" s="181"/>
      <c r="AB45" s="181"/>
      <c r="AC45" s="181"/>
      <c r="AD45" s="181"/>
      <c r="AE45" s="181"/>
      <c r="AF45" s="181"/>
      <c r="AG45" s="181"/>
      <c r="AH45" s="181"/>
      <c r="AI45" s="181"/>
      <c r="AJ45" s="181"/>
      <c r="AK45" s="181"/>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row>
    <row r="46" spans="1:139" s="1" customFormat="1" ht="5.15" customHeight="1" x14ac:dyDescent="0.25">
      <c r="A46"/>
      <c r="B46"/>
      <c r="C46" s="23"/>
      <c r="D46" s="107"/>
      <c r="E46" s="107"/>
      <c r="F46" s="107"/>
      <c r="G46" s="107"/>
      <c r="H46" s="107"/>
      <c r="I46" s="107"/>
      <c r="J46" s="108"/>
      <c r="K46" s="107"/>
      <c r="L46" s="108"/>
      <c r="M46" s="107"/>
      <c r="N46" s="107"/>
      <c r="O46" s="107"/>
      <c r="P46" s="108"/>
      <c r="Q46" s="107"/>
      <c r="R46" s="108"/>
      <c r="S46" s="107"/>
      <c r="T46" s="107"/>
      <c r="U46" s="107"/>
      <c r="W46" s="181"/>
      <c r="X46" s="181"/>
      <c r="Y46" s="181"/>
      <c r="Z46" s="181"/>
      <c r="AA46" s="181"/>
      <c r="AB46" s="181"/>
      <c r="AC46" s="181"/>
      <c r="AD46" s="181"/>
      <c r="AE46" s="181"/>
      <c r="AF46" s="181"/>
      <c r="AG46" s="181"/>
      <c r="AH46" s="181"/>
      <c r="AI46" s="181"/>
      <c r="AJ46" s="181"/>
      <c r="AK46" s="181"/>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row>
    <row r="47" spans="1:139" s="1" customFormat="1" ht="5.15" customHeight="1" x14ac:dyDescent="0.25">
      <c r="A47"/>
      <c r="B47"/>
      <c r="C47" s="23"/>
      <c r="D47" s="107"/>
      <c r="E47" s="107"/>
      <c r="F47" s="107"/>
      <c r="G47" s="107"/>
      <c r="H47" s="107"/>
      <c r="I47" s="107"/>
      <c r="J47" s="108"/>
      <c r="K47" s="107"/>
      <c r="L47" s="108"/>
      <c r="M47" s="107"/>
      <c r="N47" s="107"/>
      <c r="O47" s="107"/>
      <c r="P47" s="108"/>
      <c r="Q47" s="107"/>
      <c r="R47" s="108"/>
      <c r="S47" s="107"/>
      <c r="T47" s="107"/>
      <c r="U47" s="107"/>
      <c r="W47" s="181"/>
      <c r="X47" s="181"/>
      <c r="Y47" s="181"/>
      <c r="Z47" s="181"/>
      <c r="AA47" s="181"/>
      <c r="AB47" s="181"/>
      <c r="AC47" s="181"/>
      <c r="AD47" s="181"/>
      <c r="AE47" s="181"/>
      <c r="AF47" s="181"/>
      <c r="AG47" s="181"/>
      <c r="AH47" s="181"/>
      <c r="AI47" s="181"/>
      <c r="AJ47" s="181"/>
      <c r="AK47" s="181"/>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row>
    <row r="48" spans="1:139" s="1" customFormat="1" ht="16" customHeight="1" x14ac:dyDescent="0.25">
      <c r="B48" s="216" t="s">
        <v>50</v>
      </c>
      <c r="C48" s="196" t="s">
        <v>42</v>
      </c>
      <c r="D48" s="200">
        <v>51.68</v>
      </c>
      <c r="E48" s="201">
        <v>-13.172043010752688</v>
      </c>
      <c r="F48" s="201">
        <v>42.896379525593012</v>
      </c>
      <c r="G48" s="201">
        <v>-24.133362773241807</v>
      </c>
      <c r="H48" s="201">
        <v>120.4763678695962</v>
      </c>
      <c r="I48" s="201">
        <v>14.4481423761135</v>
      </c>
      <c r="J48" s="210">
        <v>111.72376160990711</v>
      </c>
      <c r="K48" s="201">
        <v>1.1451514746119233</v>
      </c>
      <c r="L48" s="211">
        <v>122.63852956052283</v>
      </c>
      <c r="M48" s="201">
        <v>4.6765641693498301</v>
      </c>
      <c r="N48" s="201">
        <v>91.100049886680665</v>
      </c>
      <c r="O48" s="202">
        <v>-3.3736421545861592</v>
      </c>
      <c r="P48" s="210">
        <v>57.738840000000003</v>
      </c>
      <c r="Q48" s="201">
        <v>-12.177731380978821</v>
      </c>
      <c r="R48" s="211">
        <v>52.607489084888442</v>
      </c>
      <c r="S48" s="201">
        <v>-20.585410800128038</v>
      </c>
      <c r="T48" s="201">
        <v>109.7540312308364</v>
      </c>
      <c r="U48" s="202">
        <v>10.587071599702501</v>
      </c>
      <c r="W48" s="181"/>
      <c r="X48" s="181"/>
      <c r="Y48" s="181"/>
      <c r="Z48" s="181"/>
      <c r="AA48" s="181"/>
      <c r="AB48" s="181"/>
      <c r="AC48" s="181"/>
      <c r="AD48" s="181"/>
      <c r="AE48" s="181"/>
      <c r="AF48" s="181"/>
      <c r="AG48" s="181"/>
      <c r="AH48" s="181"/>
      <c r="AI48" s="181"/>
      <c r="AJ48" s="181"/>
      <c r="AK48" s="181"/>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row>
    <row r="49" spans="2:139" s="1" customFormat="1" ht="16" customHeight="1" x14ac:dyDescent="0.25">
      <c r="B49" s="217"/>
      <c r="C49" s="197" t="s">
        <v>58</v>
      </c>
      <c r="D49" s="203">
        <v>69.297571472486936</v>
      </c>
      <c r="E49" s="91">
        <v>18.629563567287828</v>
      </c>
      <c r="F49" s="91">
        <v>64.641553826947089</v>
      </c>
      <c r="G49" s="91">
        <v>1.1585035614463266</v>
      </c>
      <c r="H49" s="91">
        <v>107.20282445260369</v>
      </c>
      <c r="I49" s="91">
        <v>17.270975143726353</v>
      </c>
      <c r="J49" s="212">
        <v>117.65201599315856</v>
      </c>
      <c r="K49" s="91">
        <v>6.0293136121177771</v>
      </c>
      <c r="L49" s="92">
        <v>127.1776867584671</v>
      </c>
      <c r="M49" s="91">
        <v>8.0338144376023575</v>
      </c>
      <c r="N49" s="91">
        <v>92.509951227977666</v>
      </c>
      <c r="O49" s="204">
        <v>-1.8554383513271062</v>
      </c>
      <c r="P49" s="212">
        <v>81.529989871680812</v>
      </c>
      <c r="Q49" s="91">
        <v>25.782111991423392</v>
      </c>
      <c r="R49" s="92">
        <v>82.209632841840673</v>
      </c>
      <c r="S49" s="91">
        <v>9.2853900254818971</v>
      </c>
      <c r="T49" s="91">
        <v>99.173280616120678</v>
      </c>
      <c r="U49" s="204">
        <v>15.09508449591827</v>
      </c>
      <c r="W49" s="181"/>
      <c r="X49" s="181"/>
      <c r="Y49" s="181"/>
      <c r="Z49" s="181"/>
      <c r="AA49" s="181"/>
      <c r="AB49" s="181"/>
      <c r="AC49" s="181"/>
      <c r="AD49" s="181"/>
      <c r="AE49" s="181"/>
      <c r="AF49" s="181"/>
      <c r="AG49" s="181"/>
      <c r="AH49" s="181"/>
      <c r="AI49" s="181"/>
      <c r="AJ49" s="181"/>
      <c r="AK49" s="181"/>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row>
    <row r="50" spans="2:139" s="1" customFormat="1" ht="16" customHeight="1" x14ac:dyDescent="0.25">
      <c r="B50" s="217"/>
      <c r="C50" s="198" t="s">
        <v>44</v>
      </c>
      <c r="D50" s="205">
        <v>60.123076923076923</v>
      </c>
      <c r="E50" s="107">
        <v>-8.9044289044289044</v>
      </c>
      <c r="F50" s="107">
        <v>55.147411888984919</v>
      </c>
      <c r="G50" s="107">
        <v>-8.2322188866701502</v>
      </c>
      <c r="H50" s="107">
        <v>109.02248149757577</v>
      </c>
      <c r="I50" s="107">
        <v>-0.73251200982596576</v>
      </c>
      <c r="J50" s="213">
        <v>111.94210336795531</v>
      </c>
      <c r="K50" s="107">
        <v>2.0098462380359008</v>
      </c>
      <c r="L50" s="108">
        <v>125.87068853695119</v>
      </c>
      <c r="M50" s="107">
        <v>7.3032204662848192</v>
      </c>
      <c r="N50" s="107">
        <v>88.934210711852629</v>
      </c>
      <c r="O50" s="206">
        <v>-4.9330991233914965</v>
      </c>
      <c r="P50" s="213">
        <v>67.303036917226052</v>
      </c>
      <c r="Q50" s="107">
        <v>-7.0735479957241543</v>
      </c>
      <c r="R50" s="108">
        <v>69.4144270549738</v>
      </c>
      <c r="S50" s="107">
        <v>-1.5302155149438668</v>
      </c>
      <c r="T50" s="107">
        <v>96.958283418372091</v>
      </c>
      <c r="U50" s="206">
        <v>-5.6294755897164936</v>
      </c>
      <c r="W50" s="181"/>
      <c r="X50" s="181"/>
      <c r="Y50" s="181"/>
      <c r="Z50" s="181"/>
      <c r="AA50" s="181"/>
      <c r="AB50" s="181"/>
      <c r="AC50" s="181"/>
      <c r="AD50" s="181"/>
      <c r="AE50" s="181"/>
      <c r="AF50" s="181"/>
      <c r="AG50" s="181"/>
      <c r="AH50" s="181"/>
      <c r="AI50" s="181"/>
      <c r="AJ50" s="181"/>
      <c r="AK50" s="181"/>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row>
    <row r="51" spans="2:139" s="1" customFormat="1" ht="16" customHeight="1" x14ac:dyDescent="0.25">
      <c r="B51" s="218"/>
      <c r="C51" s="199" t="s">
        <v>45</v>
      </c>
      <c r="D51" s="207">
        <v>69.297571472486936</v>
      </c>
      <c r="E51" s="208">
        <v>18.629563567287828</v>
      </c>
      <c r="F51" s="208">
        <v>64.641553826947089</v>
      </c>
      <c r="G51" s="208">
        <v>1.1585035614463266</v>
      </c>
      <c r="H51" s="208">
        <v>107.20282445260369</v>
      </c>
      <c r="I51" s="208">
        <v>17.270975143726353</v>
      </c>
      <c r="J51" s="214">
        <v>117.65201599315856</v>
      </c>
      <c r="K51" s="208">
        <v>6.0293136121177771</v>
      </c>
      <c r="L51" s="215">
        <v>127.1776867584671</v>
      </c>
      <c r="M51" s="208">
        <v>8.0338144376023575</v>
      </c>
      <c r="N51" s="208">
        <v>92.509951227977666</v>
      </c>
      <c r="O51" s="209">
        <v>-1.8554383513271062</v>
      </c>
      <c r="P51" s="214">
        <v>81.529989871680812</v>
      </c>
      <c r="Q51" s="208">
        <v>25.782111991423392</v>
      </c>
      <c r="R51" s="215">
        <v>82.209632841840673</v>
      </c>
      <c r="S51" s="208">
        <v>9.2853900254818971</v>
      </c>
      <c r="T51" s="208">
        <v>99.173280616120678</v>
      </c>
      <c r="U51" s="209">
        <v>15.09508449591827</v>
      </c>
      <c r="W51" s="181"/>
      <c r="X51" s="181"/>
      <c r="Y51" s="181"/>
      <c r="Z51" s="181"/>
      <c r="AA51" s="181"/>
      <c r="AB51" s="181"/>
      <c r="AC51" s="181"/>
      <c r="AD51" s="181"/>
      <c r="AE51" s="181"/>
      <c r="AF51" s="181"/>
      <c r="AG51" s="181"/>
      <c r="AH51" s="181"/>
      <c r="AI51" s="181"/>
      <c r="AJ51" s="181"/>
      <c r="AK51" s="18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row>
    <row r="52" spans="2:139" s="1" customFormat="1" ht="5.15" customHeight="1" x14ac:dyDescent="0.25">
      <c r="B52"/>
      <c r="C52" s="23"/>
      <c r="D52" s="107"/>
      <c r="E52" s="107"/>
      <c r="F52" s="107"/>
      <c r="G52" s="107"/>
      <c r="H52" s="107"/>
      <c r="I52" s="107"/>
      <c r="J52" s="108"/>
      <c r="K52" s="107"/>
      <c r="L52" s="108"/>
      <c r="M52" s="107"/>
      <c r="N52" s="107"/>
      <c r="O52" s="107"/>
      <c r="P52" s="108"/>
      <c r="Q52" s="107"/>
      <c r="R52" s="108"/>
      <c r="S52" s="107"/>
      <c r="T52" s="107"/>
      <c r="U52" s="107"/>
      <c r="W52" s="181"/>
      <c r="X52" s="181"/>
      <c r="Y52" s="181"/>
      <c r="Z52" s="181"/>
      <c r="AA52" s="181"/>
      <c r="AB52" s="181"/>
      <c r="AC52" s="181"/>
      <c r="AD52" s="181"/>
      <c r="AE52" s="181"/>
      <c r="AF52" s="181"/>
      <c r="AG52" s="181"/>
      <c r="AH52" s="181"/>
      <c r="AI52" s="181"/>
      <c r="AJ52" s="181"/>
      <c r="AK52" s="181"/>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row>
    <row r="53" spans="2:139" s="1" customFormat="1" ht="5.15" customHeight="1" x14ac:dyDescent="0.25">
      <c r="B53"/>
      <c r="C53" s="23"/>
      <c r="D53" s="107"/>
      <c r="E53" s="107"/>
      <c r="F53" s="107"/>
      <c r="G53" s="107"/>
      <c r="H53" s="107"/>
      <c r="I53" s="107"/>
      <c r="J53" s="108"/>
      <c r="K53" s="107"/>
      <c r="L53" s="108"/>
      <c r="M53" s="107"/>
      <c r="N53" s="107"/>
      <c r="O53" s="107"/>
      <c r="P53" s="108"/>
      <c r="Q53" s="107"/>
      <c r="R53" s="108"/>
      <c r="S53" s="107"/>
      <c r="T53" s="107"/>
      <c r="U53" s="107"/>
      <c r="W53" s="181"/>
      <c r="X53" s="181"/>
      <c r="Y53" s="181"/>
      <c r="Z53" s="181"/>
      <c r="AA53" s="181"/>
      <c r="AB53" s="181"/>
      <c r="AC53" s="181"/>
      <c r="AD53" s="181"/>
      <c r="AE53" s="181"/>
      <c r="AF53" s="181"/>
      <c r="AG53" s="181"/>
      <c r="AH53" s="181"/>
      <c r="AI53" s="181"/>
      <c r="AJ53" s="181"/>
      <c r="AK53" s="181"/>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row>
    <row r="54" spans="2:139" s="1" customFormat="1" ht="16" customHeight="1" x14ac:dyDescent="0.25">
      <c r="B54" s="216" t="s">
        <v>51</v>
      </c>
      <c r="C54" s="196" t="s">
        <v>42</v>
      </c>
      <c r="D54" s="200">
        <v>59.52</v>
      </c>
      <c r="E54" s="201">
        <v>-22.094240837696336</v>
      </c>
      <c r="F54" s="201">
        <v>55.305867665418226</v>
      </c>
      <c r="G54" s="201">
        <v>-16.709753231497686</v>
      </c>
      <c r="H54" s="201">
        <v>107.61968397294743</v>
      </c>
      <c r="I54" s="201">
        <v>-6.4647276422932567</v>
      </c>
      <c r="J54" s="210">
        <v>124.1216935483871</v>
      </c>
      <c r="K54" s="201">
        <v>14.778065976197649</v>
      </c>
      <c r="L54" s="211">
        <v>132.0392429239767</v>
      </c>
      <c r="M54" s="201">
        <v>16.396144310463225</v>
      </c>
      <c r="N54" s="201">
        <v>94.003639220977561</v>
      </c>
      <c r="O54" s="202">
        <v>-1.3901477096162778</v>
      </c>
      <c r="P54" s="210">
        <v>73.877232000000006</v>
      </c>
      <c r="Q54" s="201">
        <v>-10.581276349427394</v>
      </c>
      <c r="R54" s="211">
        <v>73.025448957954652</v>
      </c>
      <c r="S54" s="201">
        <v>-3.0533641747618301</v>
      </c>
      <c r="T54" s="201">
        <v>101.1664194526074</v>
      </c>
      <c r="U54" s="202">
        <v>-7.7650060887799972</v>
      </c>
      <c r="W54" s="181"/>
      <c r="X54" s="181"/>
      <c r="Y54" s="181"/>
      <c r="Z54" s="181"/>
      <c r="AA54" s="181"/>
      <c r="AB54" s="181"/>
      <c r="AC54" s="181"/>
      <c r="AD54" s="181"/>
      <c r="AE54" s="181"/>
      <c r="AF54" s="181"/>
      <c r="AG54" s="181"/>
      <c r="AH54" s="181"/>
      <c r="AI54" s="181"/>
      <c r="AJ54" s="181"/>
      <c r="AK54" s="181"/>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row>
    <row r="55" spans="2:139" s="1" customFormat="1" ht="16" customHeight="1" x14ac:dyDescent="0.25">
      <c r="B55" s="217"/>
      <c r="C55" s="197" t="s">
        <v>58</v>
      </c>
      <c r="D55" s="203">
        <v>77.009500829437485</v>
      </c>
      <c r="E55" s="91">
        <v>13.557567012529521</v>
      </c>
      <c r="F55" s="91">
        <v>71.939556686217699</v>
      </c>
      <c r="G55" s="91">
        <v>-3.48430022889147</v>
      </c>
      <c r="H55" s="91">
        <v>107.04750540144772</v>
      </c>
      <c r="I55" s="91">
        <v>17.657093386804107</v>
      </c>
      <c r="J55" s="212">
        <v>121.82877245495146</v>
      </c>
      <c r="K55" s="91">
        <v>5.5539670214333299</v>
      </c>
      <c r="L55" s="92">
        <v>131.64763830109018</v>
      </c>
      <c r="M55" s="91">
        <v>6.4548004023545085</v>
      </c>
      <c r="N55" s="91">
        <v>92.54155564591963</v>
      </c>
      <c r="O55" s="204">
        <v>-0.84621208018276917</v>
      </c>
      <c r="P55" s="212">
        <v>93.819729534189349</v>
      </c>
      <c r="Q55" s="91">
        <v>19.864516834700584</v>
      </c>
      <c r="R55" s="92">
        <v>94.706727381679613</v>
      </c>
      <c r="S55" s="91">
        <v>2.7455955482302477</v>
      </c>
      <c r="T55" s="91">
        <v>99.063426778611259</v>
      </c>
      <c r="U55" s="204">
        <v>16.661464849353852</v>
      </c>
      <c r="W55" s="181"/>
      <c r="X55" s="181"/>
      <c r="Y55" s="181"/>
      <c r="Z55" s="181"/>
      <c r="AA55" s="181"/>
      <c r="AB55" s="181"/>
      <c r="AC55" s="181"/>
      <c r="AD55" s="181"/>
      <c r="AE55" s="181"/>
      <c r="AF55" s="181"/>
      <c r="AG55" s="181"/>
      <c r="AH55" s="181"/>
      <c r="AI55" s="181"/>
      <c r="AJ55" s="181"/>
      <c r="AK55" s="181"/>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row>
    <row r="56" spans="2:139" s="1" customFormat="1" ht="16" customHeight="1" x14ac:dyDescent="0.25">
      <c r="B56" s="217"/>
      <c r="C56" s="198" t="s">
        <v>44</v>
      </c>
      <c r="D56" s="205">
        <v>71.51428571428572</v>
      </c>
      <c r="E56" s="107">
        <v>-5.2501310348554284</v>
      </c>
      <c r="F56" s="107">
        <v>64.477438915641159</v>
      </c>
      <c r="G56" s="107">
        <v>-8.3470655342983342</v>
      </c>
      <c r="H56" s="107">
        <v>110.9136574234855</v>
      </c>
      <c r="I56" s="107">
        <v>3.3789801903851733</v>
      </c>
      <c r="J56" s="213">
        <v>121.02707421779198</v>
      </c>
      <c r="K56" s="107">
        <v>9.3247726936565325</v>
      </c>
      <c r="L56" s="108">
        <v>130.90221593240739</v>
      </c>
      <c r="M56" s="107">
        <v>8.0413753519492488</v>
      </c>
      <c r="N56" s="107">
        <v>92.456092783251506</v>
      </c>
      <c r="O56" s="206">
        <v>1.1878757906878663</v>
      </c>
      <c r="P56" s="213">
        <v>86.551647647752375</v>
      </c>
      <c r="Q56" s="107">
        <v>3.58507887366149</v>
      </c>
      <c r="R56" s="108">
        <v>84.402396317038665</v>
      </c>
      <c r="S56" s="107">
        <v>-0.97690905284192986</v>
      </c>
      <c r="T56" s="107">
        <v>102.54643401673121</v>
      </c>
      <c r="U56" s="206">
        <v>4.60699406871103</v>
      </c>
      <c r="W56" s="181"/>
      <c r="X56" s="181"/>
      <c r="Y56" s="181"/>
      <c r="Z56" s="181"/>
      <c r="AA56" s="181"/>
      <c r="AB56" s="181"/>
      <c r="AC56" s="181"/>
      <c r="AD56" s="181"/>
      <c r="AE56" s="181"/>
      <c r="AF56" s="181"/>
      <c r="AG56" s="181"/>
      <c r="AH56" s="181"/>
      <c r="AI56" s="181"/>
      <c r="AJ56" s="181"/>
      <c r="AK56" s="181"/>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row>
    <row r="57" spans="2:139" s="1" customFormat="1" ht="16" customHeight="1" x14ac:dyDescent="0.25">
      <c r="B57" s="218"/>
      <c r="C57" s="199" t="s">
        <v>45</v>
      </c>
      <c r="D57" s="207">
        <v>77.009500829437485</v>
      </c>
      <c r="E57" s="208">
        <v>13.557567012529521</v>
      </c>
      <c r="F57" s="208">
        <v>71.939556686217699</v>
      </c>
      <c r="G57" s="208">
        <v>-3.48430022889147</v>
      </c>
      <c r="H57" s="208">
        <v>107.04750540144772</v>
      </c>
      <c r="I57" s="208">
        <v>17.657093386804107</v>
      </c>
      <c r="J57" s="214">
        <v>121.82877245495146</v>
      </c>
      <c r="K57" s="208">
        <v>5.5539670214333299</v>
      </c>
      <c r="L57" s="215">
        <v>131.64763830109018</v>
      </c>
      <c r="M57" s="208">
        <v>6.4548004023545085</v>
      </c>
      <c r="N57" s="208">
        <v>92.54155564591963</v>
      </c>
      <c r="O57" s="209">
        <v>-0.84621208018276917</v>
      </c>
      <c r="P57" s="214">
        <v>93.819729534189349</v>
      </c>
      <c r="Q57" s="208">
        <v>19.864516834700584</v>
      </c>
      <c r="R57" s="215">
        <v>94.706727381679613</v>
      </c>
      <c r="S57" s="208">
        <v>2.7455955482302477</v>
      </c>
      <c r="T57" s="208">
        <v>99.063426778611259</v>
      </c>
      <c r="U57" s="209">
        <v>16.661464849353852</v>
      </c>
      <c r="W57" s="181"/>
      <c r="X57" s="181"/>
      <c r="Y57" s="181"/>
      <c r="Z57" s="181"/>
      <c r="AA57" s="181"/>
      <c r="AB57" s="181"/>
      <c r="AC57" s="181"/>
      <c r="AD57" s="181"/>
      <c r="AE57" s="181"/>
      <c r="AF57" s="181"/>
      <c r="AG57" s="181"/>
      <c r="AH57" s="181"/>
      <c r="AI57" s="181"/>
      <c r="AJ57" s="181"/>
      <c r="AK57" s="181"/>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row>
    <row r="58" spans="2:139" s="1" customFormat="1" ht="5.15" customHeight="1" x14ac:dyDescent="0.25">
      <c r="B58"/>
      <c r="C58" s="23"/>
      <c r="D58" s="107"/>
      <c r="E58" s="107"/>
      <c r="F58" s="107"/>
      <c r="G58" s="107"/>
      <c r="H58" s="107"/>
      <c r="I58" s="107"/>
      <c r="J58" s="108"/>
      <c r="K58" s="107"/>
      <c r="L58" s="108"/>
      <c r="M58" s="107"/>
      <c r="N58" s="107"/>
      <c r="O58" s="107"/>
      <c r="P58" s="108"/>
      <c r="Q58" s="107"/>
      <c r="R58" s="108"/>
      <c r="S58" s="107"/>
      <c r="T58" s="107"/>
      <c r="U58" s="107"/>
      <c r="W58" s="181"/>
      <c r="X58" s="181"/>
      <c r="Y58" s="181"/>
      <c r="Z58" s="181"/>
      <c r="AA58" s="181"/>
      <c r="AB58" s="181"/>
      <c r="AC58" s="181"/>
      <c r="AD58" s="181"/>
      <c r="AE58" s="181"/>
      <c r="AF58" s="181"/>
      <c r="AG58" s="181"/>
      <c r="AH58" s="181"/>
      <c r="AI58" s="181"/>
      <c r="AJ58" s="181"/>
      <c r="AK58" s="181"/>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row>
    <row r="59" spans="2:139" s="1" customFormat="1" ht="16" customHeight="1" x14ac:dyDescent="0.3">
      <c r="B59" s="525" t="s">
        <v>57</v>
      </c>
      <c r="C59" s="526"/>
      <c r="D59" s="305"/>
      <c r="E59" s="306"/>
      <c r="F59" s="306"/>
      <c r="G59" s="306"/>
      <c r="H59" s="306"/>
      <c r="I59" s="306"/>
      <c r="J59" s="306"/>
      <c r="K59" s="306"/>
      <c r="L59" s="306"/>
      <c r="M59" s="306"/>
      <c r="N59" s="306"/>
      <c r="O59" s="306"/>
      <c r="P59" s="306"/>
      <c r="Q59" s="306"/>
      <c r="R59" s="306"/>
      <c r="S59" s="306"/>
      <c r="T59" s="306"/>
      <c r="U59" s="307"/>
      <c r="W59" s="181"/>
      <c r="X59" s="181"/>
      <c r="Y59" s="181"/>
      <c r="Z59" s="181"/>
      <c r="AA59" s="181"/>
      <c r="AB59" s="181"/>
      <c r="AC59" s="181"/>
      <c r="AD59" s="181"/>
      <c r="AE59" s="181"/>
      <c r="AF59" s="181"/>
      <c r="AG59" s="181"/>
      <c r="AH59" s="181"/>
      <c r="AI59" s="181"/>
      <c r="AJ59" s="181"/>
      <c r="AK59" s="181"/>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row>
    <row r="60" spans="2:139" ht="16" customHeight="1" x14ac:dyDescent="0.25">
      <c r="B60" s="233" t="s">
        <v>40</v>
      </c>
      <c r="C60" s="237" t="s">
        <v>42</v>
      </c>
      <c r="D60" s="152">
        <v>30.495238095238093</v>
      </c>
      <c r="E60" s="160">
        <v>-11.863473713184696</v>
      </c>
      <c r="F60" s="160">
        <v>41.986207716544797</v>
      </c>
      <c r="G60" s="160">
        <v>7.3769613788019077</v>
      </c>
      <c r="H60" s="160">
        <v>72.631561062024389</v>
      </c>
      <c r="I60" s="153">
        <v>-17.918587790965557</v>
      </c>
      <c r="J60" s="219">
        <v>109.95755777638976</v>
      </c>
      <c r="K60" s="160">
        <v>5.6589479422201201</v>
      </c>
      <c r="L60" s="220">
        <v>131.29897460366917</v>
      </c>
      <c r="M60" s="160">
        <v>19.659985980766052</v>
      </c>
      <c r="N60" s="160">
        <v>83.74593793156032</v>
      </c>
      <c r="O60" s="153">
        <v>-11.700685006647857</v>
      </c>
      <c r="P60" s="219">
        <v>33.531819047619045</v>
      </c>
      <c r="Q60" s="160">
        <v>-6.8758735725140445</v>
      </c>
      <c r="R60" s="220">
        <v>55.127460206789927</v>
      </c>
      <c r="S60" s="160">
        <v>28.48725693260636</v>
      </c>
      <c r="T60" s="160">
        <v>60.825982045664567</v>
      </c>
      <c r="U60" s="153">
        <v>-27.522675282731335</v>
      </c>
    </row>
    <row r="61" spans="2:139" ht="16" customHeight="1" x14ac:dyDescent="0.25">
      <c r="B61" s="234" t="s">
        <v>67</v>
      </c>
      <c r="C61" s="197" t="s">
        <v>58</v>
      </c>
      <c r="D61" s="154">
        <v>35.056172867966865</v>
      </c>
      <c r="E61" s="84">
        <v>16.620668223442664</v>
      </c>
      <c r="F61" s="84">
        <v>48.038989724382979</v>
      </c>
      <c r="G61" s="84">
        <v>31.515745055650719</v>
      </c>
      <c r="H61" s="84">
        <v>72.974417382805839</v>
      </c>
      <c r="I61" s="155">
        <v>-11.325698551094005</v>
      </c>
      <c r="J61" s="221">
        <v>117.88289078067821</v>
      </c>
      <c r="K61" s="84">
        <v>10.256408586739285</v>
      </c>
      <c r="L61" s="93">
        <v>134.26618031042929</v>
      </c>
      <c r="M61" s="84">
        <v>25.840420050482454</v>
      </c>
      <c r="N61" s="84">
        <v>87.797903022305036</v>
      </c>
      <c r="O61" s="155">
        <v>-12.383947429209751</v>
      </c>
      <c r="P61" s="221">
        <v>41.325229973831128</v>
      </c>
      <c r="Q61" s="84">
        <v>28.58176045317164</v>
      </c>
      <c r="R61" s="93">
        <v>64.500116562648643</v>
      </c>
      <c r="S61" s="84">
        <v>65.499966010581986</v>
      </c>
      <c r="T61" s="84">
        <v>64.070008204905037</v>
      </c>
      <c r="U61" s="155">
        <v>-22.307077425684742</v>
      </c>
    </row>
    <row r="62" spans="2:139" ht="16" customHeight="1" x14ac:dyDescent="0.25">
      <c r="B62" s="234"/>
      <c r="C62" s="198" t="s">
        <v>44</v>
      </c>
      <c r="D62" s="156">
        <v>33.550769230769234</v>
      </c>
      <c r="E62" s="105">
        <v>2.1356313226883996</v>
      </c>
      <c r="F62" s="105">
        <v>50.812445980985309</v>
      </c>
      <c r="G62" s="105">
        <v>38.181295865702182</v>
      </c>
      <c r="H62" s="105">
        <v>66.028644327247449</v>
      </c>
      <c r="I62" s="157">
        <v>-26.085776889931285</v>
      </c>
      <c r="J62" s="222">
        <v>113.91436780115224</v>
      </c>
      <c r="K62" s="105">
        <v>8.2817493973887046</v>
      </c>
      <c r="L62" s="127">
        <v>137.06436161770847</v>
      </c>
      <c r="M62" s="105">
        <v>19.43113647013638</v>
      </c>
      <c r="N62" s="105">
        <v>83.110129034768534</v>
      </c>
      <c r="O62" s="157">
        <v>-9.3354106828560415</v>
      </c>
      <c r="P62" s="222">
        <v>38.219146661654278</v>
      </c>
      <c r="Q62" s="105">
        <v>10.594248354229943</v>
      </c>
      <c r="R62" s="127">
        <v>69.645754706180469</v>
      </c>
      <c r="S62" s="105">
        <v>65.031492041886068</v>
      </c>
      <c r="T62" s="105">
        <v>54.876491500280821</v>
      </c>
      <c r="U62" s="157">
        <v>-32.985973170420792</v>
      </c>
    </row>
    <row r="63" spans="2:139" ht="16" customHeight="1" x14ac:dyDescent="0.25">
      <c r="B63" s="235"/>
      <c r="C63" s="238" t="s">
        <v>45</v>
      </c>
      <c r="D63" s="158">
        <v>35.056172867966865</v>
      </c>
      <c r="E63" s="161">
        <v>16.620668223442664</v>
      </c>
      <c r="F63" s="161">
        <v>48.038989724382979</v>
      </c>
      <c r="G63" s="161">
        <v>31.515745055650719</v>
      </c>
      <c r="H63" s="161">
        <v>72.974417382805839</v>
      </c>
      <c r="I63" s="159">
        <v>-11.325698551094005</v>
      </c>
      <c r="J63" s="223">
        <v>117.88289078067821</v>
      </c>
      <c r="K63" s="161">
        <v>10.256408586739285</v>
      </c>
      <c r="L63" s="224">
        <v>134.26618031042929</v>
      </c>
      <c r="M63" s="161">
        <v>25.840420050482454</v>
      </c>
      <c r="N63" s="161">
        <v>87.797903022305036</v>
      </c>
      <c r="O63" s="159">
        <v>-12.383947429209751</v>
      </c>
      <c r="P63" s="223">
        <v>41.325229973831128</v>
      </c>
      <c r="Q63" s="161">
        <v>28.58176045317164</v>
      </c>
      <c r="R63" s="224">
        <v>64.500116562648643</v>
      </c>
      <c r="S63" s="161">
        <v>65.499966010581986</v>
      </c>
      <c r="T63" s="161">
        <v>64.070008204905037</v>
      </c>
      <c r="U63" s="159">
        <v>-22.307077425684742</v>
      </c>
    </row>
    <row r="64" spans="2:139" ht="5.15" customHeight="1" x14ac:dyDescent="0.25">
      <c r="D64" s="105"/>
      <c r="E64" s="105"/>
      <c r="F64" s="105"/>
      <c r="G64" s="105"/>
      <c r="H64" s="105"/>
      <c r="I64" s="105"/>
      <c r="J64" s="105"/>
      <c r="K64" s="105"/>
      <c r="L64" s="105"/>
      <c r="M64" s="105"/>
      <c r="N64" s="105"/>
      <c r="O64" s="105"/>
      <c r="P64" s="105"/>
      <c r="Q64" s="105"/>
      <c r="R64" s="105"/>
      <c r="S64" s="105"/>
      <c r="T64" s="105"/>
      <c r="U64" s="105"/>
    </row>
    <row r="65" spans="2:21" ht="5.15" customHeight="1" x14ac:dyDescent="0.25">
      <c r="D65" s="105"/>
      <c r="E65" s="105"/>
      <c r="F65" s="105"/>
      <c r="G65" s="105"/>
      <c r="H65" s="105"/>
      <c r="I65" s="105"/>
      <c r="J65" s="105"/>
      <c r="K65" s="105"/>
      <c r="L65" s="105"/>
      <c r="M65" s="105"/>
      <c r="N65" s="105"/>
      <c r="O65" s="105"/>
      <c r="P65" s="105"/>
      <c r="Q65" s="105"/>
      <c r="R65" s="105"/>
      <c r="S65" s="105"/>
      <c r="T65" s="105"/>
      <c r="U65" s="105"/>
    </row>
    <row r="66" spans="2:21" ht="16" customHeight="1" x14ac:dyDescent="0.25">
      <c r="B66" s="236" t="s">
        <v>52</v>
      </c>
      <c r="C66" s="237" t="s">
        <v>42</v>
      </c>
      <c r="D66" s="152">
        <v>55.6</v>
      </c>
      <c r="E66" s="160">
        <v>-17.042440318274881</v>
      </c>
      <c r="F66" s="160">
        <v>49.101123595505619</v>
      </c>
      <c r="G66" s="160">
        <v>-19.405737704907299</v>
      </c>
      <c r="H66" s="160">
        <v>113.23569794051639</v>
      </c>
      <c r="I66" s="153">
        <v>2.9323394982542959</v>
      </c>
      <c r="J66" s="219">
        <v>118.35977697841727</v>
      </c>
      <c r="K66" s="160">
        <v>8.3044166818030618</v>
      </c>
      <c r="L66" s="220">
        <v>127.93285452875327</v>
      </c>
      <c r="M66" s="160">
        <v>10.901173027861816</v>
      </c>
      <c r="N66" s="160">
        <v>92.517107833134716</v>
      </c>
      <c r="O66" s="153">
        <v>-2.3415048509045442</v>
      </c>
      <c r="P66" s="219">
        <v>65.808036000000001</v>
      </c>
      <c r="Q66" s="160">
        <v>-10.153298893352142</v>
      </c>
      <c r="R66" s="220">
        <v>62.816469021421547</v>
      </c>
      <c r="S66" s="160">
        <v>-10.620017721590285</v>
      </c>
      <c r="T66" s="160">
        <v>104.76239276929248</v>
      </c>
      <c r="U66" s="153">
        <v>0.52217377581337554</v>
      </c>
    </row>
    <row r="67" spans="2:21" ht="16" customHeight="1" x14ac:dyDescent="0.25">
      <c r="B67" s="234" t="s">
        <v>55</v>
      </c>
      <c r="C67" s="197" t="s">
        <v>58</v>
      </c>
      <c r="D67" s="154">
        <v>73.19022607901347</v>
      </c>
      <c r="E67" s="84">
        <v>16.045145842798888</v>
      </c>
      <c r="F67" s="84">
        <v>68.325307651150354</v>
      </c>
      <c r="G67" s="84">
        <v>-1.218757520610245</v>
      </c>
      <c r="H67" s="84">
        <v>107.12022908502489</v>
      </c>
      <c r="I67" s="155">
        <v>17.476904450684561</v>
      </c>
      <c r="J67" s="221">
        <v>119.8702798384155</v>
      </c>
      <c r="K67" s="84">
        <v>5.7663862456530852</v>
      </c>
      <c r="L67" s="93">
        <v>129.5532989587191</v>
      </c>
      <c r="M67" s="84">
        <v>7.1636305217048477</v>
      </c>
      <c r="N67" s="84">
        <v>92.525841334714812</v>
      </c>
      <c r="O67" s="155">
        <v>-1.3038418624949508</v>
      </c>
      <c r="P67" s="221">
        <v>87.733328815282405</v>
      </c>
      <c r="Q67" s="84">
        <v>22.73675717139723</v>
      </c>
      <c r="R67" s="93">
        <v>88.517690085759384</v>
      </c>
      <c r="S67" s="84">
        <v>5.8575657154429059</v>
      </c>
      <c r="T67" s="84">
        <v>99.113893200605091</v>
      </c>
      <c r="U67" s="155">
        <v>15.945191391765404</v>
      </c>
    </row>
    <row r="68" spans="2:21" ht="16" customHeight="1" x14ac:dyDescent="0.25">
      <c r="B68" s="234"/>
      <c r="C68" s="198" t="s">
        <v>44</v>
      </c>
      <c r="D68" s="231">
        <v>66.029629629629625</v>
      </c>
      <c r="E68" s="41">
        <v>-6.4245223599063488</v>
      </c>
      <c r="F68" s="41">
        <v>59.985203680584455</v>
      </c>
      <c r="G68" s="41">
        <v>-7.7606740374267709</v>
      </c>
      <c r="H68" s="41">
        <v>110.07652817387111</v>
      </c>
      <c r="I68" s="226">
        <v>1.4485705133135081</v>
      </c>
      <c r="J68" s="225">
        <v>117.04411863318781</v>
      </c>
      <c r="K68" s="41">
        <v>6.1770176689584542</v>
      </c>
      <c r="L68" s="109">
        <v>128.67500972964726</v>
      </c>
      <c r="M68" s="41">
        <v>7.8475645939292829</v>
      </c>
      <c r="N68" s="41">
        <v>90.961033443204272</v>
      </c>
      <c r="O68" s="226">
        <v>-1.5489890116893859</v>
      </c>
      <c r="P68" s="225">
        <v>77.283798036758228</v>
      </c>
      <c r="Q68" s="41">
        <v>-0.64434857219319386</v>
      </c>
      <c r="R68" s="109">
        <v>77.185966672340768</v>
      </c>
      <c r="S68" s="41">
        <v>-0.52213335152703</v>
      </c>
      <c r="T68" s="41">
        <v>100.12674760539514</v>
      </c>
      <c r="U68" s="226">
        <v>-0.12285669639525928</v>
      </c>
    </row>
    <row r="69" spans="2:21" ht="16" customHeight="1" x14ac:dyDescent="0.25">
      <c r="B69" s="235"/>
      <c r="C69" s="238" t="s">
        <v>45</v>
      </c>
      <c r="D69" s="232">
        <v>73.19022607901347</v>
      </c>
      <c r="E69" s="228">
        <v>16.045145842798888</v>
      </c>
      <c r="F69" s="228">
        <v>68.325307651150354</v>
      </c>
      <c r="G69" s="228">
        <v>-1.218757520610245</v>
      </c>
      <c r="H69" s="228">
        <v>107.12022908502489</v>
      </c>
      <c r="I69" s="230">
        <v>17.476904450684561</v>
      </c>
      <c r="J69" s="227">
        <v>119.8702798384155</v>
      </c>
      <c r="K69" s="228">
        <v>5.7663862456530852</v>
      </c>
      <c r="L69" s="229">
        <v>129.5532989587191</v>
      </c>
      <c r="M69" s="228">
        <v>7.1636305217048477</v>
      </c>
      <c r="N69" s="228">
        <v>92.525841334714812</v>
      </c>
      <c r="O69" s="230">
        <v>-1.3038418624949508</v>
      </c>
      <c r="P69" s="227">
        <v>87.733328815282405</v>
      </c>
      <c r="Q69" s="228">
        <v>22.73675717139723</v>
      </c>
      <c r="R69" s="229">
        <v>88.517690085759384</v>
      </c>
      <c r="S69" s="228">
        <v>5.8575657154429059</v>
      </c>
      <c r="T69" s="228">
        <v>99.113893200605091</v>
      </c>
      <c r="U69" s="230">
        <v>15.945191391765404</v>
      </c>
    </row>
    <row r="70" spans="2:21" ht="5.15" customHeight="1" x14ac:dyDescent="0.25">
      <c r="D70" s="41"/>
      <c r="E70" s="41"/>
      <c r="F70" s="41"/>
      <c r="G70" s="41"/>
      <c r="H70" s="41"/>
      <c r="I70" s="41"/>
      <c r="J70" s="109"/>
      <c r="K70" s="41"/>
      <c r="L70" s="109"/>
      <c r="M70" s="41"/>
      <c r="N70" s="41"/>
      <c r="O70" s="41"/>
      <c r="P70" s="109"/>
      <c r="Q70" s="41"/>
      <c r="R70" s="109"/>
      <c r="S70" s="41"/>
      <c r="T70" s="41"/>
      <c r="U70" s="41"/>
    </row>
    <row r="71" spans="2:21" ht="5.15" customHeight="1" x14ac:dyDescent="0.25">
      <c r="D71" s="41"/>
      <c r="E71" s="41"/>
      <c r="F71" s="41"/>
      <c r="G71" s="41"/>
      <c r="H71" s="41"/>
      <c r="I71" s="41"/>
      <c r="J71" s="109"/>
      <c r="K71" s="41"/>
      <c r="L71" s="109"/>
      <c r="M71" s="41"/>
      <c r="N71" s="41"/>
      <c r="O71" s="41"/>
      <c r="P71" s="109"/>
      <c r="Q71" s="41"/>
      <c r="R71" s="109"/>
      <c r="S71" s="41"/>
      <c r="T71" s="41"/>
      <c r="U71" s="41"/>
    </row>
    <row r="72" spans="2:21" ht="16" customHeight="1" x14ac:dyDescent="0.25">
      <c r="B72" s="236" t="s">
        <v>12</v>
      </c>
      <c r="C72" s="237" t="s">
        <v>42</v>
      </c>
      <c r="D72" s="152">
        <v>38.593548387096774</v>
      </c>
      <c r="E72" s="160">
        <v>-12.276072273158615</v>
      </c>
      <c r="F72" s="160">
        <v>44.28335548306552</v>
      </c>
      <c r="G72" s="160">
        <v>-2.5134092822434426</v>
      </c>
      <c r="H72" s="160">
        <v>87.151364132343929</v>
      </c>
      <c r="I72" s="153">
        <v>-10.014364969695199</v>
      </c>
      <c r="J72" s="219">
        <v>113.86230023403544</v>
      </c>
      <c r="K72" s="160">
        <v>7.0078570356149266</v>
      </c>
      <c r="L72" s="220">
        <v>130.08902555474717</v>
      </c>
      <c r="M72" s="160">
        <v>16.204430436374839</v>
      </c>
      <c r="N72" s="160">
        <v>87.526445638689538</v>
      </c>
      <c r="O72" s="153">
        <v>-7.9141331928804579</v>
      </c>
      <c r="P72" s="219">
        <v>43.943501935483873</v>
      </c>
      <c r="Q72" s="160">
        <v>-6.1285048321730349</v>
      </c>
      <c r="R72" s="220">
        <v>57.607785630864647</v>
      </c>
      <c r="S72" s="160">
        <v>13.28373749526626</v>
      </c>
      <c r="T72" s="160">
        <v>76.2804913506573</v>
      </c>
      <c r="U72" s="153">
        <v>-17.135947980435478</v>
      </c>
    </row>
    <row r="73" spans="2:21" ht="16" customHeight="1" x14ac:dyDescent="0.25">
      <c r="B73" s="234"/>
      <c r="C73" s="197" t="s">
        <v>58</v>
      </c>
      <c r="D73" s="154">
        <v>46.024307456476514</v>
      </c>
      <c r="E73" s="84">
        <v>16.369045347734215</v>
      </c>
      <c r="F73" s="84">
        <v>53.874437774699437</v>
      </c>
      <c r="G73" s="84">
        <v>17.328943398773767</v>
      </c>
      <c r="H73" s="84">
        <v>85.428840387991968</v>
      </c>
      <c r="I73" s="155">
        <v>-0.81812553930981757</v>
      </c>
      <c r="J73" s="221">
        <v>118.80892182518913</v>
      </c>
      <c r="K73" s="84">
        <v>8.141969237841078</v>
      </c>
      <c r="L73" s="93">
        <v>132.54761348485812</v>
      </c>
      <c r="M73" s="84">
        <v>17.457756807409655</v>
      </c>
      <c r="N73" s="84">
        <v>89.634900773769118</v>
      </c>
      <c r="O73" s="155">
        <v>-7.9311812372716357</v>
      </c>
      <c r="P73" s="221">
        <v>54.680983466549876</v>
      </c>
      <c r="Q73" s="84">
        <v>25.843777222444835</v>
      </c>
      <c r="R73" s="93">
        <v>71.409281548748993</v>
      </c>
      <c r="S73" s="84">
        <v>37.81194500218664</v>
      </c>
      <c r="T73" s="84">
        <v>76.574056314035744</v>
      </c>
      <c r="U73" s="155">
        <v>-8.6844197573455677</v>
      </c>
    </row>
    <row r="74" spans="2:21" ht="16" customHeight="1" x14ac:dyDescent="0.25">
      <c r="B74" s="234"/>
      <c r="C74" s="198" t="s">
        <v>44</v>
      </c>
      <c r="D74" s="156">
        <v>43.07826086956522</v>
      </c>
      <c r="E74" s="105">
        <v>-1.8967249246468076</v>
      </c>
      <c r="F74" s="105">
        <v>53.499701460131355</v>
      </c>
      <c r="G74" s="105">
        <v>18.717817459067216</v>
      </c>
      <c r="H74" s="105">
        <v>80.520563094530388</v>
      </c>
      <c r="I74" s="157">
        <v>-17.364320558558482</v>
      </c>
      <c r="J74" s="222">
        <v>115.33374747678644</v>
      </c>
      <c r="K74" s="105">
        <v>7.2016944122600322</v>
      </c>
      <c r="L74" s="127">
        <v>134.31597006975269</v>
      </c>
      <c r="M74" s="105">
        <v>15.101235068467583</v>
      </c>
      <c r="N74" s="105">
        <v>85.867486507264118</v>
      </c>
      <c r="O74" s="157">
        <v>-6.8631241459213506</v>
      </c>
      <c r="P74" s="222">
        <v>49.683772608695655</v>
      </c>
      <c r="Q74" s="105">
        <v>5.1683731547180898</v>
      </c>
      <c r="R74" s="127">
        <v>71.858643000597084</v>
      </c>
      <c r="S74" s="105">
        <v>36.645674141769987</v>
      </c>
      <c r="T74" s="105">
        <v>69.140983650750002</v>
      </c>
      <c r="U74" s="157">
        <v>-23.035709827493633</v>
      </c>
    </row>
    <row r="75" spans="2:21" ht="16" customHeight="1" x14ac:dyDescent="0.25">
      <c r="B75" s="235"/>
      <c r="C75" s="238" t="s">
        <v>45</v>
      </c>
      <c r="D75" s="158">
        <v>46.024307456476514</v>
      </c>
      <c r="E75" s="161">
        <v>16.369045347734215</v>
      </c>
      <c r="F75" s="161">
        <v>53.874437774699437</v>
      </c>
      <c r="G75" s="161">
        <v>17.328943398773767</v>
      </c>
      <c r="H75" s="161">
        <v>85.428840387991968</v>
      </c>
      <c r="I75" s="159">
        <v>-0.81812553930981757</v>
      </c>
      <c r="J75" s="223">
        <v>118.80892182518913</v>
      </c>
      <c r="K75" s="161">
        <v>8.141969237841078</v>
      </c>
      <c r="L75" s="224">
        <v>132.54761348485812</v>
      </c>
      <c r="M75" s="161">
        <v>17.457756807409655</v>
      </c>
      <c r="N75" s="161">
        <v>89.634900773769118</v>
      </c>
      <c r="O75" s="159">
        <v>-7.9311812372716357</v>
      </c>
      <c r="P75" s="223">
        <v>54.680983466549876</v>
      </c>
      <c r="Q75" s="161">
        <v>25.843777222444835</v>
      </c>
      <c r="R75" s="224">
        <v>71.409281548748993</v>
      </c>
      <c r="S75" s="161">
        <v>37.81194500218664</v>
      </c>
      <c r="T75" s="161">
        <v>76.574056314035744</v>
      </c>
      <c r="U75" s="159">
        <v>-8.6844197573455677</v>
      </c>
    </row>
    <row r="76" spans="2:21" ht="10" customHeight="1" x14ac:dyDescent="0.25"/>
    <row r="77" spans="2:21" ht="24" customHeight="1" x14ac:dyDescent="0.25">
      <c r="B77" s="531" t="s">
        <v>107</v>
      </c>
      <c r="C77" s="531"/>
      <c r="D77" s="531"/>
      <c r="E77" s="531"/>
      <c r="F77" s="531"/>
      <c r="G77" s="531"/>
      <c r="H77" s="531"/>
      <c r="I77" s="531"/>
      <c r="J77" s="531"/>
      <c r="K77" s="531"/>
      <c r="L77" s="531"/>
      <c r="M77" s="531"/>
      <c r="N77" s="531"/>
      <c r="O77" s="531"/>
      <c r="P77" s="531"/>
      <c r="Q77" s="531"/>
      <c r="R77" s="531"/>
      <c r="S77" s="531"/>
      <c r="T77" s="531"/>
      <c r="U77" s="531"/>
    </row>
    <row r="78" spans="2:21" ht="10" customHeight="1" x14ac:dyDescent="0.35">
      <c r="S78" s="40"/>
    </row>
    <row r="79" spans="2:21" s="151" customFormat="1" x14ac:dyDescent="0.25"/>
    <row r="80" spans="2:21"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row r="87" s="151" customFormat="1" x14ac:dyDescent="0.25"/>
    <row r="88" s="151" customFormat="1" x14ac:dyDescent="0.25"/>
    <row r="89" s="151" customFormat="1" x14ac:dyDescent="0.25"/>
    <row r="90" s="151" customFormat="1" x14ac:dyDescent="0.25"/>
    <row r="91" s="151" customFormat="1" x14ac:dyDescent="0.25"/>
    <row r="92" s="151" customFormat="1" x14ac:dyDescent="0.25"/>
    <row r="93" s="151" customFormat="1" x14ac:dyDescent="0.25"/>
    <row r="94" s="151" customFormat="1" x14ac:dyDescent="0.25"/>
    <row r="95" s="151" customFormat="1" x14ac:dyDescent="0.25"/>
    <row r="96" s="151" customFormat="1" x14ac:dyDescent="0.25"/>
    <row r="97" s="151" customFormat="1" x14ac:dyDescent="0.25"/>
    <row r="98" s="151" customFormat="1" x14ac:dyDescent="0.25"/>
    <row r="99" s="151" customFormat="1" x14ac:dyDescent="0.25"/>
    <row r="100" s="151" customFormat="1" x14ac:dyDescent="0.25"/>
    <row r="101" s="151" customFormat="1" x14ac:dyDescent="0.25"/>
    <row r="102" s="151" customFormat="1" x14ac:dyDescent="0.25"/>
    <row r="103" s="151" customFormat="1" x14ac:dyDescent="0.25"/>
    <row r="104" s="151" customFormat="1" x14ac:dyDescent="0.25"/>
    <row r="105" s="151" customFormat="1" x14ac:dyDescent="0.25"/>
    <row r="106" s="151" customFormat="1" x14ac:dyDescent="0.25"/>
    <row r="107" s="151" customFormat="1" x14ac:dyDescent="0.25"/>
    <row r="108" s="151" customFormat="1" x14ac:dyDescent="0.25"/>
    <row r="109" s="151" customFormat="1" x14ac:dyDescent="0.25"/>
  </sheetData>
  <mergeCells count="15">
    <mergeCell ref="B77:U77"/>
    <mergeCell ref="J16:K16"/>
    <mergeCell ref="T16:U16"/>
    <mergeCell ref="L16:M16"/>
    <mergeCell ref="N16:O16"/>
    <mergeCell ref="O3:U3"/>
    <mergeCell ref="B59:C59"/>
    <mergeCell ref="P16:Q16"/>
    <mergeCell ref="R16:S16"/>
    <mergeCell ref="D15:I15"/>
    <mergeCell ref="J15:O15"/>
    <mergeCell ref="P15:U15"/>
    <mergeCell ref="D16:E16"/>
    <mergeCell ref="F16:G16"/>
    <mergeCell ref="H16:I16"/>
  </mergeCells>
  <phoneticPr fontId="3" type="noConversion"/>
  <printOptions horizontalCentered="1" verticalCentered="1"/>
  <pageMargins left="0.25" right="0.25" top="0.25" bottom="0.25" header="0" footer="0"/>
  <pageSetup scale="53" orientation="landscape" r:id="rId1"/>
  <headerFooter alignWithMargins="0"/>
  <rowBreaks count="1" manualBreakCount="1">
    <brk id="79" max="16383"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W94"/>
  <sheetViews>
    <sheetView showGridLines="0" zoomScale="55" zoomScaleNormal="75" workbookViewId="0"/>
  </sheetViews>
  <sheetFormatPr defaultRowHeight="12.5" x14ac:dyDescent="0.25"/>
  <cols>
    <col min="1" max="1" width="2.1796875" customWidth="1"/>
    <col min="2" max="2" width="23" customWidth="1"/>
    <col min="3" max="33" width="10.26953125" customWidth="1"/>
    <col min="34" max="34" width="2.7265625" customWidth="1"/>
    <col min="35" max="38" width="9.26953125" style="151" customWidth="1"/>
    <col min="39" max="49" width="9.1796875" style="151" customWidth="1"/>
  </cols>
  <sheetData>
    <row r="1" spans="1:33" ht="40" customHeight="1" x14ac:dyDescent="0.35">
      <c r="A1" s="5"/>
      <c r="B1" s="365" t="s">
        <v>113</v>
      </c>
      <c r="AA1" s="533"/>
      <c r="AB1" s="533"/>
      <c r="AC1" s="533"/>
      <c r="AD1" s="533"/>
      <c r="AE1" s="533"/>
      <c r="AF1" s="533"/>
      <c r="AG1" s="533"/>
    </row>
    <row r="2" spans="1:33" ht="22" customHeight="1" x14ac:dyDescent="0.45">
      <c r="A2" s="4"/>
      <c r="B2" s="419" t="s">
        <v>150</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row>
    <row r="3" spans="1:33" ht="22" customHeight="1" x14ac:dyDescent="0.45">
      <c r="A3" s="4"/>
      <c r="B3" s="419" t="s">
        <v>151</v>
      </c>
      <c r="C3" s="419"/>
      <c r="D3" s="419"/>
      <c r="E3" s="419"/>
      <c r="F3" s="419"/>
      <c r="G3" s="419"/>
      <c r="H3" s="419"/>
      <c r="I3" s="419"/>
      <c r="J3" s="419"/>
      <c r="K3" s="419"/>
      <c r="L3" s="419"/>
      <c r="M3" s="419"/>
      <c r="N3" s="419"/>
      <c r="O3" s="419"/>
      <c r="P3" s="419"/>
      <c r="Q3" s="419"/>
      <c r="R3" s="419"/>
      <c r="S3" s="419"/>
      <c r="T3" s="419"/>
      <c r="U3" s="534"/>
      <c r="V3" s="534"/>
      <c r="W3" s="534"/>
      <c r="X3" s="534"/>
      <c r="Y3" s="534"/>
      <c r="Z3" s="534"/>
      <c r="AA3" s="534"/>
      <c r="AB3" s="534"/>
      <c r="AC3" s="534"/>
      <c r="AD3" s="534"/>
      <c r="AE3" s="534"/>
      <c r="AF3" s="534"/>
      <c r="AG3" s="534"/>
    </row>
    <row r="4" spans="1:33" ht="22" customHeight="1" x14ac:dyDescent="0.45">
      <c r="A4" s="4"/>
      <c r="B4" s="419" t="s">
        <v>227</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row>
    <row r="5" spans="1:33" ht="22" customHeight="1" x14ac:dyDescent="0.45">
      <c r="A5" s="4"/>
    </row>
    <row r="6" spans="1:33" ht="22" customHeight="1" x14ac:dyDescent="0.45">
      <c r="A6" s="4"/>
    </row>
    <row r="7" spans="1:33" ht="22" customHeight="1" x14ac:dyDescent="0.45">
      <c r="A7" s="4"/>
    </row>
    <row r="8" spans="1:33" ht="22" customHeight="1" x14ac:dyDescent="0.45">
      <c r="A8" s="4"/>
    </row>
    <row r="9" spans="1:33" ht="22" customHeight="1" x14ac:dyDescent="0.45">
      <c r="A9" s="4"/>
    </row>
    <row r="10" spans="1:33" ht="22" customHeight="1" x14ac:dyDescent="0.45">
      <c r="A10" s="4"/>
    </row>
    <row r="11" spans="1:33" ht="22" customHeight="1" x14ac:dyDescent="0.45">
      <c r="A11" s="4"/>
    </row>
    <row r="12" spans="1:33" ht="22" customHeight="1" x14ac:dyDescent="0.45">
      <c r="A12" s="4"/>
    </row>
    <row r="13" spans="1:33" ht="22" customHeight="1" x14ac:dyDescent="0.45">
      <c r="A13" s="4"/>
    </row>
    <row r="14" spans="1:33" ht="22" customHeight="1" x14ac:dyDescent="0.45">
      <c r="A14" s="4"/>
    </row>
    <row r="15" spans="1:33" ht="22" customHeight="1" x14ac:dyDescent="0.45">
      <c r="A15" s="4"/>
    </row>
    <row r="16" spans="1:33" ht="22" customHeight="1" x14ac:dyDescent="0.45">
      <c r="A16" s="4"/>
    </row>
    <row r="17" spans="1:49" ht="22" customHeight="1" x14ac:dyDescent="0.45">
      <c r="A17" s="4"/>
    </row>
    <row r="18" spans="1:49" ht="22" customHeight="1" x14ac:dyDescent="0.25"/>
    <row r="19" spans="1:49" ht="22" customHeight="1" x14ac:dyDescent="0.25"/>
    <row r="20" spans="1:49" ht="30" customHeight="1" x14ac:dyDescent="0.25"/>
    <row r="21" spans="1:49" ht="31.5" customHeight="1" x14ac:dyDescent="0.25"/>
    <row r="22" spans="1:49" ht="30" customHeight="1" x14ac:dyDescent="0.4">
      <c r="A22" s="6"/>
      <c r="B22" s="22"/>
      <c r="X22" s="535"/>
      <c r="Y22" s="535"/>
      <c r="Z22" s="535"/>
      <c r="AA22" s="535"/>
      <c r="AB22" s="535"/>
      <c r="AC22" s="535"/>
      <c r="AD22" s="535"/>
    </row>
    <row r="23" spans="1:49" s="59" customFormat="1" ht="22" customHeight="1" x14ac:dyDescent="0.4">
      <c r="B23" s="22"/>
      <c r="C23" s="30" t="s">
        <v>228</v>
      </c>
      <c r="D23" s="30" t="s">
        <v>230</v>
      </c>
      <c r="E23" s="30" t="s">
        <v>231</v>
      </c>
      <c r="F23" s="30" t="s">
        <v>232</v>
      </c>
      <c r="G23" s="30" t="s">
        <v>233</v>
      </c>
      <c r="H23" s="30" t="s">
        <v>234</v>
      </c>
      <c r="I23" s="30" t="s">
        <v>235</v>
      </c>
      <c r="J23" s="30" t="s">
        <v>228</v>
      </c>
      <c r="K23" s="30" t="s">
        <v>230</v>
      </c>
      <c r="L23" s="30" t="s">
        <v>231</v>
      </c>
      <c r="M23" s="30" t="s">
        <v>232</v>
      </c>
      <c r="N23" s="30" t="s">
        <v>233</v>
      </c>
      <c r="O23" s="30" t="s">
        <v>234</v>
      </c>
      <c r="P23" s="30" t="s">
        <v>235</v>
      </c>
      <c r="Q23" s="30" t="s">
        <v>228</v>
      </c>
      <c r="R23" s="30" t="s">
        <v>230</v>
      </c>
      <c r="S23" s="30" t="s">
        <v>231</v>
      </c>
      <c r="T23" s="30" t="s">
        <v>232</v>
      </c>
      <c r="U23" s="30" t="s">
        <v>233</v>
      </c>
      <c r="V23" s="30" t="s">
        <v>234</v>
      </c>
      <c r="W23" s="30" t="s">
        <v>235</v>
      </c>
      <c r="X23" s="30" t="s">
        <v>228</v>
      </c>
      <c r="Y23" s="30" t="s">
        <v>230</v>
      </c>
      <c r="Z23" s="30" t="s">
        <v>231</v>
      </c>
      <c r="AA23" s="30" t="s">
        <v>232</v>
      </c>
      <c r="AB23" s="30" t="s">
        <v>233</v>
      </c>
      <c r="AC23" s="30" t="s">
        <v>234</v>
      </c>
      <c r="AD23" s="30" t="s">
        <v>235</v>
      </c>
      <c r="AE23" s="30" t="s">
        <v>228</v>
      </c>
      <c r="AF23" s="30" t="s">
        <v>230</v>
      </c>
      <c r="AG23" s="30" t="s">
        <v>231</v>
      </c>
      <c r="AH23" s="3"/>
      <c r="AI23" s="151"/>
      <c r="AJ23" s="151"/>
      <c r="AK23" s="151"/>
      <c r="AL23" s="151"/>
      <c r="AM23" s="151"/>
      <c r="AN23" s="151"/>
      <c r="AO23" s="151"/>
      <c r="AP23" s="151"/>
      <c r="AQ23" s="151"/>
      <c r="AR23" s="151"/>
      <c r="AS23" s="151"/>
      <c r="AT23" s="151"/>
      <c r="AU23" s="151"/>
      <c r="AV23" s="151"/>
      <c r="AW23" s="151"/>
    </row>
    <row r="24" spans="1:49" s="24" customFormat="1" ht="20.149999999999999" customHeight="1" x14ac:dyDescent="0.4">
      <c r="B24" s="532" t="s">
        <v>22</v>
      </c>
      <c r="C24" s="239" t="s">
        <v>229</v>
      </c>
      <c r="D24" s="240"/>
      <c r="E24" s="240"/>
      <c r="F24" s="240"/>
      <c r="G24" s="240"/>
      <c r="H24" s="240"/>
      <c r="I24" s="240"/>
      <c r="J24" s="240"/>
      <c r="K24" s="240"/>
      <c r="L24" s="240"/>
      <c r="M24" s="240"/>
      <c r="N24" s="240"/>
      <c r="O24" s="240"/>
      <c r="P24" s="240"/>
      <c r="Q24" s="240"/>
      <c r="R24" s="240"/>
      <c r="S24" s="241"/>
      <c r="T24" s="241"/>
      <c r="U24" s="241"/>
      <c r="V24" s="241"/>
      <c r="W24" s="241"/>
      <c r="X24" s="241"/>
      <c r="Y24" s="241"/>
      <c r="Z24" s="241"/>
      <c r="AA24" s="241"/>
      <c r="AB24" s="241"/>
      <c r="AC24" s="241"/>
      <c r="AD24" s="241"/>
      <c r="AE24" s="241"/>
      <c r="AF24" s="241"/>
      <c r="AG24" s="242"/>
      <c r="AH24" s="308"/>
      <c r="AI24" s="151"/>
      <c r="AJ24" s="151"/>
      <c r="AK24" s="151"/>
      <c r="AL24" s="151"/>
      <c r="AM24" s="151"/>
      <c r="AN24" s="151"/>
      <c r="AO24" s="151"/>
      <c r="AP24" s="151"/>
      <c r="AQ24" s="151"/>
      <c r="AR24" s="151"/>
      <c r="AS24" s="151"/>
      <c r="AT24" s="151"/>
      <c r="AU24" s="151"/>
      <c r="AV24" s="151"/>
      <c r="AW24" s="151"/>
    </row>
    <row r="25" spans="1:49" s="25" customFormat="1" ht="20.149999999999999" customHeight="1" x14ac:dyDescent="0.25">
      <c r="B25" s="495"/>
      <c r="C25" s="243">
        <v>1</v>
      </c>
      <c r="D25" s="244">
        <v>2</v>
      </c>
      <c r="E25" s="244">
        <v>3</v>
      </c>
      <c r="F25" s="244">
        <v>4</v>
      </c>
      <c r="G25" s="244">
        <v>5</v>
      </c>
      <c r="H25" s="244">
        <v>6</v>
      </c>
      <c r="I25" s="244">
        <v>7</v>
      </c>
      <c r="J25" s="244">
        <v>8</v>
      </c>
      <c r="K25" s="244">
        <v>9</v>
      </c>
      <c r="L25" s="244">
        <v>10</v>
      </c>
      <c r="M25" s="244">
        <v>11</v>
      </c>
      <c r="N25" s="244">
        <v>12</v>
      </c>
      <c r="O25" s="244">
        <v>13</v>
      </c>
      <c r="P25" s="244">
        <v>14</v>
      </c>
      <c r="Q25" s="244">
        <v>15</v>
      </c>
      <c r="R25" s="244">
        <v>16</v>
      </c>
      <c r="S25" s="244">
        <v>17</v>
      </c>
      <c r="T25" s="244">
        <v>18</v>
      </c>
      <c r="U25" s="244">
        <v>19</v>
      </c>
      <c r="V25" s="244">
        <v>20</v>
      </c>
      <c r="W25" s="244">
        <v>21</v>
      </c>
      <c r="X25" s="244">
        <v>22</v>
      </c>
      <c r="Y25" s="244">
        <v>23</v>
      </c>
      <c r="Z25" s="244">
        <v>24</v>
      </c>
      <c r="AA25" s="244">
        <v>25</v>
      </c>
      <c r="AB25" s="244">
        <v>26</v>
      </c>
      <c r="AC25" s="244">
        <v>27</v>
      </c>
      <c r="AD25" s="244">
        <v>28</v>
      </c>
      <c r="AE25" s="244">
        <v>29</v>
      </c>
      <c r="AF25" s="244">
        <v>30</v>
      </c>
      <c r="AG25" s="245">
        <v>31</v>
      </c>
      <c r="AH25" s="308"/>
      <c r="AI25" s="151"/>
      <c r="AJ25" s="151"/>
      <c r="AK25" s="151"/>
      <c r="AL25" s="151"/>
      <c r="AM25" s="151"/>
      <c r="AN25" s="151"/>
      <c r="AO25" s="151"/>
      <c r="AP25" s="151"/>
      <c r="AQ25" s="151"/>
      <c r="AR25" s="151"/>
      <c r="AS25" s="151"/>
      <c r="AT25" s="151"/>
      <c r="AU25" s="151"/>
      <c r="AV25" s="151"/>
      <c r="AW25" s="151"/>
    </row>
    <row r="26" spans="1:49" ht="25" customHeight="1" x14ac:dyDescent="0.3">
      <c r="B26" s="170" t="s">
        <v>19</v>
      </c>
      <c r="C26" s="315">
        <v>36</v>
      </c>
      <c r="D26" s="316">
        <v>69.2</v>
      </c>
      <c r="E26" s="316">
        <v>81.599999999999994</v>
      </c>
      <c r="F26" s="316">
        <v>34.799999999999997</v>
      </c>
      <c r="G26" s="316">
        <v>37.200000000000003</v>
      </c>
      <c r="H26" s="316">
        <v>44.4</v>
      </c>
      <c r="I26" s="316">
        <v>43.2</v>
      </c>
      <c r="J26" s="316">
        <v>38.799999999999997</v>
      </c>
      <c r="K26" s="316">
        <v>47.2</v>
      </c>
      <c r="L26" s="316">
        <v>58.8</v>
      </c>
      <c r="M26" s="316">
        <v>24</v>
      </c>
      <c r="N26" s="316">
        <v>38.4</v>
      </c>
      <c r="O26" s="316">
        <v>40</v>
      </c>
      <c r="P26" s="316">
        <v>34.4</v>
      </c>
      <c r="Q26" s="316">
        <v>39.200000000000003</v>
      </c>
      <c r="R26" s="316">
        <v>44.8</v>
      </c>
      <c r="S26" s="316">
        <v>61.6</v>
      </c>
      <c r="T26" s="316">
        <v>23.6</v>
      </c>
      <c r="U26" s="316">
        <v>31.6</v>
      </c>
      <c r="V26" s="316">
        <v>23.2</v>
      </c>
      <c r="W26" s="316">
        <v>22</v>
      </c>
      <c r="X26" s="316">
        <v>19.2</v>
      </c>
      <c r="Y26" s="316">
        <v>24.4</v>
      </c>
      <c r="Z26" s="316">
        <v>23.6</v>
      </c>
      <c r="AA26" s="316">
        <v>9.6</v>
      </c>
      <c r="AB26" s="316">
        <v>16.399999999999999</v>
      </c>
      <c r="AC26" s="316">
        <v>28</v>
      </c>
      <c r="AD26" s="316">
        <v>26.4</v>
      </c>
      <c r="AE26" s="316">
        <v>30</v>
      </c>
      <c r="AF26" s="316">
        <v>72.8</v>
      </c>
      <c r="AG26" s="317">
        <v>72</v>
      </c>
      <c r="AH26" s="231"/>
    </row>
    <row r="27" spans="1:49" ht="25" customHeight="1" x14ac:dyDescent="0.3">
      <c r="B27" s="27" t="s">
        <v>35</v>
      </c>
      <c r="C27" s="174">
        <v>46.369863013698627</v>
      </c>
      <c r="D27" s="64">
        <v>73.972602739726028</v>
      </c>
      <c r="E27" s="64">
        <v>79.041095890410958</v>
      </c>
      <c r="F27" s="64">
        <v>48.424657534246577</v>
      </c>
      <c r="G27" s="64">
        <v>79.657534246575338</v>
      </c>
      <c r="H27" s="64">
        <v>89.726027397260268</v>
      </c>
      <c r="I27" s="64">
        <v>87.054794520547944</v>
      </c>
      <c r="J27" s="64">
        <v>51.575342465753423</v>
      </c>
      <c r="K27" s="64">
        <v>38.493150684931507</v>
      </c>
      <c r="L27" s="64">
        <v>40.273972602739725</v>
      </c>
      <c r="M27" s="64">
        <v>27.054794520547944</v>
      </c>
      <c r="N27" s="64">
        <v>57.602739726027394</v>
      </c>
      <c r="O27" s="64">
        <v>71.506849315068493</v>
      </c>
      <c r="P27" s="64">
        <v>60.547945205479451</v>
      </c>
      <c r="Q27" s="64">
        <v>39.863013698630134</v>
      </c>
      <c r="R27" s="64">
        <v>41.095890410958901</v>
      </c>
      <c r="S27" s="64">
        <v>58.972602739726028</v>
      </c>
      <c r="T27" s="64">
        <v>23.424657534246574</v>
      </c>
      <c r="U27" s="64">
        <v>20.547945205479451</v>
      </c>
      <c r="V27" s="64">
        <v>20.273972602739725</v>
      </c>
      <c r="W27" s="64">
        <v>18.082191780821919</v>
      </c>
      <c r="X27" s="64">
        <v>18.219178082191782</v>
      </c>
      <c r="Y27" s="64">
        <v>17.945205479452056</v>
      </c>
      <c r="Z27" s="64">
        <v>20.273972602739725</v>
      </c>
      <c r="AA27" s="64">
        <v>24.315068493150687</v>
      </c>
      <c r="AB27" s="64">
        <v>21.438356164383563</v>
      </c>
      <c r="AC27" s="64">
        <v>27.739726027397261</v>
      </c>
      <c r="AD27" s="64">
        <v>27.945205479452056</v>
      </c>
      <c r="AE27" s="64">
        <v>30.890410958904109</v>
      </c>
      <c r="AF27" s="64">
        <v>45.547945205479451</v>
      </c>
      <c r="AG27" s="175">
        <v>81.232876712328761</v>
      </c>
      <c r="AH27" s="231"/>
    </row>
    <row r="28" spans="1:49" ht="25" customHeight="1" x14ac:dyDescent="0.3">
      <c r="A28" s="20"/>
      <c r="B28" s="29" t="s">
        <v>82</v>
      </c>
      <c r="C28" s="323">
        <v>77.636632200883966</v>
      </c>
      <c r="D28" s="324">
        <v>93.548148148181056</v>
      </c>
      <c r="E28" s="324">
        <v>103.23743500867982</v>
      </c>
      <c r="F28" s="324">
        <v>71.864214992996978</v>
      </c>
      <c r="G28" s="324">
        <v>46.69991401546276</v>
      </c>
      <c r="H28" s="324">
        <v>49.483969465626949</v>
      </c>
      <c r="I28" s="324">
        <v>49.623918174692946</v>
      </c>
      <c r="J28" s="324">
        <v>75.229747675894885</v>
      </c>
      <c r="K28" s="324">
        <v>122.61921708195089</v>
      </c>
      <c r="L28" s="324">
        <v>146.00000000014401</v>
      </c>
      <c r="M28" s="324">
        <v>88.708860759650875</v>
      </c>
      <c r="N28" s="324">
        <v>66.663495838319463</v>
      </c>
      <c r="O28" s="324">
        <v>55.938697317983014</v>
      </c>
      <c r="P28" s="324">
        <v>56.81447963798977</v>
      </c>
      <c r="Q28" s="324">
        <v>98.336769759524515</v>
      </c>
      <c r="R28" s="324">
        <v>109.01333333322432</v>
      </c>
      <c r="S28" s="324">
        <v>104.45528455289163</v>
      </c>
      <c r="T28" s="324">
        <v>100.74853801189623</v>
      </c>
      <c r="U28" s="324">
        <v>153.78666666651287</v>
      </c>
      <c r="V28" s="324">
        <v>114.43243243265665</v>
      </c>
      <c r="W28" s="324">
        <v>121.66666666681414</v>
      </c>
      <c r="X28" s="324">
        <v>105.383458646569</v>
      </c>
      <c r="Y28" s="324">
        <v>135.96946564849168</v>
      </c>
      <c r="Z28" s="324">
        <v>116.4054054056335</v>
      </c>
      <c r="AA28" s="324">
        <v>39.481690140764996</v>
      </c>
      <c r="AB28" s="324">
        <v>76.498402555851882</v>
      </c>
      <c r="AC28" s="324">
        <v>100.9382716049283</v>
      </c>
      <c r="AD28" s="324">
        <v>94.470588235132041</v>
      </c>
      <c r="AE28" s="324">
        <v>97.117516629724676</v>
      </c>
      <c r="AF28" s="324">
        <v>159.83157894729632</v>
      </c>
      <c r="AG28" s="325">
        <v>88.634064080975733</v>
      </c>
      <c r="AH28" s="231"/>
    </row>
    <row r="29" spans="1:49" ht="25" customHeight="1" x14ac:dyDescent="0.4">
      <c r="B29" s="22" t="s">
        <v>68</v>
      </c>
    </row>
    <row r="30" spans="1:49" ht="25" customHeight="1" x14ac:dyDescent="0.3">
      <c r="B30" s="26" t="s">
        <v>19</v>
      </c>
      <c r="C30" s="315">
        <v>0</v>
      </c>
      <c r="D30" s="316">
        <v>-3.3519553072625698</v>
      </c>
      <c r="E30" s="316">
        <v>-3.3175355450236967</v>
      </c>
      <c r="F30" s="316">
        <v>38.095238095238095</v>
      </c>
      <c r="G30" s="316">
        <v>0</v>
      </c>
      <c r="H30" s="316">
        <v>20.652173913043477</v>
      </c>
      <c r="I30" s="316">
        <v>14.893617021276595</v>
      </c>
      <c r="J30" s="316">
        <v>7.7777777777777777</v>
      </c>
      <c r="K30" s="316">
        <v>-27.607361963190183</v>
      </c>
      <c r="L30" s="316">
        <v>-34.666666666666664</v>
      </c>
      <c r="M30" s="316">
        <v>-44.444444444444443</v>
      </c>
      <c r="N30" s="316">
        <v>1.0526315789473684</v>
      </c>
      <c r="O30" s="316">
        <v>-0.99009900990099009</v>
      </c>
      <c r="P30" s="316">
        <v>-12.244897959183673</v>
      </c>
      <c r="Q30" s="316">
        <v>-5.7692307692307692</v>
      </c>
      <c r="R30" s="316">
        <v>-34.502923976608187</v>
      </c>
      <c r="S30" s="316">
        <v>-30</v>
      </c>
      <c r="T30" s="316">
        <v>-28.048780487804876</v>
      </c>
      <c r="U30" s="316">
        <v>23.4375</v>
      </c>
      <c r="V30" s="316">
        <v>5.4545454545454541</v>
      </c>
      <c r="W30" s="316">
        <v>7.8431372549019605</v>
      </c>
      <c r="X30" s="316">
        <v>-18.64406779661017</v>
      </c>
      <c r="Y30" s="316">
        <v>-35.106382978723403</v>
      </c>
      <c r="Z30" s="316">
        <v>-41.584158415841586</v>
      </c>
      <c r="AA30" s="316">
        <v>-74.468085106382972</v>
      </c>
      <c r="AB30" s="316">
        <v>-49.382716049382715</v>
      </c>
      <c r="AC30" s="316">
        <v>-14.634146341463415</v>
      </c>
      <c r="AD30" s="316">
        <v>-28.260869565217391</v>
      </c>
      <c r="AE30" s="316">
        <v>-14.772727272727273</v>
      </c>
      <c r="AF30" s="316">
        <v>41.085271317829459</v>
      </c>
      <c r="AG30" s="317">
        <v>127.84810126582279</v>
      </c>
      <c r="AH30" s="231"/>
    </row>
    <row r="31" spans="1:49" ht="25" customHeight="1" x14ac:dyDescent="0.3">
      <c r="B31" s="27" t="s">
        <v>35</v>
      </c>
      <c r="C31" s="174">
        <v>32.178862184935653</v>
      </c>
      <c r="D31" s="64">
        <v>8.520246876396353</v>
      </c>
      <c r="E31" s="64">
        <v>6.1390072224369181</v>
      </c>
      <c r="F31" s="64">
        <v>40.282642621755421</v>
      </c>
      <c r="G31" s="64">
        <v>95.124418750561702</v>
      </c>
      <c r="H31" s="64">
        <v>69.30635558367608</v>
      </c>
      <c r="I31" s="64">
        <v>76.533899774659503</v>
      </c>
      <c r="J31" s="64">
        <v>6.8870616173392705</v>
      </c>
      <c r="K31" s="64">
        <v>-42.582842274455189</v>
      </c>
      <c r="L31" s="64">
        <v>-51.525992404518455</v>
      </c>
      <c r="M31" s="64">
        <v>-42.971341023801514</v>
      </c>
      <c r="N31" s="64">
        <v>9.3360059728132025</v>
      </c>
      <c r="O31" s="64">
        <v>22.125770365401454</v>
      </c>
      <c r="P31" s="64">
        <v>9.8502924339806182</v>
      </c>
      <c r="Q31" s="64">
        <v>-11.181435403082325</v>
      </c>
      <c r="R31" s="64">
        <v>-31.06218173995606</v>
      </c>
      <c r="S31" s="64">
        <v>-25.493604425015313</v>
      </c>
      <c r="T31" s="64">
        <v>-24.669603524328629</v>
      </c>
      <c r="U31" s="64">
        <v>-23.801369862924801</v>
      </c>
      <c r="V31" s="64">
        <v>-23.7584410572297</v>
      </c>
      <c r="W31" s="64">
        <v>-31.840773569724625</v>
      </c>
      <c r="X31" s="64">
        <v>-25.921006884002317</v>
      </c>
      <c r="Y31" s="64">
        <v>-31.551859099753457</v>
      </c>
      <c r="Z31" s="64">
        <v>-30.302780880713204</v>
      </c>
      <c r="AA31" s="64">
        <v>-23.622078968551268</v>
      </c>
      <c r="AB31" s="64">
        <v>-33.953371970591533</v>
      </c>
      <c r="AC31" s="64">
        <v>-8.5616438356604636</v>
      </c>
      <c r="AD31" s="64">
        <v>-12.902297318779492</v>
      </c>
      <c r="AE31" s="64">
        <v>-26.249719290301197</v>
      </c>
      <c r="AF31" s="64">
        <v>-26.295143212964835</v>
      </c>
      <c r="AG31" s="175">
        <v>60.462476563824964</v>
      </c>
      <c r="AH31" s="231"/>
    </row>
    <row r="32" spans="1:49" ht="25" customHeight="1" x14ac:dyDescent="0.3">
      <c r="A32" s="20"/>
      <c r="B32" s="29" t="s">
        <v>82</v>
      </c>
      <c r="C32" s="323">
        <v>-24.344938103554103</v>
      </c>
      <c r="D32" s="324">
        <v>-10.940080330912737</v>
      </c>
      <c r="E32" s="324">
        <v>-8.9095828338185719</v>
      </c>
      <c r="F32" s="324">
        <v>-1.5592838040613126</v>
      </c>
      <c r="G32" s="324">
        <v>-48.750648104265338</v>
      </c>
      <c r="H32" s="324">
        <v>-28.737362813657949</v>
      </c>
      <c r="I32" s="324">
        <v>-34.916966561072556</v>
      </c>
      <c r="J32" s="324">
        <v>0.83332458289775457</v>
      </c>
      <c r="K32" s="324">
        <v>26.081890683077521</v>
      </c>
      <c r="L32" s="324">
        <v>34.780135941304486</v>
      </c>
      <c r="M32" s="324">
        <v>-2.5830932149063099</v>
      </c>
      <c r="N32" s="324">
        <v>-7.5760718714305986</v>
      </c>
      <c r="O32" s="324">
        <v>-18.9279210326971</v>
      </c>
      <c r="P32" s="324">
        <v>-20.113911309276684</v>
      </c>
      <c r="Q32" s="324">
        <v>6.0935511157182205</v>
      </c>
      <c r="R32" s="324">
        <v>-4.9910808371231603</v>
      </c>
      <c r="S32" s="324">
        <v>-6.0483338915776699</v>
      </c>
      <c r="T32" s="324">
        <v>-4.4858080156457669</v>
      </c>
      <c r="U32" s="324">
        <v>61.994382022196156</v>
      </c>
      <c r="V32" s="324">
        <v>38.316355170386885</v>
      </c>
      <c r="W32" s="324">
        <v>58.222360937908526</v>
      </c>
      <c r="X32" s="324">
        <v>9.8232154370098339</v>
      </c>
      <c r="Y32" s="324">
        <v>-5.1930174178159048</v>
      </c>
      <c r="Z32" s="324">
        <v>-16.186266364114815</v>
      </c>
      <c r="AA32" s="324">
        <v>-66.571602697797786</v>
      </c>
      <c r="AB32" s="324">
        <v>-23.361289651261483</v>
      </c>
      <c r="AC32" s="324">
        <v>-6.6410888827921708</v>
      </c>
      <c r="AD32" s="324">
        <v>-17.633728300226384</v>
      </c>
      <c r="AE32" s="324">
        <v>15.561963842185726</v>
      </c>
      <c r="AF32" s="324">
        <v>91.41923269095426</v>
      </c>
      <c r="AG32" s="325">
        <v>41.994630860211515</v>
      </c>
      <c r="AH32" s="231"/>
    </row>
    <row r="33" spans="1:49" ht="30" customHeight="1" x14ac:dyDescent="0.4">
      <c r="A33" s="6"/>
      <c r="B33" s="22"/>
      <c r="X33" s="535"/>
      <c r="Y33" s="535"/>
      <c r="Z33" s="535"/>
      <c r="AA33" s="535"/>
      <c r="AB33" s="535"/>
      <c r="AC33" s="535"/>
      <c r="AD33" s="535"/>
    </row>
    <row r="34" spans="1:49" s="24" customFormat="1" ht="20.149999999999999" customHeight="1" x14ac:dyDescent="0.4">
      <c r="B34" s="532" t="s">
        <v>9</v>
      </c>
      <c r="C34" s="239" t="s">
        <v>229</v>
      </c>
      <c r="D34" s="240"/>
      <c r="E34" s="240"/>
      <c r="F34" s="240"/>
      <c r="G34" s="240"/>
      <c r="H34" s="240"/>
      <c r="I34" s="240"/>
      <c r="J34" s="240"/>
      <c r="K34" s="240"/>
      <c r="L34" s="240"/>
      <c r="M34" s="240"/>
      <c r="N34" s="240"/>
      <c r="O34" s="240"/>
      <c r="P34" s="240"/>
      <c r="Q34" s="240"/>
      <c r="R34" s="240"/>
      <c r="S34" s="241"/>
      <c r="T34" s="241"/>
      <c r="U34" s="241"/>
      <c r="V34" s="241"/>
      <c r="W34" s="241"/>
      <c r="X34" s="241"/>
      <c r="Y34" s="241"/>
      <c r="Z34" s="241"/>
      <c r="AA34" s="241"/>
      <c r="AB34" s="241"/>
      <c r="AC34" s="241"/>
      <c r="AD34" s="241"/>
      <c r="AE34" s="241"/>
      <c r="AF34" s="241"/>
      <c r="AG34" s="242"/>
      <c r="AH34" s="308"/>
      <c r="AI34" s="151"/>
      <c r="AJ34" s="151"/>
      <c r="AK34" s="151"/>
      <c r="AL34" s="151"/>
      <c r="AM34" s="151"/>
      <c r="AN34" s="151"/>
      <c r="AO34" s="151"/>
      <c r="AP34" s="151"/>
      <c r="AQ34" s="151"/>
      <c r="AR34" s="151"/>
      <c r="AS34" s="151"/>
      <c r="AT34" s="151"/>
      <c r="AU34" s="151"/>
      <c r="AV34" s="151"/>
      <c r="AW34" s="151"/>
    </row>
    <row r="35" spans="1:49" s="25" customFormat="1" ht="20.149999999999999" customHeight="1" x14ac:dyDescent="0.25">
      <c r="B35" s="495"/>
      <c r="C35" s="243">
        <v>1</v>
      </c>
      <c r="D35" s="244">
        <v>2</v>
      </c>
      <c r="E35" s="244">
        <v>3</v>
      </c>
      <c r="F35" s="244">
        <v>4</v>
      </c>
      <c r="G35" s="244">
        <v>5</v>
      </c>
      <c r="H35" s="244">
        <v>6</v>
      </c>
      <c r="I35" s="244">
        <v>7</v>
      </c>
      <c r="J35" s="244">
        <v>8</v>
      </c>
      <c r="K35" s="244">
        <v>9</v>
      </c>
      <c r="L35" s="244">
        <v>10</v>
      </c>
      <c r="M35" s="244">
        <v>11</v>
      </c>
      <c r="N35" s="244">
        <v>12</v>
      </c>
      <c r="O35" s="244">
        <v>13</v>
      </c>
      <c r="P35" s="244">
        <v>14</v>
      </c>
      <c r="Q35" s="244">
        <v>15</v>
      </c>
      <c r="R35" s="244">
        <v>16</v>
      </c>
      <c r="S35" s="244">
        <v>17</v>
      </c>
      <c r="T35" s="244">
        <v>18</v>
      </c>
      <c r="U35" s="244">
        <v>19</v>
      </c>
      <c r="V35" s="244">
        <v>20</v>
      </c>
      <c r="W35" s="244">
        <v>21</v>
      </c>
      <c r="X35" s="244">
        <v>22</v>
      </c>
      <c r="Y35" s="244">
        <v>23</v>
      </c>
      <c r="Z35" s="244">
        <v>24</v>
      </c>
      <c r="AA35" s="244">
        <v>25</v>
      </c>
      <c r="AB35" s="244">
        <v>26</v>
      </c>
      <c r="AC35" s="244">
        <v>27</v>
      </c>
      <c r="AD35" s="244">
        <v>28</v>
      </c>
      <c r="AE35" s="244">
        <v>29</v>
      </c>
      <c r="AF35" s="244">
        <v>30</v>
      </c>
      <c r="AG35" s="245">
        <v>31</v>
      </c>
      <c r="AH35" s="308"/>
      <c r="AI35" s="151"/>
      <c r="AJ35" s="151"/>
      <c r="AK35" s="151"/>
      <c r="AL35" s="151"/>
      <c r="AM35" s="151"/>
      <c r="AN35" s="151"/>
      <c r="AO35" s="151"/>
      <c r="AP35" s="151"/>
      <c r="AQ35" s="151"/>
      <c r="AR35" s="151"/>
      <c r="AS35" s="151"/>
      <c r="AT35" s="151"/>
      <c r="AU35" s="151"/>
      <c r="AV35" s="151"/>
      <c r="AW35" s="151"/>
    </row>
    <row r="36" spans="1:49" ht="25" customHeight="1" x14ac:dyDescent="0.3">
      <c r="B36" s="170" t="s">
        <v>19</v>
      </c>
      <c r="C36" s="320">
        <v>112.11444444444444</v>
      </c>
      <c r="D36" s="321">
        <v>111.29537572254335</v>
      </c>
      <c r="E36" s="321">
        <v>122.8003431372549</v>
      </c>
      <c r="F36" s="321">
        <v>109.19804597701149</v>
      </c>
      <c r="G36" s="321">
        <v>120.09408602150538</v>
      </c>
      <c r="H36" s="321">
        <v>122.94</v>
      </c>
      <c r="I36" s="321">
        <v>119.16425925925925</v>
      </c>
      <c r="J36" s="321">
        <v>108.22134020618557</v>
      </c>
      <c r="K36" s="321">
        <v>112.08110169491525</v>
      </c>
      <c r="L36" s="321">
        <v>108.22054421768708</v>
      </c>
      <c r="M36" s="321">
        <v>113.08766666666666</v>
      </c>
      <c r="N36" s="321">
        <v>115.23604166666667</v>
      </c>
      <c r="O36" s="321">
        <v>114.7055</v>
      </c>
      <c r="P36" s="321">
        <v>111.25639534883722</v>
      </c>
      <c r="Q36" s="321">
        <v>112.68163265306123</v>
      </c>
      <c r="R36" s="321">
        <v>109.84651785714286</v>
      </c>
      <c r="S36" s="321">
        <v>109.90909090909091</v>
      </c>
      <c r="T36" s="321">
        <v>105.41847457627118</v>
      </c>
      <c r="U36" s="321">
        <v>103.38924050632912</v>
      </c>
      <c r="V36" s="321">
        <v>105.21775862068965</v>
      </c>
      <c r="W36" s="321">
        <v>105.32181818181819</v>
      </c>
      <c r="X36" s="321">
        <v>89.299791666666664</v>
      </c>
      <c r="Y36" s="321">
        <v>90.922950819672124</v>
      </c>
      <c r="Z36" s="321">
        <v>92.509661016949153</v>
      </c>
      <c r="AA36" s="321">
        <v>98.325416666666669</v>
      </c>
      <c r="AB36" s="321">
        <v>97.637317073170735</v>
      </c>
      <c r="AC36" s="321">
        <v>99.284000000000006</v>
      </c>
      <c r="AD36" s="321">
        <v>101.65712121212121</v>
      </c>
      <c r="AE36" s="321">
        <v>103.31399999999999</v>
      </c>
      <c r="AF36" s="321">
        <v>120.02620879120879</v>
      </c>
      <c r="AG36" s="322">
        <v>161.12655555555557</v>
      </c>
      <c r="AH36" s="231"/>
    </row>
    <row r="37" spans="1:49" ht="25" customHeight="1" x14ac:dyDescent="0.3">
      <c r="B37" s="27" t="s">
        <v>35</v>
      </c>
      <c r="C37" s="179">
        <v>133.72446085672084</v>
      </c>
      <c r="D37" s="65">
        <v>125.49748148148149</v>
      </c>
      <c r="E37" s="65">
        <v>123.96511265164645</v>
      </c>
      <c r="F37" s="65">
        <v>131.42865629420083</v>
      </c>
      <c r="G37" s="65">
        <v>147.08472914875321</v>
      </c>
      <c r="H37" s="65">
        <v>152.24216793893129</v>
      </c>
      <c r="I37" s="65">
        <v>149.96598741148702</v>
      </c>
      <c r="J37" s="65">
        <v>133.07250996015935</v>
      </c>
      <c r="K37" s="65">
        <v>125.89231316725979</v>
      </c>
      <c r="L37" s="65">
        <v>126.13489795918368</v>
      </c>
      <c r="M37" s="65">
        <v>124.60541772151899</v>
      </c>
      <c r="N37" s="65">
        <v>140.74604042806183</v>
      </c>
      <c r="O37" s="65">
        <v>142.58891762452106</v>
      </c>
      <c r="P37" s="65">
        <v>139.31700226244345</v>
      </c>
      <c r="Q37" s="65">
        <v>126.62977663230241</v>
      </c>
      <c r="R37" s="65">
        <v>114.64963333333333</v>
      </c>
      <c r="S37" s="65">
        <v>119.57038327526132</v>
      </c>
      <c r="T37" s="65">
        <v>100.76479532163742</v>
      </c>
      <c r="U37" s="65">
        <v>114.07223333333333</v>
      </c>
      <c r="V37" s="65">
        <v>108.82479729729729</v>
      </c>
      <c r="W37" s="65">
        <v>109.50973484848485</v>
      </c>
      <c r="X37" s="65">
        <v>103.60157894736842</v>
      </c>
      <c r="Y37" s="65">
        <v>108.33259541984732</v>
      </c>
      <c r="Z37" s="65">
        <v>116.36581081081081</v>
      </c>
      <c r="AA37" s="65">
        <v>113.28876056338028</v>
      </c>
      <c r="AB37" s="65">
        <v>111.46111821086262</v>
      </c>
      <c r="AC37" s="65">
        <v>108.9681975308642</v>
      </c>
      <c r="AD37" s="65">
        <v>114.72823529411765</v>
      </c>
      <c r="AE37" s="65">
        <v>109.87514412416851</v>
      </c>
      <c r="AF37" s="65">
        <v>135.10894736842104</v>
      </c>
      <c r="AG37" s="180">
        <v>161.33422428330522</v>
      </c>
      <c r="AH37" s="231"/>
    </row>
    <row r="38" spans="1:49" ht="25" customHeight="1" x14ac:dyDescent="0.3">
      <c r="A38" s="20"/>
      <c r="B38" s="29" t="s">
        <v>83</v>
      </c>
      <c r="C38" s="323">
        <v>83.839892661513147</v>
      </c>
      <c r="D38" s="324">
        <v>88.683353967505539</v>
      </c>
      <c r="E38" s="324">
        <v>99.060405391943902</v>
      </c>
      <c r="F38" s="324">
        <v>83.085416115473478</v>
      </c>
      <c r="G38" s="324">
        <v>81.649595247927323</v>
      </c>
      <c r="H38" s="324">
        <v>80.752922573554017</v>
      </c>
      <c r="I38" s="324">
        <v>79.460857302448076</v>
      </c>
      <c r="J38" s="324">
        <v>81.325091289367691</v>
      </c>
      <c r="K38" s="324">
        <v>89.029344902074484</v>
      </c>
      <c r="L38" s="324">
        <v>85.797464435807797</v>
      </c>
      <c r="M38" s="324">
        <v>90.75662096765636</v>
      </c>
      <c r="N38" s="324">
        <v>81.875157067409589</v>
      </c>
      <c r="O38" s="324">
        <v>80.444891448065107</v>
      </c>
      <c r="P38" s="324">
        <v>79.858447671224397</v>
      </c>
      <c r="Q38" s="324">
        <v>88.985099436966891</v>
      </c>
      <c r="R38" s="324">
        <v>95.810614184701379</v>
      </c>
      <c r="S38" s="324">
        <v>91.919995485868071</v>
      </c>
      <c r="T38" s="324">
        <v>104.61835826671265</v>
      </c>
      <c r="U38" s="324">
        <v>90.634887636716144</v>
      </c>
      <c r="V38" s="324">
        <v>96.685462535936338</v>
      </c>
      <c r="W38" s="324">
        <v>96.175758554729825</v>
      </c>
      <c r="X38" s="324">
        <v>86.195396415729775</v>
      </c>
      <c r="Y38" s="324">
        <v>83.929449365942261</v>
      </c>
      <c r="Z38" s="324">
        <v>79.499004365948409</v>
      </c>
      <c r="AA38" s="324">
        <v>86.791854882762735</v>
      </c>
      <c r="AB38" s="324">
        <v>87.597647179913707</v>
      </c>
      <c r="AC38" s="324">
        <v>91.112822134959274</v>
      </c>
      <c r="AD38" s="324">
        <v>88.606889970484033</v>
      </c>
      <c r="AE38" s="324">
        <v>94.028545603741406</v>
      </c>
      <c r="AF38" s="324">
        <v>88.836610105424569</v>
      </c>
      <c r="AG38" s="325">
        <v>99.871280425051182</v>
      </c>
      <c r="AH38" s="231"/>
    </row>
    <row r="39" spans="1:49" ht="25" customHeight="1" x14ac:dyDescent="0.4">
      <c r="B39" s="22" t="s">
        <v>68</v>
      </c>
    </row>
    <row r="40" spans="1:49" ht="25" customHeight="1" x14ac:dyDescent="0.3">
      <c r="B40" s="26" t="s">
        <v>19</v>
      </c>
      <c r="C40" s="315">
        <v>7.4467201506354916</v>
      </c>
      <c r="D40" s="316">
        <v>1.0395252315946935</v>
      </c>
      <c r="E40" s="316">
        <v>11.848711050521471</v>
      </c>
      <c r="F40" s="316">
        <v>5.3357356691090505</v>
      </c>
      <c r="G40" s="316">
        <v>15.426868843055795</v>
      </c>
      <c r="H40" s="316">
        <v>5.7402061239035156</v>
      </c>
      <c r="I40" s="316">
        <v>5.3082678958194922</v>
      </c>
      <c r="J40" s="316">
        <v>-1.4332709083423043</v>
      </c>
      <c r="K40" s="316">
        <v>8.8925540195801709</v>
      </c>
      <c r="L40" s="316">
        <v>-1.4048809633776738</v>
      </c>
      <c r="M40" s="316">
        <v>7.9178996533265531</v>
      </c>
      <c r="N40" s="316">
        <v>6.301047028439549</v>
      </c>
      <c r="O40" s="316">
        <v>4.4903760036936093</v>
      </c>
      <c r="P40" s="316">
        <v>9.8903905148949249</v>
      </c>
      <c r="Q40" s="316">
        <v>17.446811156473895</v>
      </c>
      <c r="R40" s="316">
        <v>2.4786616581784502</v>
      </c>
      <c r="S40" s="316">
        <v>0.29911369267078936</v>
      </c>
      <c r="T40" s="316">
        <v>13.083908699679279</v>
      </c>
      <c r="U40" s="316">
        <v>6.2522403257310382</v>
      </c>
      <c r="V40" s="316">
        <v>6.7956152932342375</v>
      </c>
      <c r="W40" s="316">
        <v>3.8976060951559686</v>
      </c>
      <c r="X40" s="316">
        <v>1.8936775051851416</v>
      </c>
      <c r="Y40" s="316">
        <v>-1.9443339947210447</v>
      </c>
      <c r="Z40" s="316">
        <v>-0.63715572028017631</v>
      </c>
      <c r="AA40" s="316">
        <v>-4.657288768614392</v>
      </c>
      <c r="AB40" s="316">
        <v>3.2659487227389161</v>
      </c>
      <c r="AC40" s="316">
        <v>4.7728179429114634</v>
      </c>
      <c r="AD40" s="316">
        <v>3.4045456370933782</v>
      </c>
      <c r="AE40" s="316">
        <v>-15.852348769634482</v>
      </c>
      <c r="AF40" s="316">
        <v>-11.028142215496915</v>
      </c>
      <c r="AG40" s="317">
        <v>21.066207303782157</v>
      </c>
      <c r="AH40" s="231"/>
    </row>
    <row r="41" spans="1:49" ht="25" customHeight="1" x14ac:dyDescent="0.3">
      <c r="B41" s="27" t="s">
        <v>35</v>
      </c>
      <c r="C41" s="174">
        <v>16.755176281242409</v>
      </c>
      <c r="D41" s="64">
        <v>8.9982159185353598</v>
      </c>
      <c r="E41" s="64">
        <v>6.7001208289357681</v>
      </c>
      <c r="F41" s="64">
        <v>20.874216938650932</v>
      </c>
      <c r="G41" s="64">
        <v>25.921519161615706</v>
      </c>
      <c r="H41" s="64">
        <v>27.451927389414397</v>
      </c>
      <c r="I41" s="64">
        <v>25.575637904749911</v>
      </c>
      <c r="J41" s="64">
        <v>18.437046476581031</v>
      </c>
      <c r="K41" s="64">
        <v>17.620585273900531</v>
      </c>
      <c r="L41" s="64">
        <v>10.438333322777467</v>
      </c>
      <c r="M41" s="64">
        <v>16.042759888462101</v>
      </c>
      <c r="N41" s="64">
        <v>19.521608451454277</v>
      </c>
      <c r="O41" s="64">
        <v>19.834998214620693</v>
      </c>
      <c r="P41" s="64">
        <v>19.27308588671848</v>
      </c>
      <c r="Q41" s="64">
        <v>22.714997536298881</v>
      </c>
      <c r="R41" s="64">
        <v>9.1864466032954581</v>
      </c>
      <c r="S41" s="64">
        <v>6.5140161392365892</v>
      </c>
      <c r="T41" s="64">
        <v>2.3988463391554959</v>
      </c>
      <c r="U41" s="64">
        <v>17.422162599414563</v>
      </c>
      <c r="V41" s="64">
        <v>12.39808001429749</v>
      </c>
      <c r="W41" s="64">
        <v>19.803937510109321</v>
      </c>
      <c r="X41" s="64">
        <v>12.25334913296366</v>
      </c>
      <c r="Y41" s="64">
        <v>11.012923154434317</v>
      </c>
      <c r="Z41" s="64">
        <v>19.410023295248518</v>
      </c>
      <c r="AA41" s="64">
        <v>18.579036392733283</v>
      </c>
      <c r="AB41" s="64">
        <v>14.932157785359131</v>
      </c>
      <c r="AC41" s="64">
        <v>12.904884187276746</v>
      </c>
      <c r="AD41" s="64">
        <v>12.377747573132181</v>
      </c>
      <c r="AE41" s="64">
        <v>3.0784203815026498</v>
      </c>
      <c r="AF41" s="64">
        <v>-7.0683012411277195</v>
      </c>
      <c r="AG41" s="175">
        <v>28.720294912529948</v>
      </c>
      <c r="AH41" s="231"/>
    </row>
    <row r="42" spans="1:49" ht="25" customHeight="1" x14ac:dyDescent="0.3">
      <c r="A42" s="20"/>
      <c r="B42" s="29" t="s">
        <v>83</v>
      </c>
      <c r="C42" s="323">
        <v>-7.9726282184023827</v>
      </c>
      <c r="D42" s="324">
        <v>-7.3016706006839449</v>
      </c>
      <c r="E42" s="324">
        <v>4.8252899636669433</v>
      </c>
      <c r="F42" s="324">
        <v>-12.855083294927432</v>
      </c>
      <c r="G42" s="324">
        <v>-8.3342786749252298</v>
      </c>
      <c r="H42" s="324">
        <v>-17.035223954797907</v>
      </c>
      <c r="I42" s="324">
        <v>-16.139571613633095</v>
      </c>
      <c r="J42" s="324">
        <v>-16.77711322263465</v>
      </c>
      <c r="K42" s="324">
        <v>-7.4204963647175521</v>
      </c>
      <c r="L42" s="324">
        <v>-10.723825622739843</v>
      </c>
      <c r="M42" s="324">
        <v>-7.0016089266026986</v>
      </c>
      <c r="N42" s="324">
        <v>-11.061231181785965</v>
      </c>
      <c r="O42" s="324">
        <v>-12.80479195520619</v>
      </c>
      <c r="P42" s="324">
        <v>-7.8665654552355875</v>
      </c>
      <c r="Q42" s="324">
        <v>-4.2930256982114452</v>
      </c>
      <c r="R42" s="324">
        <v>-6.1434226991941943</v>
      </c>
      <c r="S42" s="324">
        <v>-5.8348212487809024</v>
      </c>
      <c r="T42" s="324">
        <v>10.434748771662349</v>
      </c>
      <c r="U42" s="324">
        <v>-9.5126184243285312</v>
      </c>
      <c r="V42" s="324">
        <v>-4.9844843616534282</v>
      </c>
      <c r="W42" s="324">
        <v>-13.276968808844446</v>
      </c>
      <c r="X42" s="324">
        <v>-9.228830772362544</v>
      </c>
      <c r="Y42" s="324">
        <v>-11.671845746420265</v>
      </c>
      <c r="Z42" s="324">
        <v>-16.788522824420752</v>
      </c>
      <c r="AA42" s="324">
        <v>-19.595643436005101</v>
      </c>
      <c r="AB42" s="324">
        <v>-10.150517737996038</v>
      </c>
      <c r="AC42" s="324">
        <v>-7.2025814498245655</v>
      </c>
      <c r="AD42" s="324">
        <v>-7.9848565483629974</v>
      </c>
      <c r="AE42" s="324">
        <v>-18.365404787058736</v>
      </c>
      <c r="AF42" s="324">
        <v>-4.2610229095870915</v>
      </c>
      <c r="AG42" s="325">
        <v>-5.9462943383288662</v>
      </c>
      <c r="AH42" s="231"/>
    </row>
    <row r="43" spans="1:49" ht="30" customHeight="1" x14ac:dyDescent="0.4">
      <c r="A43" s="6"/>
      <c r="B43" s="22"/>
      <c r="X43" s="535"/>
      <c r="Y43" s="535"/>
      <c r="Z43" s="535"/>
      <c r="AA43" s="535"/>
      <c r="AB43" s="535"/>
      <c r="AC43" s="535"/>
      <c r="AD43" s="535"/>
    </row>
    <row r="44" spans="1:49" s="24" customFormat="1" ht="20.149999999999999" customHeight="1" x14ac:dyDescent="0.4">
      <c r="B44" s="532" t="s">
        <v>10</v>
      </c>
      <c r="C44" s="239" t="s">
        <v>229</v>
      </c>
      <c r="D44" s="240"/>
      <c r="E44" s="240"/>
      <c r="F44" s="240"/>
      <c r="G44" s="240"/>
      <c r="H44" s="240"/>
      <c r="I44" s="240"/>
      <c r="J44" s="240"/>
      <c r="K44" s="240"/>
      <c r="L44" s="240"/>
      <c r="M44" s="240"/>
      <c r="N44" s="240"/>
      <c r="O44" s="240"/>
      <c r="P44" s="240"/>
      <c r="Q44" s="240"/>
      <c r="R44" s="240"/>
      <c r="S44" s="241"/>
      <c r="T44" s="241"/>
      <c r="U44" s="241"/>
      <c r="V44" s="241"/>
      <c r="W44" s="241"/>
      <c r="X44" s="241"/>
      <c r="Y44" s="241"/>
      <c r="Z44" s="241"/>
      <c r="AA44" s="241"/>
      <c r="AB44" s="241"/>
      <c r="AC44" s="241"/>
      <c r="AD44" s="241"/>
      <c r="AE44" s="241"/>
      <c r="AF44" s="241"/>
      <c r="AG44" s="242"/>
      <c r="AH44" s="308"/>
      <c r="AI44" s="151"/>
      <c r="AJ44" s="151"/>
      <c r="AK44" s="151"/>
      <c r="AL44" s="151"/>
      <c r="AM44" s="151"/>
      <c r="AN44" s="151"/>
      <c r="AO44" s="151"/>
      <c r="AP44" s="151"/>
      <c r="AQ44" s="151"/>
      <c r="AR44" s="151"/>
      <c r="AS44" s="151"/>
      <c r="AT44" s="151"/>
      <c r="AU44" s="151"/>
      <c r="AV44" s="151"/>
      <c r="AW44" s="151"/>
    </row>
    <row r="45" spans="1:49" s="25" customFormat="1" ht="20.149999999999999" customHeight="1" x14ac:dyDescent="0.25">
      <c r="B45" s="495"/>
      <c r="C45" s="243">
        <v>1</v>
      </c>
      <c r="D45" s="244">
        <v>2</v>
      </c>
      <c r="E45" s="244">
        <v>3</v>
      </c>
      <c r="F45" s="244">
        <v>4</v>
      </c>
      <c r="G45" s="244">
        <v>5</v>
      </c>
      <c r="H45" s="244">
        <v>6</v>
      </c>
      <c r="I45" s="244">
        <v>7</v>
      </c>
      <c r="J45" s="244">
        <v>8</v>
      </c>
      <c r="K45" s="244">
        <v>9</v>
      </c>
      <c r="L45" s="244">
        <v>10</v>
      </c>
      <c r="M45" s="244">
        <v>11</v>
      </c>
      <c r="N45" s="244">
        <v>12</v>
      </c>
      <c r="O45" s="244">
        <v>13</v>
      </c>
      <c r="P45" s="244">
        <v>14</v>
      </c>
      <c r="Q45" s="244">
        <v>15</v>
      </c>
      <c r="R45" s="244">
        <v>16</v>
      </c>
      <c r="S45" s="244">
        <v>17</v>
      </c>
      <c r="T45" s="244">
        <v>18</v>
      </c>
      <c r="U45" s="244">
        <v>19</v>
      </c>
      <c r="V45" s="244">
        <v>20</v>
      </c>
      <c r="W45" s="244">
        <v>21</v>
      </c>
      <c r="X45" s="244">
        <v>22</v>
      </c>
      <c r="Y45" s="244">
        <v>23</v>
      </c>
      <c r="Z45" s="244">
        <v>24</v>
      </c>
      <c r="AA45" s="244">
        <v>25</v>
      </c>
      <c r="AB45" s="244">
        <v>26</v>
      </c>
      <c r="AC45" s="244">
        <v>27</v>
      </c>
      <c r="AD45" s="244">
        <v>28</v>
      </c>
      <c r="AE45" s="244">
        <v>29</v>
      </c>
      <c r="AF45" s="244">
        <v>30</v>
      </c>
      <c r="AG45" s="245">
        <v>31</v>
      </c>
      <c r="AH45" s="308"/>
      <c r="AI45" s="151"/>
      <c r="AJ45" s="151"/>
      <c r="AK45" s="151"/>
      <c r="AL45" s="151"/>
      <c r="AM45" s="151"/>
      <c r="AN45" s="151"/>
      <c r="AO45" s="151"/>
      <c r="AP45" s="151"/>
      <c r="AQ45" s="151"/>
      <c r="AR45" s="151"/>
      <c r="AS45" s="151"/>
      <c r="AT45" s="151"/>
      <c r="AU45" s="151"/>
      <c r="AV45" s="151"/>
      <c r="AW45" s="151"/>
    </row>
    <row r="46" spans="1:49" ht="25" customHeight="1" x14ac:dyDescent="0.3">
      <c r="B46" s="170" t="s">
        <v>19</v>
      </c>
      <c r="C46" s="320">
        <v>40.361199999999997</v>
      </c>
      <c r="D46" s="321">
        <v>77.016400000000004</v>
      </c>
      <c r="E46" s="321">
        <v>100.20508</v>
      </c>
      <c r="F46" s="321">
        <v>38.000920000000001</v>
      </c>
      <c r="G46" s="321">
        <v>44.674999999999997</v>
      </c>
      <c r="H46" s="321">
        <v>54.585360000000001</v>
      </c>
      <c r="I46" s="321">
        <v>51.478960000000001</v>
      </c>
      <c r="J46" s="321">
        <v>41.989879999999999</v>
      </c>
      <c r="K46" s="321">
        <v>52.902279999999998</v>
      </c>
      <c r="L46" s="321">
        <v>63.633679999999998</v>
      </c>
      <c r="M46" s="321">
        <v>27.14104</v>
      </c>
      <c r="N46" s="321">
        <v>44.250639999999997</v>
      </c>
      <c r="O46" s="321">
        <v>45.882199999999997</v>
      </c>
      <c r="P46" s="321">
        <v>38.272199999999998</v>
      </c>
      <c r="Q46" s="321">
        <v>44.171199999999999</v>
      </c>
      <c r="R46" s="321">
        <v>49.211239999999997</v>
      </c>
      <c r="S46" s="321">
        <v>67.703999999999994</v>
      </c>
      <c r="T46" s="321">
        <v>24.87876</v>
      </c>
      <c r="U46" s="321">
        <v>32.670999999999999</v>
      </c>
      <c r="V46" s="321">
        <v>24.410520000000002</v>
      </c>
      <c r="W46" s="321">
        <v>23.1708</v>
      </c>
      <c r="X46" s="321">
        <v>17.14556</v>
      </c>
      <c r="Y46" s="321">
        <v>22.185199999999998</v>
      </c>
      <c r="Z46" s="321">
        <v>21.832280000000001</v>
      </c>
      <c r="AA46" s="321">
        <v>9.4392399999999999</v>
      </c>
      <c r="AB46" s="321">
        <v>16.012519999999999</v>
      </c>
      <c r="AC46" s="321">
        <v>27.799520000000001</v>
      </c>
      <c r="AD46" s="321">
        <v>26.837479999999999</v>
      </c>
      <c r="AE46" s="321">
        <v>30.994199999999999</v>
      </c>
      <c r="AF46" s="321">
        <v>87.379080000000002</v>
      </c>
      <c r="AG46" s="322">
        <v>116.01112000000001</v>
      </c>
      <c r="AH46" s="231"/>
    </row>
    <row r="47" spans="1:49" ht="25" customHeight="1" x14ac:dyDescent="0.3">
      <c r="B47" s="27" t="s">
        <v>35</v>
      </c>
      <c r="C47" s="179">
        <v>62.007849315068491</v>
      </c>
      <c r="D47" s="65">
        <v>92.83375342465753</v>
      </c>
      <c r="E47" s="65">
        <v>97.983383561643834</v>
      </c>
      <c r="F47" s="65">
        <v>63.643876712328769</v>
      </c>
      <c r="G47" s="65">
        <v>117.16406849315068</v>
      </c>
      <c r="H47" s="65">
        <v>136.6008493150685</v>
      </c>
      <c r="I47" s="65">
        <v>130.55258219178083</v>
      </c>
      <c r="J47" s="65">
        <v>68.632602739726025</v>
      </c>
      <c r="K47" s="65">
        <v>48.459917808219181</v>
      </c>
      <c r="L47" s="65">
        <v>50.799534246575341</v>
      </c>
      <c r="M47" s="65">
        <v>33.711739726027396</v>
      </c>
      <c r="N47" s="65">
        <v>81.073575342465759</v>
      </c>
      <c r="O47" s="65">
        <v>101.96084246575343</v>
      </c>
      <c r="P47" s="65">
        <v>84.353582191780816</v>
      </c>
      <c r="Q47" s="65">
        <v>50.478445205479453</v>
      </c>
      <c r="R47" s="65">
        <v>47.116287671232875</v>
      </c>
      <c r="S47" s="65">
        <v>70.513767123287664</v>
      </c>
      <c r="T47" s="65">
        <v>23.603808219178081</v>
      </c>
      <c r="U47" s="65">
        <v>23.439499999999999</v>
      </c>
      <c r="V47" s="65">
        <v>22.063109589041098</v>
      </c>
      <c r="W47" s="65">
        <v>19.801760273972604</v>
      </c>
      <c r="X47" s="65">
        <v>18.875356164383561</v>
      </c>
      <c r="Y47" s="65">
        <v>19.440506849315067</v>
      </c>
      <c r="Z47" s="65">
        <v>23.591972602739727</v>
      </c>
      <c r="AA47" s="65">
        <v>27.546239726027398</v>
      </c>
      <c r="AB47" s="65">
        <v>23.895431506849317</v>
      </c>
      <c r="AC47" s="65">
        <v>30.227479452054794</v>
      </c>
      <c r="AD47" s="65">
        <v>32.06104109589041</v>
      </c>
      <c r="AE47" s="65">
        <v>33.940883561643837</v>
      </c>
      <c r="AF47" s="65">
        <v>61.539349315068492</v>
      </c>
      <c r="AG47" s="180">
        <v>131.05643150684932</v>
      </c>
      <c r="AH47" s="231"/>
    </row>
    <row r="48" spans="1:49" ht="25" customHeight="1" x14ac:dyDescent="0.3">
      <c r="A48" s="20"/>
      <c r="B48" s="29" t="s">
        <v>84</v>
      </c>
      <c r="C48" s="323">
        <v>65.090469103193584</v>
      </c>
      <c r="D48" s="324">
        <v>82.961635352242993</v>
      </c>
      <c r="E48" s="324">
        <v>102.26742163583612</v>
      </c>
      <c r="F48" s="324">
        <v>59.708682065019197</v>
      </c>
      <c r="G48" s="324">
        <v>38.130290774763303</v>
      </c>
      <c r="H48" s="324">
        <v>39.959751548899099</v>
      </c>
      <c r="I48" s="324">
        <v>39.43159080865226</v>
      </c>
      <c r="J48" s="324">
        <v>61.180660974279618</v>
      </c>
      <c r="K48" s="324">
        <v>109.16708569210222</v>
      </c>
      <c r="L48" s="324">
        <v>125.26429807623479</v>
      </c>
      <c r="M48" s="324">
        <v>80.509164524272876</v>
      </c>
      <c r="N48" s="324">
        <v>54.580841924215896</v>
      </c>
      <c r="O48" s="324">
        <v>44.999824334905767</v>
      </c>
      <c r="P48" s="324">
        <v>45.371161491373435</v>
      </c>
      <c r="Q48" s="324">
        <v>87.505072353510641</v>
      </c>
      <c r="R48" s="324">
        <v>104.44634420992499</v>
      </c>
      <c r="S48" s="324">
        <v>96.015292845740532</v>
      </c>
      <c r="T48" s="324">
        <v>105.40146644541417</v>
      </c>
      <c r="U48" s="324">
        <v>139.3843725335438</v>
      </c>
      <c r="V48" s="324">
        <v>110.63952658862895</v>
      </c>
      <c r="W48" s="324">
        <v>117.01383957477557</v>
      </c>
      <c r="X48" s="324">
        <v>90.835689937006364</v>
      </c>
      <c r="Y48" s="324">
        <v>114.11842382493658</v>
      </c>
      <c r="Z48" s="324">
        <v>92.54113832559041</v>
      </c>
      <c r="AA48" s="324">
        <v>34.266891212344341</v>
      </c>
      <c r="AB48" s="324">
        <v>67.010800769357374</v>
      </c>
      <c r="AC48" s="324">
        <v>91.96770787340219</v>
      </c>
      <c r="AD48" s="324">
        <v>83.707450172078183</v>
      </c>
      <c r="AE48" s="324">
        <v>91.318188413533775</v>
      </c>
      <c r="AF48" s="324">
        <v>141.98895661472272</v>
      </c>
      <c r="AG48" s="325">
        <v>88.519974690429933</v>
      </c>
      <c r="AH48" s="231"/>
    </row>
    <row r="49" spans="1:34" ht="25" customHeight="1" x14ac:dyDescent="0.4">
      <c r="B49" s="22" t="s">
        <v>68</v>
      </c>
    </row>
    <row r="50" spans="1:34" ht="25" customHeight="1" x14ac:dyDescent="0.3">
      <c r="B50" s="26" t="s">
        <v>19</v>
      </c>
      <c r="C50" s="315">
        <v>7.4467201506126095</v>
      </c>
      <c r="D50" s="316">
        <v>-2.3472744968658881</v>
      </c>
      <c r="E50" s="316">
        <v>8.1380903047569717</v>
      </c>
      <c r="F50" s="316">
        <v>45.463634971673557</v>
      </c>
      <c r="G50" s="316">
        <v>15.426868843039095</v>
      </c>
      <c r="H50" s="316">
        <v>27.577857388598865</v>
      </c>
      <c r="I50" s="316">
        <v>20.992478007974196</v>
      </c>
      <c r="J50" s="316">
        <v>6.233030243231072</v>
      </c>
      <c r="K50" s="316">
        <v>-21.169807519569609</v>
      </c>
      <c r="L50" s="316">
        <v>-35.584522229393706</v>
      </c>
      <c r="M50" s="316">
        <v>-40.045611303686279</v>
      </c>
      <c r="N50" s="316">
        <v>7.4200054182595343</v>
      </c>
      <c r="O50" s="316">
        <v>3.455817825475608</v>
      </c>
      <c r="P50" s="316">
        <v>-3.5655756705926938</v>
      </c>
      <c r="Q50" s="316">
        <v>10.67103358976312</v>
      </c>
      <c r="R50" s="316">
        <v>-32.879473065992777</v>
      </c>
      <c r="S50" s="316">
        <v>-29.790620415142097</v>
      </c>
      <c r="T50" s="316">
        <v>-18.63474861855325</v>
      </c>
      <c r="U50" s="316">
        <v>31.15510915207425</v>
      </c>
      <c r="V50" s="316">
        <v>12.620830672813238</v>
      </c>
      <c r="W50" s="316">
        <v>12.046437945728263</v>
      </c>
      <c r="X50" s="316">
        <v>-17.103448809364949</v>
      </c>
      <c r="Y50" s="316">
        <v>-36.368131634892606</v>
      </c>
      <c r="Z50" s="316">
        <v>-41.95635829206276</v>
      </c>
      <c r="AA50" s="316">
        <v>-75.657180111140107</v>
      </c>
      <c r="AB50" s="316">
        <v>-47.729581510739699</v>
      </c>
      <c r="AC50" s="316">
        <v>-10.559789560924635</v>
      </c>
      <c r="AD50" s="316">
        <v>-25.818478129875185</v>
      </c>
      <c r="AE50" s="316">
        <v>-28.283251792328667</v>
      </c>
      <c r="AF50" s="316">
        <v>25.526186951804792</v>
      </c>
      <c r="AG50" s="317">
        <v>175.84705461628596</v>
      </c>
      <c r="AH50" s="231"/>
    </row>
    <row r="51" spans="1:34" ht="25" customHeight="1" x14ac:dyDescent="0.3">
      <c r="B51" s="27" t="s">
        <v>35</v>
      </c>
      <c r="C51" s="174">
        <v>54.325663550428423</v>
      </c>
      <c r="D51" s="64">
        <v>18.285133005641679</v>
      </c>
      <c r="E51" s="64">
        <v>13.250448952947266</v>
      </c>
      <c r="F51" s="64">
        <v>69.565545769766445</v>
      </c>
      <c r="G51" s="64">
        <v>145.70363234657808</v>
      </c>
      <c r="H51" s="64">
        <v>115.78421338383686</v>
      </c>
      <c r="I51" s="64">
        <v>121.68357075991158</v>
      </c>
      <c r="J51" s="64">
        <v>26.593878845089019</v>
      </c>
      <c r="K51" s="64">
        <v>-32.465603035564271</v>
      </c>
      <c r="L51" s="64">
        <v>-46.466113916780024</v>
      </c>
      <c r="M51" s="64">
        <v>-33.822370196617797</v>
      </c>
      <c r="N51" s="64">
        <v>30.680152955395627</v>
      </c>
      <c r="O51" s="64">
        <v>46.349414737011955</v>
      </c>
      <c r="P51" s="64">
        <v>31.021833641648247</v>
      </c>
      <c r="Q51" s="64">
        <v>8.9936993569691683</v>
      </c>
      <c r="R51" s="64">
        <v>-24.729245876047557</v>
      </c>
      <c r="S51" s="64">
        <v>-20.640245792513017</v>
      </c>
      <c r="T51" s="64">
        <v>-22.862543066149485</v>
      </c>
      <c r="U51" s="64">
        <v>-10.525920621894798</v>
      </c>
      <c r="V51" s="64">
        <v>-14.305951575454287</v>
      </c>
      <c r="W51" s="64">
        <v>-18.342562960129495</v>
      </c>
      <c r="X51" s="64">
        <v>-16.843849223498605</v>
      </c>
      <c r="Y51" s="64">
        <v>-24.013717941692232</v>
      </c>
      <c r="Z51" s="64">
        <v>-16.774534413531423</v>
      </c>
      <c r="AA51" s="64">
        <v>-9.4317972240527741</v>
      </c>
      <c r="AB51" s="64">
        <v>-24.091185261275772</v>
      </c>
      <c r="AC51" s="64">
        <v>3.2383701301231165</v>
      </c>
      <c r="AD51" s="64">
        <v>-2.1215635391742156</v>
      </c>
      <c r="AE51" s="64">
        <v>-23.979375617538597</v>
      </c>
      <c r="AF51" s="64">
        <v>-31.504824520014644</v>
      </c>
      <c r="AG51" s="175">
        <v>106.54777305679667</v>
      </c>
      <c r="AH51" s="231"/>
    </row>
    <row r="52" spans="1:34" ht="25" customHeight="1" x14ac:dyDescent="0.3">
      <c r="A52" s="20"/>
      <c r="B52" s="29" t="s">
        <v>84</v>
      </c>
      <c r="C52" s="323">
        <v>-30.376634916976712</v>
      </c>
      <c r="D52" s="324">
        <v>-17.442942302458977</v>
      </c>
      <c r="E52" s="324">
        <v>-4.5142060763253102</v>
      </c>
      <c r="F52" s="324">
        <v>-14.213919867183249</v>
      </c>
      <c r="G52" s="324">
        <v>-53.021911910470955</v>
      </c>
      <c r="H52" s="324">
        <v>-40.877112654366229</v>
      </c>
      <c r="I52" s="324">
        <v>-45.421089351252277</v>
      </c>
      <c r="J52" s="324">
        <v>-16.083596448413473</v>
      </c>
      <c r="K52" s="324">
        <v>16.725988568419019</v>
      </c>
      <c r="L52" s="324">
        <v>20.326549188748331</v>
      </c>
      <c r="M52" s="324">
        <v>-9.4038440565019794</v>
      </c>
      <c r="N52" s="324">
        <v>-17.799296229069228</v>
      </c>
      <c r="O52" s="324">
        <v>-29.309032078193916</v>
      </c>
      <c r="P52" s="324">
        <v>-26.398202765821473</v>
      </c>
      <c r="Q52" s="324">
        <v>1.5389277019474334</v>
      </c>
      <c r="R52" s="324">
        <v>-10.827880343124578</v>
      </c>
      <c r="S52" s="324">
        <v>-11.530245669224511</v>
      </c>
      <c r="T52" s="324">
        <v>5.4808579587761477</v>
      </c>
      <c r="U52" s="324">
        <v>46.584474591657298</v>
      </c>
      <c r="V52" s="324">
        <v>31.421998077431528</v>
      </c>
      <c r="W52" s="324">
        <v>37.21522742739328</v>
      </c>
      <c r="X52" s="324">
        <v>-0.31218326426184029</v>
      </c>
      <c r="Y52" s="324">
        <v>-16.258742181465923</v>
      </c>
      <c r="Z52" s="324">
        <v>-30.257354165577425</v>
      </c>
      <c r="AA52" s="324">
        <v>-73.12211223942478</v>
      </c>
      <c r="AB52" s="324">
        <v>-31.140515539239264</v>
      </c>
      <c r="AC52" s="324">
        <v>-13.36534049671639</v>
      </c>
      <c r="AD52" s="324">
        <v>-24.210556939404341</v>
      </c>
      <c r="AE52" s="324">
        <v>-5.6614585971040352</v>
      </c>
      <c r="AF52" s="324">
        <v>83.262815332801736</v>
      </c>
      <c r="AG52" s="325">
        <v>33.551212164579354</v>
      </c>
      <c r="AH52" s="231"/>
    </row>
    <row r="53" spans="1:34" ht="16.5" customHeight="1" x14ac:dyDescent="0.25">
      <c r="B53" s="6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4" ht="0" hidden="1" customHeight="1" x14ac:dyDescent="0.3">
      <c r="B54" s="147" t="s">
        <v>77</v>
      </c>
      <c r="C54" s="246"/>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309"/>
    </row>
    <row r="55" spans="1:34" ht="0" hidden="1" customHeight="1" x14ac:dyDescent="0.25">
      <c r="B55" s="68"/>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4" ht="24" customHeight="1" x14ac:dyDescent="0.25">
      <c r="B56" s="531" t="s">
        <v>107</v>
      </c>
      <c r="C56" s="531"/>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row>
    <row r="57" spans="1:34" ht="15" customHeight="1" x14ac:dyDescent="0.25"/>
    <row r="58" spans="1:34" s="182" customFormat="1" x14ac:dyDescent="0.25"/>
    <row r="59" spans="1:34" s="182" customFormat="1" x14ac:dyDescent="0.25"/>
    <row r="60" spans="1:34" s="182" customFormat="1" x14ac:dyDescent="0.25">
      <c r="C60" s="182">
        <v>100</v>
      </c>
      <c r="D60" s="182">
        <v>100</v>
      </c>
      <c r="E60" s="182">
        <v>100</v>
      </c>
      <c r="F60" s="182">
        <v>100</v>
      </c>
      <c r="G60" s="182">
        <v>100</v>
      </c>
      <c r="H60" s="182">
        <v>100</v>
      </c>
      <c r="I60" s="182">
        <v>100</v>
      </c>
      <c r="J60" s="182">
        <v>100</v>
      </c>
      <c r="K60" s="182">
        <v>100</v>
      </c>
      <c r="L60" s="182">
        <v>100</v>
      </c>
      <c r="M60" s="182">
        <v>100</v>
      </c>
      <c r="N60" s="182">
        <v>100</v>
      </c>
      <c r="O60" s="182">
        <v>100</v>
      </c>
      <c r="P60" s="182">
        <v>100</v>
      </c>
      <c r="Q60" s="182">
        <v>100</v>
      </c>
      <c r="R60" s="182">
        <v>100</v>
      </c>
      <c r="S60" s="182">
        <v>100</v>
      </c>
      <c r="T60" s="182">
        <v>100</v>
      </c>
      <c r="U60" s="182">
        <v>100</v>
      </c>
      <c r="V60" s="182">
        <v>100</v>
      </c>
      <c r="W60" s="182">
        <v>100</v>
      </c>
      <c r="X60" s="182">
        <v>100</v>
      </c>
      <c r="Y60" s="182">
        <v>100</v>
      </c>
      <c r="Z60" s="182">
        <v>100</v>
      </c>
      <c r="AA60" s="182">
        <v>100</v>
      </c>
      <c r="AB60" s="182">
        <v>100</v>
      </c>
      <c r="AC60" s="182">
        <v>100</v>
      </c>
      <c r="AD60" s="182">
        <v>100</v>
      </c>
      <c r="AE60" s="182">
        <v>100</v>
      </c>
      <c r="AF60" s="182">
        <v>100</v>
      </c>
      <c r="AG60" s="182">
        <v>100</v>
      </c>
    </row>
    <row r="61" spans="1:34" s="182" customFormat="1" x14ac:dyDescent="0.25"/>
    <row r="62" spans="1:34" s="182" customFormat="1" x14ac:dyDescent="0.25"/>
    <row r="63" spans="1:34" s="182" customFormat="1" x14ac:dyDescent="0.25"/>
    <row r="64" spans="1:34" s="182" customFormat="1" x14ac:dyDescent="0.25"/>
    <row r="65" spans="2:35" s="182" customFormat="1" ht="10.5" customHeight="1" x14ac:dyDescent="0.25">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row>
    <row r="66" spans="2:35" s="182" customFormat="1" x14ac:dyDescent="0.25">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row>
    <row r="67" spans="2:35" s="182" customFormat="1" x14ac:dyDescent="0.25">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row>
    <row r="68" spans="2:35" s="182" customFormat="1" x14ac:dyDescent="0.25">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row>
    <row r="69" spans="2:35" s="182" customFormat="1" x14ac:dyDescent="0.25">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row>
    <row r="70" spans="2:35" s="182" customFormat="1" x14ac:dyDescent="0.25">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row>
    <row r="71" spans="2:35" s="182" customFormat="1" x14ac:dyDescent="0.25"/>
    <row r="72" spans="2:35" s="182" customFormat="1" x14ac:dyDescent="0.25"/>
    <row r="73" spans="2:35" s="182" customFormat="1" x14ac:dyDescent="0.25"/>
    <row r="74" spans="2:35" s="182" customFormat="1" x14ac:dyDescent="0.25"/>
    <row r="75" spans="2:35" s="182" customFormat="1" x14ac:dyDescent="0.25"/>
    <row r="76" spans="2:35" s="182" customFormat="1" x14ac:dyDescent="0.25"/>
    <row r="77" spans="2:35" s="182" customFormat="1" x14ac:dyDescent="0.25"/>
    <row r="78" spans="2:35" s="182" customFormat="1" x14ac:dyDescent="0.25"/>
    <row r="79" spans="2:35" s="182" customFormat="1" x14ac:dyDescent="0.25"/>
    <row r="80" spans="2:35" s="182" customFormat="1" x14ac:dyDescent="0.25"/>
    <row r="81" s="182" customFormat="1" x14ac:dyDescent="0.25"/>
    <row r="82" s="182" customFormat="1" x14ac:dyDescent="0.25"/>
    <row r="83" s="182" customFormat="1" x14ac:dyDescent="0.25"/>
    <row r="84" s="182" customFormat="1" x14ac:dyDescent="0.25"/>
    <row r="85" s="182" customFormat="1" x14ac:dyDescent="0.25"/>
    <row r="86" s="182" customFormat="1" x14ac:dyDescent="0.25"/>
    <row r="87" s="182" customFormat="1" x14ac:dyDescent="0.25"/>
    <row r="88" s="182" customFormat="1" x14ac:dyDescent="0.25"/>
    <row r="89" s="182" customFormat="1" x14ac:dyDescent="0.25"/>
    <row r="90" s="182" customFormat="1" x14ac:dyDescent="0.25"/>
    <row r="91" s="182" customFormat="1" x14ac:dyDescent="0.25"/>
    <row r="92" s="182" customFormat="1" x14ac:dyDescent="0.25"/>
    <row r="93" s="182" customFormat="1" x14ac:dyDescent="0.25"/>
    <row r="94" s="182" customFormat="1" x14ac:dyDescent="0.25"/>
  </sheetData>
  <mergeCells count="12">
    <mergeCell ref="B56:AG56"/>
    <mergeCell ref="B34:B35"/>
    <mergeCell ref="B3:T3"/>
    <mergeCell ref="AA1:AG1"/>
    <mergeCell ref="U3:AG3"/>
    <mergeCell ref="B44:B45"/>
    <mergeCell ref="B4:AG4"/>
    <mergeCell ref="B2:AG2"/>
    <mergeCell ref="X22:AD22"/>
    <mergeCell ref="X33:AD33"/>
    <mergeCell ref="X43:AD43"/>
    <mergeCell ref="B24:B25"/>
  </mergeCells>
  <phoneticPr fontId="0" type="noConversion"/>
  <printOptions horizontalCentered="1" verticalCentered="1"/>
  <pageMargins left="0.25" right="0.25" top="0.25" bottom="0.25" header="0" footer="0"/>
  <pageSetup scale="41" orientation="landscape" r:id="rId1"/>
  <headerFooter alignWithMargins="0"/>
  <rowBreaks count="1" manualBreakCount="1">
    <brk id="57" max="16383" man="1"/>
  </rowBreaks>
  <colBreaks count="1" manualBreakCount="1">
    <brk id="3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AO79"/>
  <sheetViews>
    <sheetView showGridLines="0" workbookViewId="0"/>
  </sheetViews>
  <sheetFormatPr defaultRowHeight="12.5" x14ac:dyDescent="0.25"/>
  <cols>
    <col min="1" max="1" width="2.7265625" customWidth="1"/>
    <col min="2" max="2" width="19.54296875" customWidth="1"/>
    <col min="3" max="3" width="4.453125" customWidth="1"/>
    <col min="4" max="4" width="12.26953125" customWidth="1"/>
    <col min="5" max="5" width="9.453125" customWidth="1"/>
    <col min="6" max="6" width="7.7265625" customWidth="1"/>
    <col min="7" max="7" width="2.7265625" customWidth="1"/>
    <col min="8" max="8" width="12.26953125" customWidth="1"/>
    <col min="9" max="9" width="9.453125" customWidth="1"/>
    <col min="10" max="10" width="7.7265625" customWidth="1"/>
    <col min="11" max="11" width="2.7265625" customWidth="1"/>
    <col min="12" max="12" width="12.26953125" customWidth="1"/>
    <col min="13" max="13" width="8.7265625" customWidth="1"/>
    <col min="14" max="14" width="7.7265625" customWidth="1"/>
    <col min="15" max="15" width="2.7265625" customWidth="1"/>
    <col min="16" max="16" width="12.26953125" customWidth="1"/>
    <col min="17" max="17" width="9.453125" customWidth="1"/>
    <col min="18" max="18" width="7.7265625" customWidth="1"/>
    <col min="19" max="20" width="2.7265625" customWidth="1"/>
    <col min="21" max="41" width="9.1796875" style="151" customWidth="1"/>
  </cols>
  <sheetData>
    <row r="1" spans="1:20" ht="26.25" customHeight="1" x14ac:dyDescent="0.45">
      <c r="B1" s="17" t="s">
        <v>114</v>
      </c>
      <c r="C1" s="9"/>
      <c r="D1" s="9"/>
      <c r="E1" s="9"/>
      <c r="F1" s="9"/>
      <c r="G1" s="9"/>
      <c r="H1" s="1"/>
      <c r="I1" s="1"/>
      <c r="J1" s="1"/>
      <c r="K1" s="1"/>
      <c r="L1" s="1"/>
      <c r="M1" s="1"/>
      <c r="N1" s="1"/>
      <c r="O1" s="1"/>
      <c r="P1" s="79"/>
      <c r="Q1" s="1"/>
      <c r="R1" s="1"/>
      <c r="S1" s="146"/>
      <c r="T1" s="1"/>
    </row>
    <row r="2" spans="1:20" ht="14.25" customHeight="1" x14ac:dyDescent="0.25">
      <c r="B2" s="497" t="s">
        <v>150</v>
      </c>
      <c r="C2" s="497"/>
      <c r="D2" s="497"/>
      <c r="E2" s="497"/>
      <c r="F2" s="497"/>
      <c r="G2" s="497"/>
      <c r="H2" s="497"/>
      <c r="I2" s="497"/>
      <c r="J2" s="497"/>
      <c r="K2" s="497"/>
      <c r="L2" s="497"/>
      <c r="M2" s="497"/>
      <c r="N2" s="497"/>
      <c r="O2" s="497"/>
      <c r="P2" s="497"/>
      <c r="Q2" s="497"/>
      <c r="R2" s="497"/>
      <c r="S2" s="497"/>
      <c r="T2" s="1"/>
    </row>
    <row r="3" spans="1:20" ht="14.25" customHeight="1" x14ac:dyDescent="0.25">
      <c r="B3" s="539" t="s">
        <v>151</v>
      </c>
      <c r="C3" s="539"/>
      <c r="D3" s="539"/>
      <c r="E3" s="539"/>
      <c r="F3" s="539"/>
      <c r="G3" s="539"/>
      <c r="H3" s="539"/>
      <c r="I3" s="539"/>
      <c r="J3" s="539"/>
      <c r="K3" s="539"/>
      <c r="L3" s="539"/>
      <c r="M3" s="539"/>
      <c r="N3" s="539"/>
      <c r="O3" s="539"/>
      <c r="P3" s="539"/>
      <c r="Q3" s="539"/>
      <c r="R3" s="539"/>
      <c r="S3" s="539"/>
      <c r="T3" s="1"/>
    </row>
    <row r="4" spans="1:20" ht="14.25" customHeight="1" x14ac:dyDescent="0.25">
      <c r="B4" s="539" t="s">
        <v>152</v>
      </c>
      <c r="C4" s="539"/>
      <c r="D4" s="539"/>
      <c r="E4" s="539"/>
      <c r="F4" s="539"/>
      <c r="G4" s="539"/>
      <c r="H4" s="539"/>
      <c r="I4" s="539"/>
      <c r="J4" s="539"/>
      <c r="K4" s="539"/>
      <c r="L4" s="539"/>
      <c r="M4" s="539"/>
      <c r="N4" s="539"/>
      <c r="O4" s="539"/>
      <c r="P4" s="539"/>
      <c r="Q4" s="539"/>
      <c r="R4" s="539"/>
      <c r="S4" s="539"/>
      <c r="T4" s="1"/>
    </row>
    <row r="5" spans="1:20" ht="15" customHeight="1" x14ac:dyDescent="0.25">
      <c r="A5" s="11"/>
      <c r="B5" s="10"/>
      <c r="C5" s="1"/>
      <c r="D5" s="1"/>
      <c r="E5" s="1"/>
      <c r="F5" s="1"/>
      <c r="G5" s="1"/>
      <c r="H5" s="1"/>
      <c r="I5" s="1"/>
      <c r="J5" s="1"/>
      <c r="K5" s="1"/>
      <c r="L5" s="1"/>
      <c r="M5" s="1"/>
      <c r="N5" s="1"/>
      <c r="O5" s="1"/>
      <c r="P5" s="1"/>
      <c r="Q5" s="1"/>
      <c r="R5" s="1"/>
      <c r="S5" s="1"/>
      <c r="T5" s="1"/>
    </row>
    <row r="6" spans="1:20" ht="18" customHeight="1" x14ac:dyDescent="0.25">
      <c r="A6" s="11"/>
      <c r="B6" s="536" t="s">
        <v>153</v>
      </c>
      <c r="C6" s="536"/>
      <c r="D6" s="536"/>
      <c r="E6" s="536"/>
      <c r="F6" s="536"/>
      <c r="G6" s="536"/>
      <c r="H6" s="536"/>
      <c r="I6" s="536"/>
      <c r="J6" s="536"/>
      <c r="K6" s="536"/>
      <c r="L6" s="536"/>
      <c r="M6" s="536"/>
      <c r="N6" s="536"/>
      <c r="O6" s="536"/>
      <c r="P6" s="536"/>
      <c r="Q6" s="536"/>
      <c r="R6" s="536"/>
      <c r="S6" s="536"/>
      <c r="T6" s="1"/>
    </row>
    <row r="7" spans="1:20" ht="15" customHeight="1" x14ac:dyDescent="0.25">
      <c r="A7" s="11"/>
      <c r="B7" s="10"/>
      <c r="C7" s="1"/>
      <c r="D7" s="1"/>
      <c r="E7" s="1"/>
      <c r="F7" s="1"/>
      <c r="G7" s="1"/>
      <c r="H7" s="1"/>
      <c r="I7" s="1"/>
      <c r="J7" s="1"/>
      <c r="K7" s="1"/>
      <c r="L7" s="1"/>
      <c r="M7" s="1"/>
      <c r="N7" s="1"/>
      <c r="O7" s="1"/>
      <c r="P7" s="1"/>
      <c r="Q7" s="1"/>
      <c r="R7" s="1"/>
      <c r="S7" s="1"/>
      <c r="T7" s="1"/>
    </row>
    <row r="8" spans="1:20" ht="15" customHeight="1" x14ac:dyDescent="0.35">
      <c r="A8" s="1"/>
      <c r="B8" s="1"/>
      <c r="C8" s="12"/>
      <c r="D8" s="538" t="s">
        <v>11</v>
      </c>
      <c r="E8" s="538"/>
      <c r="F8" s="538"/>
      <c r="G8" s="1"/>
      <c r="H8" s="538" t="s">
        <v>13</v>
      </c>
      <c r="I8" s="538"/>
      <c r="J8" s="538"/>
      <c r="K8" s="1"/>
      <c r="L8" s="538" t="s">
        <v>14</v>
      </c>
      <c r="M8" s="538"/>
      <c r="N8" s="538"/>
      <c r="O8" s="1"/>
      <c r="P8" s="538" t="s">
        <v>12</v>
      </c>
      <c r="Q8" s="538"/>
      <c r="R8" s="538"/>
      <c r="S8" s="2"/>
      <c r="T8" s="1"/>
    </row>
    <row r="9" spans="1:20" ht="15" customHeight="1" x14ac:dyDescent="0.35">
      <c r="A9" s="1"/>
      <c r="B9" s="1"/>
      <c r="C9" s="1"/>
      <c r="D9" s="2"/>
      <c r="E9" s="2"/>
      <c r="F9" s="117" t="s">
        <v>24</v>
      </c>
      <c r="G9" s="36"/>
      <c r="H9" s="1"/>
      <c r="I9" s="1"/>
      <c r="J9" s="117" t="s">
        <v>24</v>
      </c>
      <c r="K9" s="1"/>
      <c r="L9" s="1"/>
      <c r="M9" s="1"/>
      <c r="N9" s="117" t="s">
        <v>24</v>
      </c>
      <c r="O9" s="1"/>
      <c r="P9" s="1"/>
      <c r="Q9" s="1"/>
      <c r="R9" s="117" t="s">
        <v>24</v>
      </c>
      <c r="S9" s="1"/>
      <c r="T9" s="1"/>
    </row>
    <row r="10" spans="1:20" ht="15" customHeight="1" x14ac:dyDescent="0.3">
      <c r="A10" s="1"/>
      <c r="B10" s="119" t="s">
        <v>22</v>
      </c>
      <c r="C10" s="33"/>
      <c r="D10" s="15" t="s">
        <v>19</v>
      </c>
      <c r="E10" s="77">
        <v>35.612903225806448</v>
      </c>
      <c r="F10" s="77">
        <v>-16.251331036667811</v>
      </c>
      <c r="G10" s="367"/>
      <c r="H10" s="15" t="s">
        <v>19</v>
      </c>
      <c r="I10" s="118">
        <v>2.9806451612903224</v>
      </c>
      <c r="J10" s="77">
        <v>102.6577249621932</v>
      </c>
      <c r="K10" s="1"/>
      <c r="L10" s="15" t="s">
        <v>19</v>
      </c>
      <c r="M10" s="118">
        <v>0</v>
      </c>
      <c r="N10" s="77">
        <v>0</v>
      </c>
      <c r="O10" s="1"/>
      <c r="P10" s="15" t="s">
        <v>19</v>
      </c>
      <c r="Q10" s="118">
        <v>38.593548387096774</v>
      </c>
      <c r="R10" s="77">
        <v>-12.276072273158615</v>
      </c>
      <c r="S10" s="378"/>
      <c r="T10" s="1"/>
    </row>
    <row r="11" spans="1:20" ht="15" customHeight="1" x14ac:dyDescent="0.3">
      <c r="A11" s="1"/>
      <c r="B11" s="32"/>
      <c r="C11" s="33"/>
      <c r="D11" s="90" t="s">
        <v>16</v>
      </c>
      <c r="E11" s="64">
        <v>37.628428189196683</v>
      </c>
      <c r="F11" s="64">
        <v>-9.5145248451962168</v>
      </c>
      <c r="G11" s="368"/>
      <c r="H11" s="90" t="s">
        <v>16</v>
      </c>
      <c r="I11" s="373">
        <v>6.6549272938688366</v>
      </c>
      <c r="J11" s="64">
        <v>73.304243236645036</v>
      </c>
      <c r="K11" s="75"/>
      <c r="L11" s="90" t="s">
        <v>16</v>
      </c>
      <c r="M11" s="373">
        <v>0</v>
      </c>
      <c r="N11" s="64">
        <v>0</v>
      </c>
      <c r="O11" s="75"/>
      <c r="P11" s="90" t="s">
        <v>16</v>
      </c>
      <c r="Q11" s="373">
        <v>44.28335548306552</v>
      </c>
      <c r="R11" s="64">
        <v>-2.5134092822434426</v>
      </c>
      <c r="S11" s="378"/>
      <c r="T11" s="1"/>
    </row>
    <row r="12" spans="1:20" ht="15" customHeight="1" x14ac:dyDescent="0.3">
      <c r="A12" s="1"/>
      <c r="B12" s="32"/>
      <c r="C12" s="33"/>
      <c r="D12" s="16" t="s">
        <v>82</v>
      </c>
      <c r="E12" s="77">
        <v>94.64361106645417</v>
      </c>
      <c r="F12" s="77">
        <v>-7.4451796599357261</v>
      </c>
      <c r="G12" s="77"/>
      <c r="H12" s="16" t="s">
        <v>82</v>
      </c>
      <c r="I12" s="118">
        <v>44.788545834639301</v>
      </c>
      <c r="J12" s="77">
        <v>16.937543577465078</v>
      </c>
      <c r="K12" s="1"/>
      <c r="L12" s="16" t="s">
        <v>82</v>
      </c>
      <c r="M12" s="118">
        <v>0</v>
      </c>
      <c r="N12" s="77">
        <v>0</v>
      </c>
      <c r="O12" s="1"/>
      <c r="P12" s="16" t="s">
        <v>82</v>
      </c>
      <c r="Q12" s="118">
        <v>87.151364132343929</v>
      </c>
      <c r="R12" s="77">
        <v>-10.014364969695199</v>
      </c>
      <c r="S12" s="118"/>
      <c r="T12" s="1"/>
    </row>
    <row r="13" spans="1:20" ht="15" customHeight="1" x14ac:dyDescent="0.4">
      <c r="A13" s="1"/>
      <c r="B13" s="14"/>
      <c r="C13" s="1"/>
      <c r="D13" s="1"/>
      <c r="E13" s="19"/>
      <c r="F13" s="367"/>
      <c r="G13" s="19"/>
      <c r="H13" s="1"/>
      <c r="I13" s="1"/>
      <c r="J13" s="367"/>
      <c r="K13" s="1"/>
      <c r="L13" s="1"/>
      <c r="M13" s="1"/>
      <c r="N13" s="367"/>
      <c r="O13" s="1"/>
      <c r="P13" s="1"/>
      <c r="Q13" s="378"/>
      <c r="R13" s="367"/>
      <c r="S13" s="378"/>
      <c r="T13" s="1"/>
    </row>
    <row r="14" spans="1:20" ht="15" customHeight="1" x14ac:dyDescent="0.3">
      <c r="A14" s="1"/>
      <c r="B14" s="119" t="s">
        <v>9</v>
      </c>
      <c r="C14" s="33"/>
      <c r="D14" s="15" t="s">
        <v>19</v>
      </c>
      <c r="E14" s="369">
        <v>112.97826086956522</v>
      </c>
      <c r="F14" s="77">
        <v>6.2896857136717008</v>
      </c>
      <c r="G14" s="370"/>
      <c r="H14" s="39" t="s">
        <v>19</v>
      </c>
      <c r="I14" s="374">
        <v>124.42424242424242</v>
      </c>
      <c r="J14" s="77">
        <v>13.456756009913015</v>
      </c>
      <c r="K14" s="375"/>
      <c r="L14" s="39" t="s">
        <v>19</v>
      </c>
      <c r="M14" s="374">
        <v>0</v>
      </c>
      <c r="N14" s="77">
        <v>0</v>
      </c>
      <c r="O14" s="375"/>
      <c r="P14" s="39" t="s">
        <v>19</v>
      </c>
      <c r="Q14" s="374">
        <v>113.86230023403544</v>
      </c>
      <c r="R14" s="77">
        <v>7.0078570356149266</v>
      </c>
      <c r="S14" s="379"/>
      <c r="T14" s="1"/>
    </row>
    <row r="15" spans="1:20" ht="15" customHeight="1" x14ac:dyDescent="0.3">
      <c r="A15" s="1"/>
      <c r="B15" s="32"/>
      <c r="C15" s="33"/>
      <c r="D15" s="90" t="s">
        <v>16</v>
      </c>
      <c r="E15" s="371">
        <v>129.00561620309747</v>
      </c>
      <c r="F15" s="64">
        <v>15.152171936595321</v>
      </c>
      <c r="G15" s="372"/>
      <c r="H15" s="100" t="s">
        <v>16</v>
      </c>
      <c r="I15" s="376">
        <v>136.21486122324714</v>
      </c>
      <c r="J15" s="64">
        <v>22.650922902774905</v>
      </c>
      <c r="K15" s="377"/>
      <c r="L15" s="100" t="s">
        <v>16</v>
      </c>
      <c r="M15" s="376">
        <v>0</v>
      </c>
      <c r="N15" s="64">
        <v>0</v>
      </c>
      <c r="O15" s="377"/>
      <c r="P15" s="100" t="s">
        <v>16</v>
      </c>
      <c r="Q15" s="376">
        <v>130.08902555474717</v>
      </c>
      <c r="R15" s="64">
        <v>16.204430436374839</v>
      </c>
      <c r="S15" s="379"/>
      <c r="T15" s="1"/>
    </row>
    <row r="16" spans="1:20" ht="15" customHeight="1" x14ac:dyDescent="0.3">
      <c r="A16" s="1"/>
      <c r="B16" s="32"/>
      <c r="C16" s="33"/>
      <c r="D16" s="16" t="s">
        <v>83</v>
      </c>
      <c r="E16" s="77">
        <v>87.576234426645343</v>
      </c>
      <c r="F16" s="77">
        <v>-7.6963257173901383</v>
      </c>
      <c r="G16" s="77"/>
      <c r="H16" s="16" t="s">
        <v>83</v>
      </c>
      <c r="I16" s="118">
        <v>91.344102476720508</v>
      </c>
      <c r="J16" s="77">
        <v>-7.4962068570083913</v>
      </c>
      <c r="K16" s="1"/>
      <c r="L16" s="16" t="s">
        <v>83</v>
      </c>
      <c r="M16" s="118">
        <v>0</v>
      </c>
      <c r="N16" s="77">
        <v>0</v>
      </c>
      <c r="O16" s="1"/>
      <c r="P16" s="16" t="s">
        <v>83</v>
      </c>
      <c r="Q16" s="118">
        <v>87.526445638689538</v>
      </c>
      <c r="R16" s="77">
        <v>-7.9141331928804579</v>
      </c>
      <c r="S16" s="118"/>
      <c r="T16" s="1"/>
    </row>
    <row r="17" spans="1:20" ht="15" customHeight="1" x14ac:dyDescent="0.4">
      <c r="A17" s="1"/>
      <c r="B17" s="14"/>
      <c r="C17" s="1"/>
      <c r="D17" s="1"/>
      <c r="E17" s="19"/>
      <c r="F17" s="77"/>
      <c r="G17" s="19"/>
      <c r="H17" s="1"/>
      <c r="I17" s="1"/>
      <c r="J17" s="77"/>
      <c r="K17" s="1"/>
      <c r="L17" s="1"/>
      <c r="M17" s="1"/>
      <c r="N17" s="77"/>
      <c r="O17" s="1"/>
      <c r="P17" s="1"/>
      <c r="Q17" s="379"/>
      <c r="R17" s="77"/>
      <c r="S17" s="379"/>
      <c r="T17" s="1"/>
    </row>
    <row r="18" spans="1:20" ht="15" customHeight="1" x14ac:dyDescent="0.3">
      <c r="A18" s="1"/>
      <c r="B18" s="119" t="s">
        <v>10</v>
      </c>
      <c r="C18" s="33"/>
      <c r="D18" s="15" t="s">
        <v>19</v>
      </c>
      <c r="E18" s="369">
        <v>40.234838709677419</v>
      </c>
      <c r="F18" s="77">
        <v>-10.98380296940806</v>
      </c>
      <c r="G18" s="370"/>
      <c r="H18" s="39" t="s">
        <v>19</v>
      </c>
      <c r="I18" s="374">
        <v>3.7086451612903226</v>
      </c>
      <c r="J18" s="77">
        <v>129.9288805451433</v>
      </c>
      <c r="K18" s="375"/>
      <c r="L18" s="39" t="s">
        <v>19</v>
      </c>
      <c r="M18" s="374">
        <v>0</v>
      </c>
      <c r="N18" s="77">
        <v>0</v>
      </c>
      <c r="O18" s="375"/>
      <c r="P18" s="39" t="s">
        <v>19</v>
      </c>
      <c r="Q18" s="374">
        <v>43.943501935483873</v>
      </c>
      <c r="R18" s="77">
        <v>-6.1285048321730349</v>
      </c>
      <c r="S18" s="379"/>
      <c r="T18" s="1"/>
    </row>
    <row r="19" spans="1:20" ht="15" customHeight="1" x14ac:dyDescent="0.3">
      <c r="A19" s="1"/>
      <c r="B19" s="32"/>
      <c r="C19" s="33"/>
      <c r="D19" s="90" t="s">
        <v>16</v>
      </c>
      <c r="E19" s="371">
        <v>48.542785653013212</v>
      </c>
      <c r="F19" s="64">
        <v>4.1959899278338373</v>
      </c>
      <c r="G19" s="372"/>
      <c r="H19" s="100" t="s">
        <v>16</v>
      </c>
      <c r="I19" s="376">
        <v>9.0649999778514321</v>
      </c>
      <c r="J19" s="64">
        <v>112.5592537578443</v>
      </c>
      <c r="K19" s="377"/>
      <c r="L19" s="100" t="s">
        <v>16</v>
      </c>
      <c r="M19" s="376">
        <v>0</v>
      </c>
      <c r="N19" s="64">
        <v>0</v>
      </c>
      <c r="O19" s="377"/>
      <c r="P19" s="100" t="s">
        <v>16</v>
      </c>
      <c r="Q19" s="376">
        <v>57.607785630864647</v>
      </c>
      <c r="R19" s="64">
        <v>13.28373749526626</v>
      </c>
      <c r="S19" s="379"/>
      <c r="T19" s="1"/>
    </row>
    <row r="20" spans="1:20" ht="15" customHeight="1" x14ac:dyDescent="0.3">
      <c r="A20" s="1"/>
      <c r="B20" s="32"/>
      <c r="C20" s="33"/>
      <c r="D20" s="16" t="s">
        <v>84</v>
      </c>
      <c r="E20" s="77">
        <v>82.885310697431848</v>
      </c>
      <c r="F20" s="77">
        <v>-14.568500100477717</v>
      </c>
      <c r="G20" s="77"/>
      <c r="H20" s="16" t="s">
        <v>84</v>
      </c>
      <c r="I20" s="118">
        <v>40.911695204984085</v>
      </c>
      <c r="J20" s="77">
        <v>8.1716634181896648</v>
      </c>
      <c r="K20" s="1"/>
      <c r="L20" s="16" t="s">
        <v>84</v>
      </c>
      <c r="M20" s="118">
        <v>0</v>
      </c>
      <c r="N20" s="77">
        <v>0</v>
      </c>
      <c r="O20" s="1"/>
      <c r="P20" s="16" t="s">
        <v>84</v>
      </c>
      <c r="Q20" s="118">
        <v>76.2804913506573</v>
      </c>
      <c r="R20" s="77">
        <v>-17.135947980435478</v>
      </c>
      <c r="S20" s="118"/>
      <c r="T20" s="1"/>
    </row>
    <row r="21" spans="1:20" ht="15" customHeight="1" x14ac:dyDescent="0.4">
      <c r="A21" s="1"/>
      <c r="B21" s="14"/>
      <c r="C21" s="1"/>
      <c r="D21" s="1"/>
      <c r="E21" s="1"/>
      <c r="F21" s="1"/>
      <c r="G21" s="1"/>
      <c r="H21" s="1"/>
      <c r="I21" s="1"/>
      <c r="J21" s="1"/>
      <c r="K21" s="1"/>
      <c r="L21" s="1"/>
      <c r="M21" s="1"/>
      <c r="N21" s="1"/>
      <c r="O21" s="1"/>
      <c r="P21" s="1"/>
      <c r="Q21" s="1"/>
      <c r="R21" s="1"/>
      <c r="S21" s="1"/>
      <c r="T21" s="1"/>
    </row>
    <row r="22" spans="1:20" ht="15" customHeight="1" x14ac:dyDescent="0.25">
      <c r="A22" s="1"/>
      <c r="T22" s="1"/>
    </row>
    <row r="23" spans="1:20" ht="18" customHeight="1" x14ac:dyDescent="0.25">
      <c r="A23" s="1"/>
      <c r="B23" s="537" t="s">
        <v>58</v>
      </c>
      <c r="C23" s="537"/>
      <c r="D23" s="537"/>
      <c r="E23" s="537"/>
      <c r="F23" s="537"/>
      <c r="G23" s="537"/>
      <c r="H23" s="537"/>
      <c r="I23" s="537"/>
      <c r="J23" s="537"/>
      <c r="K23" s="537"/>
      <c r="L23" s="537"/>
      <c r="M23" s="537"/>
      <c r="N23" s="537"/>
      <c r="O23" s="537"/>
      <c r="P23" s="537"/>
      <c r="Q23" s="537"/>
      <c r="R23" s="537"/>
      <c r="S23" s="537"/>
      <c r="T23" s="1"/>
    </row>
    <row r="24" spans="1:20" ht="15" customHeight="1" x14ac:dyDescent="0.4">
      <c r="A24" s="1"/>
      <c r="B24" s="14"/>
      <c r="C24" s="1"/>
      <c r="D24" s="1"/>
      <c r="E24" s="1"/>
      <c r="F24" s="1"/>
      <c r="G24" s="1"/>
      <c r="H24" s="1"/>
      <c r="I24" s="1"/>
      <c r="J24" s="1"/>
      <c r="K24" s="1"/>
      <c r="L24" s="1"/>
      <c r="M24" s="1"/>
      <c r="N24" s="1"/>
      <c r="O24" s="1"/>
      <c r="P24" s="1"/>
      <c r="Q24" s="1"/>
      <c r="R24" s="1"/>
      <c r="S24" s="1"/>
      <c r="T24" s="1"/>
    </row>
    <row r="25" spans="1:20" ht="15" customHeight="1" x14ac:dyDescent="0.35">
      <c r="A25" s="1"/>
      <c r="B25" s="1"/>
      <c r="C25" s="12"/>
      <c r="D25" s="538" t="s">
        <v>11</v>
      </c>
      <c r="E25" s="538"/>
      <c r="F25" s="538"/>
      <c r="G25" s="1"/>
      <c r="H25" s="538" t="s">
        <v>13</v>
      </c>
      <c r="I25" s="538"/>
      <c r="J25" s="538"/>
      <c r="K25" s="1"/>
      <c r="L25" s="538" t="s">
        <v>14</v>
      </c>
      <c r="M25" s="538"/>
      <c r="N25" s="538"/>
      <c r="O25" s="1"/>
      <c r="P25" s="538" t="s">
        <v>12</v>
      </c>
      <c r="Q25" s="538"/>
      <c r="R25" s="538"/>
      <c r="S25" s="2"/>
      <c r="T25" s="1"/>
    </row>
    <row r="26" spans="1:20" ht="15" customHeight="1" x14ac:dyDescent="0.4">
      <c r="A26" s="1"/>
      <c r="B26" s="14"/>
      <c r="C26" s="1"/>
      <c r="D26" s="1"/>
      <c r="E26" s="1"/>
      <c r="F26" s="117" t="s">
        <v>24</v>
      </c>
      <c r="G26" s="1"/>
      <c r="H26" s="1"/>
      <c r="I26" s="1"/>
      <c r="J26" s="117" t="s">
        <v>24</v>
      </c>
      <c r="K26" s="1"/>
      <c r="L26" s="1"/>
      <c r="M26" s="1"/>
      <c r="N26" s="117" t="s">
        <v>24</v>
      </c>
      <c r="O26" s="1"/>
      <c r="P26" s="1"/>
      <c r="Q26" s="1"/>
      <c r="R26" s="117" t="s">
        <v>24</v>
      </c>
      <c r="S26" s="1"/>
      <c r="T26" s="1"/>
    </row>
    <row r="27" spans="1:20" ht="15" customHeight="1" x14ac:dyDescent="0.3">
      <c r="A27" s="1"/>
      <c r="B27" s="119" t="s">
        <v>22</v>
      </c>
      <c r="C27" s="33"/>
      <c r="D27" s="15" t="s">
        <v>19</v>
      </c>
      <c r="E27" s="118">
        <v>42.573086609000327</v>
      </c>
      <c r="F27" s="77">
        <v>11.55891856960074</v>
      </c>
      <c r="G27" s="1"/>
      <c r="H27" s="15" t="s">
        <v>19</v>
      </c>
      <c r="I27" s="118">
        <v>3.4512208474761854</v>
      </c>
      <c r="J27" s="77">
        <v>209.39279544266725</v>
      </c>
      <c r="K27" s="1"/>
      <c r="L27" s="15" t="s">
        <v>19</v>
      </c>
      <c r="M27" s="118">
        <v>0</v>
      </c>
      <c r="N27" s="77">
        <v>-100</v>
      </c>
      <c r="O27" s="1"/>
      <c r="P27" s="15" t="s">
        <v>19</v>
      </c>
      <c r="Q27" s="118">
        <v>46.024307456476514</v>
      </c>
      <c r="R27" s="77">
        <v>16.369045347734215</v>
      </c>
      <c r="S27" s="378"/>
      <c r="T27" s="1"/>
    </row>
    <row r="28" spans="1:20" ht="15" customHeight="1" x14ac:dyDescent="0.3">
      <c r="A28" s="1"/>
      <c r="B28" s="32"/>
      <c r="C28" s="33"/>
      <c r="D28" s="90" t="s">
        <v>16</v>
      </c>
      <c r="E28" s="373">
        <v>43.032807230991061</v>
      </c>
      <c r="F28" s="64">
        <v>3.0805339745953675</v>
      </c>
      <c r="G28" s="75"/>
      <c r="H28" s="90" t="s">
        <v>16</v>
      </c>
      <c r="I28" s="373">
        <v>10.841630543708373</v>
      </c>
      <c r="J28" s="64">
        <v>159.9720285519376</v>
      </c>
      <c r="K28" s="75"/>
      <c r="L28" s="90" t="s">
        <v>16</v>
      </c>
      <c r="M28" s="373">
        <v>0</v>
      </c>
      <c r="N28" s="64">
        <v>-100</v>
      </c>
      <c r="O28" s="75"/>
      <c r="P28" s="90" t="s">
        <v>16</v>
      </c>
      <c r="Q28" s="373">
        <v>53.874437774699437</v>
      </c>
      <c r="R28" s="64">
        <v>17.328943398773767</v>
      </c>
      <c r="S28" s="378"/>
      <c r="T28" s="1"/>
    </row>
    <row r="29" spans="1:20" ht="15" customHeight="1" x14ac:dyDescent="0.3">
      <c r="A29" s="1"/>
      <c r="B29" s="32"/>
      <c r="C29" s="33"/>
      <c r="D29" s="16" t="s">
        <v>82</v>
      </c>
      <c r="E29" s="118">
        <v>98.931697345395364</v>
      </c>
      <c r="F29" s="77">
        <v>8.2250103565449777</v>
      </c>
      <c r="G29" s="37"/>
      <c r="H29" s="16" t="s">
        <v>82</v>
      </c>
      <c r="I29" s="118">
        <v>31.83304239676076</v>
      </c>
      <c r="J29" s="77">
        <v>19.010032412593386</v>
      </c>
      <c r="K29" s="37"/>
      <c r="L29" s="16" t="s">
        <v>82</v>
      </c>
      <c r="M29" s="118">
        <v>0</v>
      </c>
      <c r="N29" s="77">
        <v>-100</v>
      </c>
      <c r="O29" s="37"/>
      <c r="P29" s="16" t="s">
        <v>82</v>
      </c>
      <c r="Q29" s="118">
        <v>85.428840387991968</v>
      </c>
      <c r="R29" s="77">
        <v>-0.81812553930981757</v>
      </c>
      <c r="S29" s="118"/>
      <c r="T29" s="1"/>
    </row>
    <row r="30" spans="1:20" ht="15" customHeight="1" x14ac:dyDescent="0.4">
      <c r="A30" s="1"/>
      <c r="B30" s="14"/>
      <c r="C30" s="1"/>
      <c r="D30" s="1"/>
      <c r="E30" s="1"/>
      <c r="F30" s="367"/>
      <c r="G30" s="1"/>
      <c r="H30" s="1"/>
      <c r="I30" s="1"/>
      <c r="J30" s="367"/>
      <c r="K30" s="1"/>
      <c r="L30" s="1"/>
      <c r="M30" s="1"/>
      <c r="N30" s="367"/>
      <c r="O30" s="1"/>
      <c r="P30" s="1"/>
      <c r="Q30" s="378"/>
      <c r="R30" s="367"/>
      <c r="S30" s="378"/>
      <c r="T30" s="1"/>
    </row>
    <row r="31" spans="1:20" ht="15" customHeight="1" x14ac:dyDescent="0.3">
      <c r="A31" s="1"/>
      <c r="B31" s="119" t="s">
        <v>9</v>
      </c>
      <c r="C31" s="33"/>
      <c r="D31" s="15" t="s">
        <v>19</v>
      </c>
      <c r="E31" s="374">
        <v>117.80412530219638</v>
      </c>
      <c r="F31" s="77">
        <v>7.7146914661501498</v>
      </c>
      <c r="G31" s="375"/>
      <c r="H31" s="39" t="s">
        <v>19</v>
      </c>
      <c r="I31" s="374">
        <v>131.20368020304568</v>
      </c>
      <c r="J31" s="77">
        <v>1.9061597859595609</v>
      </c>
      <c r="K31" s="375"/>
      <c r="L31" s="39" t="s">
        <v>19</v>
      </c>
      <c r="M31" s="374">
        <v>0</v>
      </c>
      <c r="N31" s="77">
        <v>-100</v>
      </c>
      <c r="O31" s="375"/>
      <c r="P31" s="39" t="s">
        <v>19</v>
      </c>
      <c r="Q31" s="374">
        <v>118.80892182518913</v>
      </c>
      <c r="R31" s="77">
        <v>8.141969237841078</v>
      </c>
      <c r="S31" s="379"/>
      <c r="T31" s="1"/>
    </row>
    <row r="32" spans="1:20" ht="15" customHeight="1" x14ac:dyDescent="0.3">
      <c r="A32" s="1"/>
      <c r="B32" s="32"/>
      <c r="C32" s="33"/>
      <c r="D32" s="90" t="s">
        <v>16</v>
      </c>
      <c r="E32" s="376">
        <v>132.08118275693198</v>
      </c>
      <c r="F32" s="64">
        <v>17.19381281747037</v>
      </c>
      <c r="G32" s="377"/>
      <c r="H32" s="100" t="s">
        <v>16</v>
      </c>
      <c r="I32" s="376">
        <v>134.39897924764952</v>
      </c>
      <c r="J32" s="64">
        <v>17.593229112206281</v>
      </c>
      <c r="K32" s="377"/>
      <c r="L32" s="100" t="s">
        <v>16</v>
      </c>
      <c r="M32" s="376">
        <v>0</v>
      </c>
      <c r="N32" s="64">
        <v>-100</v>
      </c>
      <c r="O32" s="377"/>
      <c r="P32" s="100" t="s">
        <v>16</v>
      </c>
      <c r="Q32" s="376">
        <v>132.54761348485812</v>
      </c>
      <c r="R32" s="64">
        <v>17.457756807409655</v>
      </c>
      <c r="S32" s="379"/>
      <c r="T32" s="1"/>
    </row>
    <row r="33" spans="1:41" ht="15" customHeight="1" x14ac:dyDescent="0.3">
      <c r="A33" s="1"/>
      <c r="B33" s="32"/>
      <c r="C33" s="33"/>
      <c r="D33" s="16" t="s">
        <v>83</v>
      </c>
      <c r="E33" s="118">
        <v>89.190695330930652</v>
      </c>
      <c r="F33" s="77">
        <v>-8.0884145018837099</v>
      </c>
      <c r="G33" s="37"/>
      <c r="H33" s="16" t="s">
        <v>83</v>
      </c>
      <c r="I33" s="118">
        <v>97.622527297125004</v>
      </c>
      <c r="J33" s="77">
        <v>-13.340112729773175</v>
      </c>
      <c r="K33" s="37"/>
      <c r="L33" s="16" t="s">
        <v>83</v>
      </c>
      <c r="M33" s="118">
        <v>0</v>
      </c>
      <c r="N33" s="77">
        <v>-100</v>
      </c>
      <c r="O33" s="37"/>
      <c r="P33" s="16" t="s">
        <v>83</v>
      </c>
      <c r="Q33" s="118">
        <v>89.634900773769118</v>
      </c>
      <c r="R33" s="77">
        <v>-7.9311812372716357</v>
      </c>
      <c r="S33" s="118"/>
      <c r="T33" s="1"/>
    </row>
    <row r="34" spans="1:41" ht="15" customHeight="1" x14ac:dyDescent="0.4">
      <c r="A34" s="1"/>
      <c r="B34" s="14"/>
      <c r="C34" s="1"/>
      <c r="D34" s="1"/>
      <c r="E34" s="1"/>
      <c r="F34" s="77"/>
      <c r="G34" s="1"/>
      <c r="H34" s="1"/>
      <c r="I34" s="1"/>
      <c r="J34" s="77"/>
      <c r="K34" s="1"/>
      <c r="L34" s="1"/>
      <c r="M34" s="1"/>
      <c r="N34" s="77"/>
      <c r="O34" s="1"/>
      <c r="P34" s="1"/>
      <c r="Q34" s="379"/>
      <c r="R34" s="77"/>
      <c r="S34" s="379"/>
      <c r="T34" s="1"/>
    </row>
    <row r="35" spans="1:41" ht="15" customHeight="1" x14ac:dyDescent="0.3">
      <c r="A35" s="1"/>
      <c r="B35" s="119" t="s">
        <v>10</v>
      </c>
      <c r="C35" s="33"/>
      <c r="D35" s="15" t="s">
        <v>19</v>
      </c>
      <c r="E35" s="374">
        <v>50.152852293879342</v>
      </c>
      <c r="F35" s="77">
        <v>20.165344940401734</v>
      </c>
      <c r="G35" s="375"/>
      <c r="H35" s="39" t="s">
        <v>19</v>
      </c>
      <c r="I35" s="374">
        <v>4.5281287638234975</v>
      </c>
      <c r="J35" s="77">
        <v>215.29031648622038</v>
      </c>
      <c r="K35" s="375"/>
      <c r="L35" s="39" t="s">
        <v>19</v>
      </c>
      <c r="M35" s="374">
        <v>0</v>
      </c>
      <c r="N35" s="77">
        <v>-100</v>
      </c>
      <c r="O35" s="375"/>
      <c r="P35" s="39" t="s">
        <v>19</v>
      </c>
      <c r="Q35" s="374">
        <v>54.680983466549876</v>
      </c>
      <c r="R35" s="77">
        <v>25.843777222444835</v>
      </c>
      <c r="S35" s="379"/>
      <c r="T35" s="1"/>
    </row>
    <row r="36" spans="1:41" ht="15" customHeight="1" x14ac:dyDescent="0.3">
      <c r="A36" s="1"/>
      <c r="B36" s="32"/>
      <c r="C36" s="33"/>
      <c r="D36" s="90" t="s">
        <v>16</v>
      </c>
      <c r="E36" s="376">
        <v>56.838240764203547</v>
      </c>
      <c r="F36" s="64">
        <v>20.804008037355015</v>
      </c>
      <c r="G36" s="377"/>
      <c r="H36" s="100" t="s">
        <v>16</v>
      </c>
      <c r="I36" s="376">
        <v>14.571040784545447</v>
      </c>
      <c r="J36" s="64">
        <v>205.70950316182581</v>
      </c>
      <c r="K36" s="377"/>
      <c r="L36" s="100" t="s">
        <v>16</v>
      </c>
      <c r="M36" s="376">
        <v>0</v>
      </c>
      <c r="N36" s="64">
        <v>-100</v>
      </c>
      <c r="O36" s="377"/>
      <c r="P36" s="100" t="s">
        <v>16</v>
      </c>
      <c r="Q36" s="376">
        <v>71.409281548748993</v>
      </c>
      <c r="R36" s="64">
        <v>37.81194500218664</v>
      </c>
      <c r="S36" s="379"/>
      <c r="T36" s="1"/>
    </row>
    <row r="37" spans="1:41" ht="15" customHeight="1" x14ac:dyDescent="0.3">
      <c r="A37" s="1"/>
      <c r="B37" s="32"/>
      <c r="C37" s="33"/>
      <c r="D37" s="16" t="s">
        <v>84</v>
      </c>
      <c r="E37" s="118">
        <v>88.23786876505244</v>
      </c>
      <c r="F37" s="77">
        <v>-0.52867707576292522</v>
      </c>
      <c r="G37" s="37"/>
      <c r="H37" s="16" t="s">
        <v>84</v>
      </c>
      <c r="I37" s="118">
        <v>31.076220503344629</v>
      </c>
      <c r="J37" s="77">
        <v>3.1339599297046115</v>
      </c>
      <c r="K37" s="37"/>
      <c r="L37" s="16" t="s">
        <v>84</v>
      </c>
      <c r="M37" s="118">
        <v>0</v>
      </c>
      <c r="N37" s="77">
        <v>-100</v>
      </c>
      <c r="O37" s="37"/>
      <c r="P37" s="16" t="s">
        <v>84</v>
      </c>
      <c r="Q37" s="118">
        <v>76.574056314035744</v>
      </c>
      <c r="R37" s="77">
        <v>-8.6844197573455677</v>
      </c>
      <c r="S37" s="118"/>
      <c r="T37" s="1"/>
    </row>
    <row r="38" spans="1:41" ht="10" customHeight="1" x14ac:dyDescent="0.3">
      <c r="A38" s="1"/>
      <c r="B38" s="32"/>
      <c r="C38" s="33"/>
      <c r="D38" s="16"/>
      <c r="E38" s="118"/>
      <c r="F38" s="77"/>
      <c r="G38" s="37"/>
      <c r="H38" s="38"/>
      <c r="I38" s="118"/>
      <c r="J38" s="77"/>
      <c r="K38" s="37"/>
      <c r="L38" s="38"/>
      <c r="M38" s="118"/>
      <c r="N38" s="77"/>
      <c r="O38" s="37"/>
      <c r="P38" s="38"/>
      <c r="Q38" s="118"/>
      <c r="R38" s="77"/>
      <c r="S38" s="118"/>
      <c r="T38" s="1"/>
    </row>
    <row r="39" spans="1:41" s="382" customFormat="1" ht="9.75" customHeight="1" x14ac:dyDescent="0.25">
      <c r="A39" s="380"/>
      <c r="B39" s="380"/>
      <c r="C39" s="380"/>
      <c r="D39" s="380"/>
      <c r="E39" s="380"/>
      <c r="F39" s="380"/>
      <c r="G39" s="380"/>
      <c r="H39" s="380"/>
      <c r="I39" s="380"/>
      <c r="J39" s="380"/>
      <c r="K39" s="380"/>
      <c r="L39" s="380"/>
      <c r="M39" s="380"/>
      <c r="N39" s="380"/>
      <c r="O39" s="380"/>
      <c r="P39" s="380"/>
      <c r="Q39" s="380"/>
      <c r="R39" s="380"/>
      <c r="S39" s="380"/>
      <c r="T39" s="380"/>
      <c r="U39" s="381"/>
      <c r="V39" s="381"/>
      <c r="W39" s="381"/>
      <c r="X39" s="381"/>
      <c r="Y39" s="381"/>
      <c r="Z39" s="381"/>
      <c r="AA39" s="381"/>
      <c r="AB39" s="381"/>
      <c r="AC39" s="381"/>
      <c r="AD39" s="381"/>
      <c r="AE39" s="381"/>
      <c r="AF39" s="381"/>
      <c r="AG39" s="381"/>
      <c r="AH39" s="381"/>
      <c r="AI39" s="381"/>
      <c r="AJ39" s="381"/>
      <c r="AK39" s="381"/>
      <c r="AL39" s="381"/>
      <c r="AM39" s="381"/>
      <c r="AN39" s="381"/>
      <c r="AO39" s="381"/>
    </row>
    <row r="40" spans="1:41" ht="35.15" customHeight="1" x14ac:dyDescent="0.25">
      <c r="A40" s="1"/>
      <c r="B40" s="540" t="s">
        <v>107</v>
      </c>
      <c r="C40" s="540"/>
      <c r="D40" s="540"/>
      <c r="E40" s="540"/>
      <c r="F40" s="540"/>
      <c r="G40" s="540"/>
      <c r="H40" s="540"/>
      <c r="I40" s="540"/>
      <c r="J40" s="540"/>
      <c r="K40" s="540"/>
      <c r="L40" s="540"/>
      <c r="M40" s="540"/>
      <c r="N40" s="540"/>
      <c r="O40" s="540"/>
      <c r="P40" s="540"/>
      <c r="Q40" s="540"/>
      <c r="R40" s="540"/>
      <c r="S40" s="540"/>
      <c r="T40" s="1"/>
    </row>
    <row r="41" spans="1:41" s="385" customFormat="1" ht="15" customHeight="1" x14ac:dyDescent="0.25">
      <c r="A41" s="383"/>
      <c r="B41" s="383"/>
      <c r="C41" s="383"/>
      <c r="D41" s="383"/>
      <c r="E41" s="383"/>
      <c r="F41" s="383"/>
      <c r="G41" s="383"/>
      <c r="H41" s="383"/>
      <c r="I41" s="383"/>
      <c r="J41" s="383"/>
      <c r="K41" s="383"/>
      <c r="L41" s="383"/>
      <c r="M41" s="383"/>
      <c r="N41" s="383"/>
      <c r="O41" s="383"/>
      <c r="P41" s="383"/>
      <c r="Q41" s="383"/>
      <c r="R41" s="383"/>
      <c r="S41" s="383"/>
      <c r="T41" s="383"/>
      <c r="U41" s="384"/>
      <c r="V41" s="384"/>
      <c r="W41" s="384"/>
      <c r="X41" s="384"/>
      <c r="Y41" s="384"/>
      <c r="Z41" s="384"/>
      <c r="AA41" s="384"/>
      <c r="AB41" s="384"/>
      <c r="AC41" s="384"/>
      <c r="AD41" s="384"/>
      <c r="AE41" s="384"/>
      <c r="AF41" s="384"/>
      <c r="AG41" s="384"/>
      <c r="AH41" s="384"/>
      <c r="AI41" s="384"/>
      <c r="AJ41" s="384"/>
      <c r="AK41" s="384"/>
      <c r="AL41" s="384"/>
      <c r="AM41" s="384"/>
      <c r="AN41" s="384"/>
      <c r="AO41" s="384"/>
    </row>
    <row r="42" spans="1:41" ht="18" customHeight="1" x14ac:dyDescent="0.25">
      <c r="A42" s="151"/>
      <c r="B42" s="151"/>
      <c r="C42" s="151"/>
      <c r="D42" s="151"/>
      <c r="E42" s="151"/>
      <c r="F42" s="151"/>
      <c r="G42" s="151"/>
      <c r="H42" s="151"/>
      <c r="I42" s="151"/>
      <c r="J42" s="151"/>
      <c r="K42" s="151"/>
      <c r="L42" s="151"/>
      <c r="M42" s="151"/>
      <c r="N42" s="151"/>
      <c r="O42" s="151"/>
      <c r="P42" s="151"/>
      <c r="Q42" s="151"/>
      <c r="R42" s="151"/>
      <c r="S42" s="151"/>
      <c r="T42" s="151"/>
    </row>
    <row r="43" spans="1:41" x14ac:dyDescent="0.25">
      <c r="A43" s="151"/>
      <c r="B43" s="151"/>
      <c r="C43" s="151"/>
      <c r="D43" s="151"/>
      <c r="E43" s="151"/>
      <c r="F43" s="151"/>
      <c r="G43" s="151"/>
      <c r="H43" s="151"/>
      <c r="I43" s="151"/>
      <c r="J43" s="151"/>
      <c r="K43" s="151"/>
      <c r="L43" s="151"/>
      <c r="M43" s="151"/>
      <c r="N43" s="151"/>
      <c r="O43" s="151"/>
      <c r="P43" s="151"/>
      <c r="Q43" s="151"/>
      <c r="R43" s="151"/>
      <c r="S43" s="151"/>
      <c r="T43" s="151"/>
    </row>
    <row r="44" spans="1:41" x14ac:dyDescent="0.25">
      <c r="A44" s="151"/>
      <c r="B44" s="151"/>
      <c r="C44" s="151"/>
      <c r="D44" s="151"/>
      <c r="E44" s="151"/>
      <c r="F44" s="151"/>
      <c r="G44" s="151"/>
      <c r="H44" s="151"/>
      <c r="I44" s="151"/>
      <c r="J44" s="151"/>
      <c r="K44" s="151"/>
      <c r="L44" s="151"/>
      <c r="M44" s="151"/>
      <c r="N44" s="151"/>
      <c r="O44" s="151"/>
      <c r="P44" s="151"/>
      <c r="Q44" s="151"/>
      <c r="R44" s="151"/>
      <c r="S44" s="151"/>
      <c r="T44" s="151"/>
    </row>
    <row r="45" spans="1:41" x14ac:dyDescent="0.25">
      <c r="A45" s="151"/>
      <c r="B45" s="151"/>
      <c r="C45" s="151"/>
      <c r="D45" s="151"/>
      <c r="E45" s="151"/>
      <c r="F45" s="151"/>
      <c r="G45" s="151"/>
      <c r="H45" s="151"/>
      <c r="I45" s="151"/>
      <c r="J45" s="151"/>
      <c r="K45" s="151"/>
      <c r="L45" s="151"/>
      <c r="M45" s="151"/>
      <c r="N45" s="151"/>
      <c r="O45" s="151"/>
      <c r="P45" s="151"/>
      <c r="Q45" s="151"/>
      <c r="R45" s="151"/>
      <c r="S45" s="151"/>
      <c r="T45" s="151"/>
    </row>
    <row r="46" spans="1:41" x14ac:dyDescent="0.25">
      <c r="A46" s="151"/>
      <c r="B46" s="151"/>
      <c r="C46" s="151"/>
      <c r="D46" s="151"/>
      <c r="E46" s="151"/>
      <c r="F46" s="151"/>
      <c r="G46" s="151"/>
      <c r="H46" s="151"/>
      <c r="I46" s="151"/>
      <c r="J46" s="151"/>
      <c r="K46" s="151"/>
      <c r="L46" s="151"/>
      <c r="M46" s="151"/>
      <c r="N46" s="151"/>
      <c r="O46" s="151"/>
      <c r="P46" s="151"/>
      <c r="Q46" s="151"/>
      <c r="R46" s="151"/>
      <c r="S46" s="151"/>
      <c r="T46" s="151"/>
    </row>
    <row r="47" spans="1:41" x14ac:dyDescent="0.25">
      <c r="A47" s="151"/>
      <c r="B47" s="151"/>
      <c r="C47" s="151"/>
      <c r="D47" s="151"/>
      <c r="E47" s="151"/>
      <c r="F47" s="151"/>
      <c r="G47" s="151"/>
      <c r="H47" s="151"/>
      <c r="I47" s="151"/>
      <c r="J47" s="151"/>
      <c r="K47" s="151"/>
      <c r="L47" s="151"/>
      <c r="M47" s="151"/>
      <c r="N47" s="151"/>
      <c r="O47" s="151"/>
      <c r="P47" s="151"/>
      <c r="Q47" s="151"/>
      <c r="R47" s="151"/>
      <c r="S47" s="151"/>
      <c r="T47" s="151"/>
    </row>
    <row r="48" spans="1:41" x14ac:dyDescent="0.25">
      <c r="A48" s="151"/>
      <c r="B48" s="151"/>
      <c r="C48" s="151"/>
      <c r="D48" s="151"/>
      <c r="E48" s="151"/>
      <c r="F48" s="151"/>
      <c r="G48" s="151"/>
      <c r="H48" s="151"/>
      <c r="I48" s="151"/>
      <c r="J48" s="151"/>
      <c r="K48" s="151"/>
      <c r="L48" s="151"/>
      <c r="M48" s="151"/>
      <c r="N48" s="151"/>
      <c r="O48" s="151"/>
      <c r="P48" s="151"/>
      <c r="Q48" s="151"/>
      <c r="R48" s="151"/>
      <c r="S48" s="151"/>
      <c r="T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sheetData>
  <mergeCells count="14">
    <mergeCell ref="B40:S40"/>
    <mergeCell ref="D25:F25"/>
    <mergeCell ref="H25:J25"/>
    <mergeCell ref="L25:N25"/>
    <mergeCell ref="P25:R25"/>
    <mergeCell ref="B2:S2"/>
    <mergeCell ref="B6:S6"/>
    <mergeCell ref="B23:S23"/>
    <mergeCell ref="D8:F8"/>
    <mergeCell ref="H8:J8"/>
    <mergeCell ref="L8:N8"/>
    <mergeCell ref="P8:R8"/>
    <mergeCell ref="B4:S4"/>
    <mergeCell ref="B3:S3"/>
  </mergeCells>
  <phoneticPr fontId="0" type="noConversion"/>
  <printOptions horizontalCentered="1" verticalCentered="1"/>
  <pageMargins left="0.25" right="0.25" top="0.25" bottom="0.25" header="0" footer="0"/>
  <pageSetup scale="88" orientation="landscape" r:id="rId1"/>
  <headerFooter alignWithMargins="0"/>
  <rowBreaks count="1" manualBreakCount="1">
    <brk id="42" max="16383" man="1"/>
  </rowBreaks>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P86"/>
  <sheetViews>
    <sheetView showGridLines="0" zoomScale="85" workbookViewId="0"/>
  </sheetViews>
  <sheetFormatPr defaultRowHeight="12.5" x14ac:dyDescent="0.25"/>
  <cols>
    <col min="1" max="1" width="2.7265625" customWidth="1"/>
    <col min="2" max="2" width="6.7265625" customWidth="1"/>
    <col min="3" max="3" width="6.1796875" style="23" customWidth="1"/>
    <col min="4" max="15" width="7.453125" customWidth="1"/>
    <col min="16" max="16" width="1.453125" customWidth="1"/>
    <col min="17" max="28" width="7.453125" customWidth="1"/>
    <col min="29" max="29" width="3.54296875" customWidth="1"/>
    <col min="30" max="42" width="9.1796875" style="151" customWidth="1"/>
  </cols>
  <sheetData>
    <row r="1" spans="1:28" ht="29.5" x14ac:dyDescent="0.3">
      <c r="A1" s="62"/>
      <c r="B1" s="365" t="s">
        <v>115</v>
      </c>
      <c r="Z1" s="3"/>
      <c r="AB1" s="386"/>
    </row>
    <row r="2" spans="1:28" ht="15" customHeight="1" x14ac:dyDescent="0.25">
      <c r="A2" s="8"/>
      <c r="B2" s="497" t="s">
        <v>150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row>
    <row r="3" spans="1:28" ht="17.149999999999999" customHeight="1" x14ac:dyDescent="0.25">
      <c r="A3" s="8"/>
      <c r="B3" s="497" t="s">
        <v>151</v>
      </c>
      <c r="C3" s="497"/>
      <c r="D3" s="497"/>
      <c r="E3" s="497"/>
      <c r="F3" s="497"/>
      <c r="G3" s="497"/>
      <c r="H3" s="497"/>
      <c r="I3" s="497"/>
      <c r="J3" s="497"/>
      <c r="K3" s="497"/>
      <c r="L3" s="497"/>
      <c r="M3" s="497"/>
      <c r="N3" s="497"/>
      <c r="O3" s="497"/>
      <c r="P3" s="497"/>
      <c r="Q3" s="497"/>
      <c r="R3" s="542" t="s">
        <v>236</v>
      </c>
      <c r="S3" s="542"/>
      <c r="T3" s="542"/>
      <c r="U3" s="542"/>
      <c r="V3" s="542"/>
      <c r="W3" s="542"/>
      <c r="X3" s="542"/>
      <c r="Y3" s="542"/>
      <c r="Z3" s="542"/>
      <c r="AA3" s="542"/>
      <c r="AB3" s="542"/>
    </row>
    <row r="4" spans="1:28" ht="19.5" customHeight="1" x14ac:dyDescent="0.25">
      <c r="B4" s="497" t="s">
        <v>152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row>
    <row r="5" spans="1:28" ht="12.75" customHeight="1" x14ac:dyDescent="0.25"/>
    <row r="6" spans="1:28" ht="15.5" x14ac:dyDescent="0.35">
      <c r="D6" s="541" t="s">
        <v>22</v>
      </c>
      <c r="E6" s="541"/>
      <c r="F6" s="541"/>
      <c r="G6" s="541"/>
      <c r="H6" s="541"/>
      <c r="I6" s="541"/>
      <c r="J6" s="541"/>
      <c r="K6" s="541"/>
      <c r="L6" s="541"/>
      <c r="M6" s="541"/>
      <c r="N6" s="541"/>
      <c r="O6" s="541"/>
      <c r="Q6" s="541" t="s">
        <v>69</v>
      </c>
      <c r="R6" s="541"/>
      <c r="S6" s="541"/>
      <c r="T6" s="541"/>
      <c r="U6" s="541"/>
      <c r="V6" s="541"/>
      <c r="W6" s="541"/>
      <c r="X6" s="541"/>
      <c r="Y6" s="541"/>
      <c r="Z6" s="541"/>
      <c r="AA6" s="541"/>
      <c r="AB6" s="541"/>
    </row>
    <row r="7" spans="1:28" ht="15.5" x14ac:dyDescent="0.35">
      <c r="D7" s="545" t="s">
        <v>11</v>
      </c>
      <c r="E7" s="545"/>
      <c r="F7" s="545"/>
      <c r="G7" s="545" t="s">
        <v>13</v>
      </c>
      <c r="H7" s="545"/>
      <c r="I7" s="545"/>
      <c r="J7" s="545" t="s">
        <v>14</v>
      </c>
      <c r="K7" s="545"/>
      <c r="L7" s="545"/>
      <c r="M7" s="545" t="s">
        <v>12</v>
      </c>
      <c r="N7" s="545"/>
      <c r="O7" s="545"/>
      <c r="Q7" s="545" t="s">
        <v>11</v>
      </c>
      <c r="R7" s="545"/>
      <c r="S7" s="545"/>
      <c r="T7" s="545" t="s">
        <v>13</v>
      </c>
      <c r="U7" s="545"/>
      <c r="V7" s="545"/>
      <c r="W7" s="545" t="s">
        <v>14</v>
      </c>
      <c r="X7" s="545"/>
      <c r="Y7" s="545"/>
      <c r="Z7" s="545" t="s">
        <v>12</v>
      </c>
      <c r="AA7" s="545"/>
      <c r="AB7" s="545"/>
    </row>
    <row r="8" spans="1:28" ht="27" customHeight="1" x14ac:dyDescent="0.4">
      <c r="A8" s="42"/>
      <c r="B8" s="436" t="s">
        <v>42</v>
      </c>
      <c r="C8" s="436"/>
      <c r="D8" s="250" t="s">
        <v>25</v>
      </c>
      <c r="E8" s="251" t="s">
        <v>15</v>
      </c>
      <c r="F8" s="252" t="s">
        <v>26</v>
      </c>
      <c r="G8" s="250" t="s">
        <v>25</v>
      </c>
      <c r="H8" s="251" t="s">
        <v>15</v>
      </c>
      <c r="I8" s="252" t="s">
        <v>26</v>
      </c>
      <c r="J8" s="250" t="s">
        <v>25</v>
      </c>
      <c r="K8" s="251" t="s">
        <v>15</v>
      </c>
      <c r="L8" s="252" t="s">
        <v>26</v>
      </c>
      <c r="M8" s="250" t="s">
        <v>25</v>
      </c>
      <c r="N8" s="251" t="s">
        <v>15</v>
      </c>
      <c r="O8" s="252" t="s">
        <v>26</v>
      </c>
      <c r="P8" s="45"/>
      <c r="Q8" s="250" t="s">
        <v>25</v>
      </c>
      <c r="R8" s="251" t="s">
        <v>15</v>
      </c>
      <c r="S8" s="252" t="s">
        <v>26</v>
      </c>
      <c r="T8" s="250" t="s">
        <v>25</v>
      </c>
      <c r="U8" s="251" t="s">
        <v>15</v>
      </c>
      <c r="V8" s="252" t="s">
        <v>26</v>
      </c>
      <c r="W8" s="250" t="s">
        <v>25</v>
      </c>
      <c r="X8" s="251" t="s">
        <v>15</v>
      </c>
      <c r="Y8" s="252" t="s">
        <v>26</v>
      </c>
      <c r="Z8" s="250" t="s">
        <v>25</v>
      </c>
      <c r="AA8" s="251" t="s">
        <v>15</v>
      </c>
      <c r="AB8" s="252" t="s">
        <v>26</v>
      </c>
    </row>
    <row r="9" spans="1:28" ht="18" customHeight="1" x14ac:dyDescent="0.4">
      <c r="A9" s="42"/>
      <c r="B9" s="183">
        <v>2021</v>
      </c>
      <c r="C9" s="184" t="s">
        <v>160</v>
      </c>
      <c r="D9" s="253">
        <v>41.909677419354836</v>
      </c>
      <c r="E9" s="254">
        <v>49.534855624018363</v>
      </c>
      <c r="F9" s="255">
        <v>56.995440112159862</v>
      </c>
      <c r="G9" s="253">
        <v>6.0903225806451609</v>
      </c>
      <c r="H9" s="254">
        <v>8.5095243848415283</v>
      </c>
      <c r="I9" s="255">
        <v>9.0828669918627067</v>
      </c>
      <c r="J9" s="253">
        <v>0.49032258064516127</v>
      </c>
      <c r="K9" s="254">
        <v>0</v>
      </c>
      <c r="L9" s="255">
        <v>2.6343128023222753</v>
      </c>
      <c r="M9" s="253">
        <v>48.490322580645163</v>
      </c>
      <c r="N9" s="254">
        <v>58.044380008859896</v>
      </c>
      <c r="O9" s="255">
        <v>68.712619906344841</v>
      </c>
      <c r="P9" s="3"/>
      <c r="Q9" s="253">
        <v>70.05235602109822</v>
      </c>
      <c r="R9" s="254">
        <v>55.548529876677577</v>
      </c>
      <c r="S9" s="255">
        <v>51.370825440294595</v>
      </c>
      <c r="T9" s="253">
        <v>0</v>
      </c>
      <c r="U9" s="254">
        <v>341.12734864588418</v>
      </c>
      <c r="V9" s="255">
        <v>85.926125930596243</v>
      </c>
      <c r="W9" s="253">
        <v>374.99999977734376</v>
      </c>
      <c r="X9" s="254">
        <v>0</v>
      </c>
      <c r="Y9" s="255">
        <v>181.83096495423896</v>
      </c>
      <c r="Z9" s="253">
        <v>95.933263816271179</v>
      </c>
      <c r="AA9" s="254">
        <v>71.859536159345012</v>
      </c>
      <c r="AB9" s="255">
        <v>58.058977491145875</v>
      </c>
    </row>
    <row r="10" spans="1:28" ht="18" customHeight="1" x14ac:dyDescent="0.35">
      <c r="A10" s="43"/>
      <c r="B10" s="185"/>
      <c r="C10" s="186" t="s">
        <v>164</v>
      </c>
      <c r="D10" s="174">
        <v>31.526648599819332</v>
      </c>
      <c r="E10" s="64">
        <v>40.348757601385365</v>
      </c>
      <c r="F10" s="175">
        <v>47.531782965935662</v>
      </c>
      <c r="G10" s="174">
        <v>0</v>
      </c>
      <c r="H10" s="64">
        <v>3.3083645443196006</v>
      </c>
      <c r="I10" s="175">
        <v>6.1253903708074127</v>
      </c>
      <c r="J10" s="174">
        <v>0</v>
      </c>
      <c r="K10" s="64">
        <v>0</v>
      </c>
      <c r="L10" s="175">
        <v>2.5895584009215962</v>
      </c>
      <c r="M10" s="174">
        <v>31.526648599819332</v>
      </c>
      <c r="N10" s="64">
        <v>43.657122145704967</v>
      </c>
      <c r="O10" s="175">
        <v>56.246731737664675</v>
      </c>
      <c r="P10" s="3"/>
      <c r="Q10" s="174">
        <v>-0.75892500061910317</v>
      </c>
      <c r="R10" s="64">
        <v>34.546431209308551</v>
      </c>
      <c r="S10" s="175">
        <v>34.058543900463896</v>
      </c>
      <c r="T10" s="174">
        <v>0</v>
      </c>
      <c r="U10" s="64">
        <v>544.31372548431386</v>
      </c>
      <c r="V10" s="175">
        <v>37.966521292352532</v>
      </c>
      <c r="W10" s="174">
        <v>-100</v>
      </c>
      <c r="X10" s="64">
        <v>0</v>
      </c>
      <c r="Y10" s="175">
        <v>124.14077251511723</v>
      </c>
      <c r="Z10" s="174">
        <v>-1.7170045660117987</v>
      </c>
      <c r="AA10" s="64">
        <v>43.127805650905323</v>
      </c>
      <c r="AB10" s="175">
        <v>37.016441990427317</v>
      </c>
    </row>
    <row r="11" spans="1:28" ht="18" customHeight="1" x14ac:dyDescent="0.35">
      <c r="A11" s="43"/>
      <c r="B11" s="187"/>
      <c r="C11" s="188" t="s">
        <v>165</v>
      </c>
      <c r="D11" s="256">
        <v>37.6</v>
      </c>
      <c r="E11" s="63">
        <v>40.16021639617145</v>
      </c>
      <c r="F11" s="257">
        <v>46.260136470135222</v>
      </c>
      <c r="G11" s="256">
        <v>1.6</v>
      </c>
      <c r="H11" s="63">
        <v>4.8585101955888472</v>
      </c>
      <c r="I11" s="257">
        <v>9.2164871038410485</v>
      </c>
      <c r="J11" s="256">
        <v>0</v>
      </c>
      <c r="K11" s="63">
        <v>0</v>
      </c>
      <c r="L11" s="257">
        <v>3.42163299641145</v>
      </c>
      <c r="M11" s="256">
        <v>39.200000000000003</v>
      </c>
      <c r="N11" s="63">
        <v>45.018726591760299</v>
      </c>
      <c r="O11" s="257">
        <v>58.898256570387716</v>
      </c>
      <c r="P11" s="3"/>
      <c r="Q11" s="256">
        <v>-2.1173203747848985</v>
      </c>
      <c r="R11" s="63">
        <v>25.780384490104698</v>
      </c>
      <c r="S11" s="257">
        <v>23.578563040274013</v>
      </c>
      <c r="T11" s="256">
        <v>605.88235283737026</v>
      </c>
      <c r="U11" s="63">
        <v>213.00268096253771</v>
      </c>
      <c r="V11" s="257">
        <v>71.924983929511825</v>
      </c>
      <c r="W11" s="256">
        <v>-100</v>
      </c>
      <c r="X11" s="63">
        <v>0</v>
      </c>
      <c r="Y11" s="257">
        <v>184.70925034268475</v>
      </c>
      <c r="Z11" s="256">
        <v>-6.7980965414626116E-2</v>
      </c>
      <c r="AA11" s="63">
        <v>34.460257286673638</v>
      </c>
      <c r="AB11" s="257">
        <v>33.870787948737039</v>
      </c>
    </row>
    <row r="12" spans="1:28" ht="18" customHeight="1" x14ac:dyDescent="0.35">
      <c r="A12" s="43"/>
      <c r="B12" s="185"/>
      <c r="C12" s="186" t="s">
        <v>167</v>
      </c>
      <c r="D12" s="174">
        <v>43.109677419354838</v>
      </c>
      <c r="E12" s="64">
        <v>39.223148483750151</v>
      </c>
      <c r="F12" s="175">
        <v>48.997343504033516</v>
      </c>
      <c r="G12" s="174">
        <v>2.3225806451612905</v>
      </c>
      <c r="H12" s="64">
        <v>6.7274777495872096</v>
      </c>
      <c r="I12" s="175">
        <v>9.0831519936760685</v>
      </c>
      <c r="J12" s="174">
        <v>0</v>
      </c>
      <c r="K12" s="64">
        <v>0</v>
      </c>
      <c r="L12" s="175">
        <v>3.3077477852090751</v>
      </c>
      <c r="M12" s="174">
        <v>45.432258064516127</v>
      </c>
      <c r="N12" s="64">
        <v>45.95062623333736</v>
      </c>
      <c r="O12" s="175">
        <v>61.388243282918658</v>
      </c>
      <c r="P12" s="3"/>
      <c r="Q12" s="174">
        <v>15.68559556796718</v>
      </c>
      <c r="R12" s="64">
        <v>5.6688727352714308</v>
      </c>
      <c r="S12" s="175">
        <v>15.540489601807637</v>
      </c>
      <c r="T12" s="174">
        <v>-31.558935361281787</v>
      </c>
      <c r="U12" s="64">
        <v>430.31746030032349</v>
      </c>
      <c r="V12" s="175">
        <v>84.623856038817394</v>
      </c>
      <c r="W12" s="174">
        <v>-100</v>
      </c>
      <c r="X12" s="64">
        <v>0</v>
      </c>
      <c r="Y12" s="175">
        <v>171.63053397115578</v>
      </c>
      <c r="Z12" s="174">
        <v>9.6543132980806821</v>
      </c>
      <c r="AA12" s="64">
        <v>19.702056231631421</v>
      </c>
      <c r="AB12" s="175">
        <v>26.457333341190534</v>
      </c>
    </row>
    <row r="13" spans="1:28" ht="18" customHeight="1" x14ac:dyDescent="0.35">
      <c r="A13" s="43"/>
      <c r="B13" s="187"/>
      <c r="C13" s="188" t="s">
        <v>168</v>
      </c>
      <c r="D13" s="256">
        <v>41.866666666666667</v>
      </c>
      <c r="E13" s="63">
        <v>38.325010403662091</v>
      </c>
      <c r="F13" s="257">
        <v>46.617340609020765</v>
      </c>
      <c r="G13" s="256">
        <v>0.38666666666666666</v>
      </c>
      <c r="H13" s="63">
        <v>5.4515189346650024</v>
      </c>
      <c r="I13" s="257">
        <v>6.1375257755018726</v>
      </c>
      <c r="J13" s="256">
        <v>0</v>
      </c>
      <c r="K13" s="63">
        <v>0</v>
      </c>
      <c r="L13" s="257">
        <v>3.5018072311787951</v>
      </c>
      <c r="M13" s="256">
        <v>42.25333333333333</v>
      </c>
      <c r="N13" s="63">
        <v>43.776529338327094</v>
      </c>
      <c r="O13" s="257">
        <v>56.25667361570143</v>
      </c>
      <c r="P13" s="3"/>
      <c r="Q13" s="256">
        <v>58.906882590892074</v>
      </c>
      <c r="R13" s="63">
        <v>28.516606195788363</v>
      </c>
      <c r="S13" s="257">
        <v>25.172602266535947</v>
      </c>
      <c r="T13" s="256">
        <v>0</v>
      </c>
      <c r="U13" s="63">
        <v>281.92419825565042</v>
      </c>
      <c r="V13" s="257">
        <v>68.699666620716158</v>
      </c>
      <c r="W13" s="256">
        <v>-100</v>
      </c>
      <c r="X13" s="63">
        <v>0</v>
      </c>
      <c r="Y13" s="257">
        <v>193.23649995813574</v>
      </c>
      <c r="Z13" s="256">
        <v>58.054862843089843</v>
      </c>
      <c r="AA13" s="63">
        <v>40.091889732261329</v>
      </c>
      <c r="AB13" s="257">
        <v>33.706409318660306</v>
      </c>
    </row>
    <row r="14" spans="1:28" ht="18" customHeight="1" x14ac:dyDescent="0.35">
      <c r="A14" s="43"/>
      <c r="B14" s="185"/>
      <c r="C14" s="186" t="s">
        <v>169</v>
      </c>
      <c r="D14" s="174">
        <v>42.523545348987227</v>
      </c>
      <c r="E14" s="64">
        <v>41.585047903910898</v>
      </c>
      <c r="F14" s="175">
        <v>45.262594315466501</v>
      </c>
      <c r="G14" s="174">
        <v>1.4707779641336602</v>
      </c>
      <c r="H14" s="64">
        <v>3.8400255929277285</v>
      </c>
      <c r="I14" s="175">
        <v>4.8903074456601683</v>
      </c>
      <c r="J14" s="174">
        <v>0</v>
      </c>
      <c r="K14" s="64">
        <v>0</v>
      </c>
      <c r="L14" s="175">
        <v>3.2666958290727335</v>
      </c>
      <c r="M14" s="174">
        <v>43.994323313120887</v>
      </c>
      <c r="N14" s="64">
        <v>45.425073496838628</v>
      </c>
      <c r="O14" s="175">
        <v>53.419597590199402</v>
      </c>
      <c r="P14" s="3"/>
      <c r="Q14" s="174">
        <v>48.918877747126253</v>
      </c>
      <c r="R14" s="64">
        <v>56.667929677206843</v>
      </c>
      <c r="S14" s="175">
        <v>29.629658512065099</v>
      </c>
      <c r="T14" s="174">
        <v>936.22992906403169</v>
      </c>
      <c r="U14" s="64">
        <v>1041.9362334358277</v>
      </c>
      <c r="V14" s="175">
        <v>-16.33613444810852</v>
      </c>
      <c r="W14" s="174">
        <v>-100</v>
      </c>
      <c r="X14" s="64">
        <v>0</v>
      </c>
      <c r="Y14" s="175">
        <v>151.51644790147913</v>
      </c>
      <c r="Z14" s="174">
        <v>52.895069810104928</v>
      </c>
      <c r="AA14" s="64">
        <v>68.993932129686499</v>
      </c>
      <c r="AB14" s="175">
        <v>27.005555225272253</v>
      </c>
    </row>
    <row r="15" spans="1:28" ht="18" customHeight="1" x14ac:dyDescent="0.35">
      <c r="A15" s="43"/>
      <c r="B15" s="187">
        <v>2022</v>
      </c>
      <c r="C15" s="188" t="s">
        <v>171</v>
      </c>
      <c r="D15" s="256">
        <v>25.083870967741934</v>
      </c>
      <c r="E15" s="63">
        <v>28.168064888999481</v>
      </c>
      <c r="F15" s="257">
        <v>38.099459788130062</v>
      </c>
      <c r="G15" s="256">
        <v>3.9483870967741934</v>
      </c>
      <c r="H15" s="63">
        <v>3.7376175241131606</v>
      </c>
      <c r="I15" s="257">
        <v>5.954170631339057</v>
      </c>
      <c r="J15" s="256">
        <v>0</v>
      </c>
      <c r="K15" s="63">
        <v>0</v>
      </c>
      <c r="L15" s="257">
        <v>3.4574312539952259</v>
      </c>
      <c r="M15" s="256">
        <v>29.032258064516128</v>
      </c>
      <c r="N15" s="63">
        <v>31.90568241311264</v>
      </c>
      <c r="O15" s="257">
        <v>47.51106167346434</v>
      </c>
      <c r="P15" s="3"/>
      <c r="Q15" s="256">
        <v>1.7268445841072138</v>
      </c>
      <c r="R15" s="63">
        <v>-6.8405408551823026</v>
      </c>
      <c r="S15" s="257">
        <v>3.5225580764432665</v>
      </c>
      <c r="T15" s="256">
        <v>0</v>
      </c>
      <c r="U15" s="63">
        <v>297.46801176074865</v>
      </c>
      <c r="V15" s="257">
        <v>0.51989919714199706</v>
      </c>
      <c r="W15" s="256">
        <v>-100</v>
      </c>
      <c r="X15" s="63">
        <v>0</v>
      </c>
      <c r="Y15" s="257">
        <v>127.67016127849379</v>
      </c>
      <c r="Z15" s="256">
        <v>16.883116883207961</v>
      </c>
      <c r="AA15" s="63">
        <v>2.3380481817883405</v>
      </c>
      <c r="AB15" s="257">
        <v>7.3816670305294805</v>
      </c>
    </row>
    <row r="16" spans="1:28" ht="18" customHeight="1" x14ac:dyDescent="0.35">
      <c r="A16" s="43"/>
      <c r="B16" s="185"/>
      <c r="C16" s="186" t="s">
        <v>172</v>
      </c>
      <c r="D16" s="174">
        <v>29.585714285714285</v>
      </c>
      <c r="E16" s="64">
        <v>36.848841327713593</v>
      </c>
      <c r="F16" s="175">
        <v>45.861693261631565</v>
      </c>
      <c r="G16" s="174">
        <v>5.2285714285714286</v>
      </c>
      <c r="H16" s="64">
        <v>6.4831543919225725</v>
      </c>
      <c r="I16" s="175">
        <v>7.7603494875027792</v>
      </c>
      <c r="J16" s="174">
        <v>0</v>
      </c>
      <c r="K16" s="64">
        <v>0</v>
      </c>
      <c r="L16" s="175">
        <v>3.0042213522128147</v>
      </c>
      <c r="M16" s="174">
        <v>34.814285714285717</v>
      </c>
      <c r="N16" s="64">
        <v>43.331995719636168</v>
      </c>
      <c r="O16" s="175">
        <v>56.626264101347161</v>
      </c>
      <c r="P16" s="3"/>
      <c r="Q16" s="174">
        <v>15.21992063483294</v>
      </c>
      <c r="R16" s="64">
        <v>12.113655741389588</v>
      </c>
      <c r="S16" s="175">
        <v>18.398700778708637</v>
      </c>
      <c r="T16" s="174">
        <v>18226.142838358559</v>
      </c>
      <c r="U16" s="64">
        <v>439.53316029807934</v>
      </c>
      <c r="V16" s="175">
        <v>28.121899787512529</v>
      </c>
      <c r="W16" s="174">
        <v>-100</v>
      </c>
      <c r="X16" s="64">
        <v>0</v>
      </c>
      <c r="Y16" s="175">
        <v>80.545405266729986</v>
      </c>
      <c r="Z16" s="174">
        <v>32.923825085356668</v>
      </c>
      <c r="AA16" s="64">
        <v>27.188849626913896</v>
      </c>
      <c r="AB16" s="175">
        <v>21.892413748665124</v>
      </c>
    </row>
    <row r="17" spans="1:29" ht="18" customHeight="1" x14ac:dyDescent="0.35">
      <c r="A17" s="43"/>
      <c r="B17" s="187"/>
      <c r="C17" s="188" t="s">
        <v>173</v>
      </c>
      <c r="D17" s="256">
        <v>42.412903225806453</v>
      </c>
      <c r="E17" s="63">
        <v>48.576273902143498</v>
      </c>
      <c r="F17" s="257">
        <v>53.75623312192667</v>
      </c>
      <c r="G17" s="256">
        <v>1.032258064516129</v>
      </c>
      <c r="H17" s="63">
        <v>7.5612155263934104</v>
      </c>
      <c r="I17" s="257">
        <v>9.9308440737347485</v>
      </c>
      <c r="J17" s="256">
        <v>0</v>
      </c>
      <c r="K17" s="63">
        <v>0</v>
      </c>
      <c r="L17" s="257">
        <v>3.2645821560481298</v>
      </c>
      <c r="M17" s="256">
        <v>43.445161290322581</v>
      </c>
      <c r="N17" s="63">
        <v>56.137489428536909</v>
      </c>
      <c r="O17" s="257">
        <v>66.951659351709552</v>
      </c>
      <c r="P17" s="3"/>
      <c r="Q17" s="256">
        <v>17.434798142057282</v>
      </c>
      <c r="R17" s="63">
        <v>8.9412443337908485</v>
      </c>
      <c r="S17" s="257">
        <v>5.5456340246781561</v>
      </c>
      <c r="T17" s="256">
        <v>0</v>
      </c>
      <c r="U17" s="63">
        <v>1203.8371022517888</v>
      </c>
      <c r="V17" s="257">
        <v>144.47399161013035</v>
      </c>
      <c r="W17" s="256">
        <v>-100</v>
      </c>
      <c r="X17" s="63">
        <v>0</v>
      </c>
      <c r="Y17" s="257">
        <v>109.96215408130114</v>
      </c>
      <c r="Z17" s="256">
        <v>17.398884239898656</v>
      </c>
      <c r="AA17" s="63">
        <v>24.282275321106493</v>
      </c>
      <c r="AB17" s="257">
        <v>18.396429029283976</v>
      </c>
    </row>
    <row r="18" spans="1:29" ht="18" customHeight="1" x14ac:dyDescent="0.35">
      <c r="A18" s="43"/>
      <c r="B18" s="185"/>
      <c r="C18" s="186" t="s">
        <v>174</v>
      </c>
      <c r="D18" s="174">
        <v>48.76</v>
      </c>
      <c r="E18" s="64">
        <v>48.842432276412019</v>
      </c>
      <c r="F18" s="175">
        <v>54.427293805120264</v>
      </c>
      <c r="G18" s="174">
        <v>1.2266666666666666</v>
      </c>
      <c r="H18" s="64">
        <v>15.810085409813533</v>
      </c>
      <c r="I18" s="175">
        <v>11.767450237970385</v>
      </c>
      <c r="J18" s="174">
        <v>0</v>
      </c>
      <c r="K18" s="64">
        <v>0</v>
      </c>
      <c r="L18" s="175">
        <v>2.9674176639101457</v>
      </c>
      <c r="M18" s="174">
        <v>49.986666666666665</v>
      </c>
      <c r="N18" s="64">
        <v>64.652517686225551</v>
      </c>
      <c r="O18" s="175">
        <v>69.162161707000791</v>
      </c>
      <c r="P18" s="3"/>
      <c r="Q18" s="174">
        <v>28.40589887651721</v>
      </c>
      <c r="R18" s="64">
        <v>17.922600984981095</v>
      </c>
      <c r="S18" s="175">
        <v>6.0550386304657433</v>
      </c>
      <c r="T18" s="174">
        <v>0</v>
      </c>
      <c r="U18" s="64">
        <v>99.431156113338929</v>
      </c>
      <c r="V18" s="175">
        <v>88.168909838423104</v>
      </c>
      <c r="W18" s="174">
        <v>-100</v>
      </c>
      <c r="X18" s="64">
        <v>0</v>
      </c>
      <c r="Y18" s="175">
        <v>63.993433149704408</v>
      </c>
      <c r="Z18" s="174">
        <v>30.173611111111111</v>
      </c>
      <c r="AA18" s="64">
        <v>31.017034913158255</v>
      </c>
      <c r="AB18" s="175">
        <v>16.467960945755067</v>
      </c>
    </row>
    <row r="19" spans="1:29" ht="18" customHeight="1" x14ac:dyDescent="0.35">
      <c r="A19" s="43"/>
      <c r="B19" s="187"/>
      <c r="C19" s="188" t="s">
        <v>175</v>
      </c>
      <c r="D19" s="256">
        <v>41.21290322580645</v>
      </c>
      <c r="E19" s="63">
        <v>48.472565028179865</v>
      </c>
      <c r="F19" s="257">
        <v>56.241610688720932</v>
      </c>
      <c r="G19" s="256">
        <v>4.4516129032258061</v>
      </c>
      <c r="H19" s="63">
        <v>8.8992685669230287</v>
      </c>
      <c r="I19" s="257">
        <v>9.7010181872431751</v>
      </c>
      <c r="J19" s="256">
        <v>0</v>
      </c>
      <c r="K19" s="63">
        <v>0</v>
      </c>
      <c r="L19" s="257">
        <v>3.2990222128046476</v>
      </c>
      <c r="M19" s="256">
        <v>45.664516129032258</v>
      </c>
      <c r="N19" s="63">
        <v>57.371833595102899</v>
      </c>
      <c r="O19" s="257">
        <v>69.241651088768762</v>
      </c>
      <c r="P19" s="3"/>
      <c r="Q19" s="256">
        <v>-7.0851620409258889</v>
      </c>
      <c r="R19" s="63">
        <v>-1.725065342727707</v>
      </c>
      <c r="S19" s="257">
        <v>6.4276954551095375</v>
      </c>
      <c r="T19" s="256">
        <v>1089.808676236604</v>
      </c>
      <c r="U19" s="63">
        <v>164.01163414844171</v>
      </c>
      <c r="V19" s="257">
        <v>131.50786237068675</v>
      </c>
      <c r="W19" s="256">
        <v>-100</v>
      </c>
      <c r="X19" s="63">
        <v>-100</v>
      </c>
      <c r="Y19" s="257">
        <v>61.130993874866675</v>
      </c>
      <c r="Z19" s="256">
        <v>1.2720070145768336</v>
      </c>
      <c r="AA19" s="63">
        <v>8.8685950097372785</v>
      </c>
      <c r="AB19" s="257">
        <v>17.194499544732537</v>
      </c>
    </row>
    <row r="20" spans="1:29" ht="18" customHeight="1" x14ac:dyDescent="0.35">
      <c r="A20" s="43"/>
      <c r="B20" s="185"/>
      <c r="C20" s="186" t="s">
        <v>176</v>
      </c>
      <c r="D20" s="174">
        <v>53.866666666666667</v>
      </c>
      <c r="E20" s="64">
        <v>50.835431416701077</v>
      </c>
      <c r="F20" s="175">
        <v>56.932893316595383</v>
      </c>
      <c r="G20" s="174">
        <v>3.72</v>
      </c>
      <c r="H20" s="64">
        <v>7.8162539765573467</v>
      </c>
      <c r="I20" s="175">
        <v>11.10479066326781</v>
      </c>
      <c r="J20" s="174">
        <v>0</v>
      </c>
      <c r="K20" s="64">
        <v>0</v>
      </c>
      <c r="L20" s="175">
        <v>3.0387908681470472</v>
      </c>
      <c r="M20" s="174">
        <v>57.586666666666666</v>
      </c>
      <c r="N20" s="64">
        <v>58.651685393258425</v>
      </c>
      <c r="O20" s="175">
        <v>71.076474848010236</v>
      </c>
      <c r="P20" s="3"/>
      <c r="Q20" s="174">
        <v>7.9348116483382753</v>
      </c>
      <c r="R20" s="64">
        <v>-3.4823674047165918</v>
      </c>
      <c r="S20" s="175">
        <v>3.2329031692181576</v>
      </c>
      <c r="T20" s="174">
        <v>287.5</v>
      </c>
      <c r="U20" s="64">
        <v>144.72258379026036</v>
      </c>
      <c r="V20" s="175">
        <v>103.57352210491163</v>
      </c>
      <c r="W20" s="174">
        <v>-100</v>
      </c>
      <c r="X20" s="64">
        <v>0</v>
      </c>
      <c r="Y20" s="175">
        <v>43.210476965075209</v>
      </c>
      <c r="Z20" s="174">
        <v>12.210963886723825</v>
      </c>
      <c r="AA20" s="64">
        <v>4.9910607866349759</v>
      </c>
      <c r="AB20" s="175">
        <v>13.311206730699546</v>
      </c>
    </row>
    <row r="21" spans="1:29" ht="18" customHeight="1" x14ac:dyDescent="0.35">
      <c r="A21" s="43"/>
      <c r="B21" s="187"/>
      <c r="C21" s="188" t="s">
        <v>160</v>
      </c>
      <c r="D21" s="256">
        <v>56.696774193548386</v>
      </c>
      <c r="E21" s="63">
        <v>50.202678750327522</v>
      </c>
      <c r="F21" s="257">
        <v>56.272550222300104</v>
      </c>
      <c r="G21" s="256">
        <v>9.2516129032258068</v>
      </c>
      <c r="H21" s="63">
        <v>15.384691875100369</v>
      </c>
      <c r="I21" s="257">
        <v>12.414285480128099</v>
      </c>
      <c r="J21" s="256">
        <v>0</v>
      </c>
      <c r="K21" s="63">
        <v>0</v>
      </c>
      <c r="L21" s="257">
        <v>2.9812189861795346</v>
      </c>
      <c r="M21" s="256">
        <v>65.948387096774198</v>
      </c>
      <c r="N21" s="63">
        <v>65.587370625427894</v>
      </c>
      <c r="O21" s="257">
        <v>71.668054688607739</v>
      </c>
      <c r="P21" s="3"/>
      <c r="Q21" s="256">
        <v>35.283251231381314</v>
      </c>
      <c r="R21" s="63">
        <v>1.3481882967353547</v>
      </c>
      <c r="S21" s="257">
        <v>-1.2683293408680294</v>
      </c>
      <c r="T21" s="256">
        <v>51.906779662143379</v>
      </c>
      <c r="U21" s="63">
        <v>80.793792689295614</v>
      </c>
      <c r="V21" s="257">
        <v>36.678049906478002</v>
      </c>
      <c r="W21" s="256">
        <v>-100</v>
      </c>
      <c r="X21" s="63">
        <v>0</v>
      </c>
      <c r="Y21" s="257">
        <v>13.168754431009603</v>
      </c>
      <c r="Z21" s="256">
        <v>36.003193187992551</v>
      </c>
      <c r="AA21" s="63">
        <v>12.995212655163719</v>
      </c>
      <c r="AB21" s="257">
        <v>4.3011528105578209</v>
      </c>
    </row>
    <row r="22" spans="1:29" ht="18" customHeight="1" x14ac:dyDescent="0.35">
      <c r="A22" s="43"/>
      <c r="B22" s="185"/>
      <c r="C22" s="186" t="s">
        <v>164</v>
      </c>
      <c r="D22" s="174">
        <v>45.836526181353769</v>
      </c>
      <c r="E22" s="64">
        <v>39.428758574475943</v>
      </c>
      <c r="F22" s="175">
        <v>51.92502343416254</v>
      </c>
      <c r="G22" s="174">
        <v>2.3371647509578546</v>
      </c>
      <c r="H22" s="64">
        <v>12.868772737190922</v>
      </c>
      <c r="I22" s="175">
        <v>9.0365344627954567</v>
      </c>
      <c r="J22" s="174">
        <v>0</v>
      </c>
      <c r="K22" s="64">
        <v>0</v>
      </c>
      <c r="L22" s="175">
        <v>2.8780253689688129</v>
      </c>
      <c r="M22" s="174">
        <v>48.173690932311622</v>
      </c>
      <c r="N22" s="64">
        <v>52.297531311666866</v>
      </c>
      <c r="O22" s="175">
        <v>63.839583265926812</v>
      </c>
      <c r="P22" s="3"/>
      <c r="Q22" s="174">
        <v>45.389783618308691</v>
      </c>
      <c r="R22" s="64">
        <v>-2.2801173607688296</v>
      </c>
      <c r="S22" s="175">
        <v>9.2427428430663294</v>
      </c>
      <c r="T22" s="174">
        <v>0</v>
      </c>
      <c r="U22" s="64">
        <v>288.97686651135842</v>
      </c>
      <c r="V22" s="175">
        <v>47.525854121445157</v>
      </c>
      <c r="W22" s="174">
        <v>0</v>
      </c>
      <c r="X22" s="64">
        <v>0</v>
      </c>
      <c r="Y22" s="175">
        <v>11.139620097718451</v>
      </c>
      <c r="Z22" s="174">
        <v>52.803082699431705</v>
      </c>
      <c r="AA22" s="64">
        <v>19.791522531262185</v>
      </c>
      <c r="AB22" s="175">
        <v>13.499187052565437</v>
      </c>
    </row>
    <row r="23" spans="1:29" ht="18" customHeight="1" x14ac:dyDescent="0.35">
      <c r="A23" s="43"/>
      <c r="B23" s="187"/>
      <c r="C23" s="188" t="s">
        <v>165</v>
      </c>
      <c r="D23" s="256">
        <v>44.56</v>
      </c>
      <c r="E23" s="63">
        <v>42.884854779227119</v>
      </c>
      <c r="F23" s="257">
        <v>53.752089988846656</v>
      </c>
      <c r="G23" s="256">
        <v>3.2</v>
      </c>
      <c r="H23" s="63">
        <v>12.697750297759985</v>
      </c>
      <c r="I23" s="257">
        <v>10.383203950675753</v>
      </c>
      <c r="J23" s="256">
        <v>0</v>
      </c>
      <c r="K23" s="63">
        <v>0</v>
      </c>
      <c r="L23" s="257">
        <v>3.0497732052080972</v>
      </c>
      <c r="M23" s="256">
        <v>47.76</v>
      </c>
      <c r="N23" s="63">
        <v>55.5826050769871</v>
      </c>
      <c r="O23" s="257">
        <v>67.18506714473051</v>
      </c>
      <c r="P23" s="3"/>
      <c r="Q23" s="256">
        <v>18.51063829787234</v>
      </c>
      <c r="R23" s="63">
        <v>6.7844215682187494</v>
      </c>
      <c r="S23" s="257">
        <v>16.19526895167947</v>
      </c>
      <c r="T23" s="256">
        <v>100</v>
      </c>
      <c r="U23" s="63">
        <v>161.35069777684967</v>
      </c>
      <c r="V23" s="257">
        <v>12.659018927012992</v>
      </c>
      <c r="W23" s="256">
        <v>0</v>
      </c>
      <c r="X23" s="63">
        <v>0</v>
      </c>
      <c r="Y23" s="257">
        <v>-10.867904055845475</v>
      </c>
      <c r="Z23" s="256">
        <v>21.836734693877553</v>
      </c>
      <c r="AA23" s="63">
        <v>23.465520428805892</v>
      </c>
      <c r="AB23" s="257">
        <v>14.069704362853994</v>
      </c>
    </row>
    <row r="24" spans="1:29" ht="18" customHeight="1" x14ac:dyDescent="0.35">
      <c r="A24" s="43"/>
      <c r="B24" s="185"/>
      <c r="C24" s="186" t="s">
        <v>167</v>
      </c>
      <c r="D24" s="174">
        <v>45.29032258064516</v>
      </c>
      <c r="E24" s="64">
        <v>42.842377767371879</v>
      </c>
      <c r="F24" s="175">
        <v>53.609658812293532</v>
      </c>
      <c r="G24" s="174">
        <v>1.1483870967741936</v>
      </c>
      <c r="H24" s="64">
        <v>21.109939900059963</v>
      </c>
      <c r="I24" s="175">
        <v>12.97402701850026</v>
      </c>
      <c r="J24" s="174">
        <v>0</v>
      </c>
      <c r="K24" s="64">
        <v>0</v>
      </c>
      <c r="L24" s="175">
        <v>2.7589320997250892</v>
      </c>
      <c r="M24" s="174">
        <v>46.438709677419354</v>
      </c>
      <c r="N24" s="64">
        <v>63.952317667431842</v>
      </c>
      <c r="O24" s="175">
        <v>69.342617930518884</v>
      </c>
      <c r="P24" s="3"/>
      <c r="Q24" s="174">
        <v>5.0583657586448059</v>
      </c>
      <c r="R24" s="64">
        <v>9.2272788480167414</v>
      </c>
      <c r="S24" s="175">
        <v>9.4133987241920458</v>
      </c>
      <c r="T24" s="174">
        <v>-50.55555555637963</v>
      </c>
      <c r="U24" s="64">
        <v>213.78684086045635</v>
      </c>
      <c r="V24" s="175">
        <v>42.836176555219375</v>
      </c>
      <c r="W24" s="174">
        <v>0</v>
      </c>
      <c r="X24" s="64">
        <v>0</v>
      </c>
      <c r="Y24" s="175">
        <v>-16.591823836463607</v>
      </c>
      <c r="Z24" s="174">
        <v>2.2152797501072903</v>
      </c>
      <c r="AA24" s="64">
        <v>39.176161262163994</v>
      </c>
      <c r="AB24" s="175">
        <v>12.957488636646833</v>
      </c>
    </row>
    <row r="25" spans="1:29" ht="18" customHeight="1" x14ac:dyDescent="0.3">
      <c r="A25" s="44"/>
      <c r="B25" s="187"/>
      <c r="C25" s="188" t="s">
        <v>168</v>
      </c>
      <c r="D25" s="256">
        <v>41.25333333333333</v>
      </c>
      <c r="E25" s="63">
        <v>41.447732261466975</v>
      </c>
      <c r="F25" s="257">
        <v>51.278884841543032</v>
      </c>
      <c r="G25" s="256">
        <v>2.9866666666666668</v>
      </c>
      <c r="H25" s="63">
        <v>10.774489960755247</v>
      </c>
      <c r="I25" s="257">
        <v>9.9284580963134719</v>
      </c>
      <c r="J25" s="256">
        <v>0</v>
      </c>
      <c r="K25" s="63">
        <v>0</v>
      </c>
      <c r="L25" s="257">
        <v>2.5105164563241802</v>
      </c>
      <c r="M25" s="256">
        <v>44.24</v>
      </c>
      <c r="N25" s="63">
        <v>52.222222222222221</v>
      </c>
      <c r="O25" s="257">
        <v>63.717859394180685</v>
      </c>
      <c r="P25" s="3"/>
      <c r="Q25" s="256">
        <v>-1.4649681529446934</v>
      </c>
      <c r="R25" s="63">
        <v>8.1480000262843983</v>
      </c>
      <c r="S25" s="257">
        <v>9.999592794538497</v>
      </c>
      <c r="T25" s="256">
        <v>672.41379303686085</v>
      </c>
      <c r="U25" s="63">
        <v>97.641979965867506</v>
      </c>
      <c r="V25" s="257">
        <v>61.766458659061826</v>
      </c>
      <c r="W25" s="256">
        <v>0</v>
      </c>
      <c r="X25" s="63">
        <v>0</v>
      </c>
      <c r="Y25" s="257">
        <v>-28.307976693969078</v>
      </c>
      <c r="Z25" s="256">
        <v>4.7017986747433751</v>
      </c>
      <c r="AA25" s="63">
        <v>19.29274205055151</v>
      </c>
      <c r="AB25" s="257">
        <v>13.262756752113463</v>
      </c>
    </row>
    <row r="26" spans="1:29" ht="18" customHeight="1" x14ac:dyDescent="0.3">
      <c r="A26" s="44"/>
      <c r="B26" s="189"/>
      <c r="C26" s="190" t="s">
        <v>169</v>
      </c>
      <c r="D26" s="176">
        <v>35.612903225806448</v>
      </c>
      <c r="E26" s="177">
        <v>37.628428189196683</v>
      </c>
      <c r="F26" s="178">
        <v>47.349758096818725</v>
      </c>
      <c r="G26" s="176">
        <v>2.9806451612903224</v>
      </c>
      <c r="H26" s="177">
        <v>6.6549272938688366</v>
      </c>
      <c r="I26" s="178">
        <v>5.8523330288390563</v>
      </c>
      <c r="J26" s="176">
        <v>0</v>
      </c>
      <c r="K26" s="177">
        <v>0</v>
      </c>
      <c r="L26" s="178">
        <v>2.2943337419804481</v>
      </c>
      <c r="M26" s="176">
        <v>38.593548387096774</v>
      </c>
      <c r="N26" s="177">
        <v>44.28335548306552</v>
      </c>
      <c r="O26" s="178">
        <v>55.496424867638233</v>
      </c>
      <c r="P26" s="126"/>
      <c r="Q26" s="176">
        <v>-16.251331036667811</v>
      </c>
      <c r="R26" s="177">
        <v>-9.5145248451962168</v>
      </c>
      <c r="S26" s="178">
        <v>4.6112332111815872</v>
      </c>
      <c r="T26" s="176">
        <v>102.6577249621932</v>
      </c>
      <c r="U26" s="177">
        <v>73.304243236645036</v>
      </c>
      <c r="V26" s="178">
        <v>19.672087978537135</v>
      </c>
      <c r="W26" s="176">
        <v>0</v>
      </c>
      <c r="X26" s="177">
        <v>0</v>
      </c>
      <c r="Y26" s="178">
        <v>-29.765920611820331</v>
      </c>
      <c r="Z26" s="176">
        <v>-12.276072273158615</v>
      </c>
      <c r="AA26" s="177">
        <v>-2.5134092822434426</v>
      </c>
      <c r="AB26" s="178">
        <v>3.8877628644271742</v>
      </c>
    </row>
    <row r="27" spans="1:29" ht="21" customHeight="1" x14ac:dyDescent="0.3">
      <c r="A27" s="76"/>
      <c r="B27" s="78"/>
      <c r="C27" s="78"/>
      <c r="D27" s="77"/>
      <c r="E27" s="77"/>
      <c r="F27" s="77"/>
      <c r="G27" s="77"/>
      <c r="H27" s="77"/>
      <c r="I27" s="77"/>
      <c r="J27" s="77"/>
      <c r="K27" s="77"/>
      <c r="L27" s="77"/>
      <c r="M27" s="77"/>
      <c r="N27" s="77"/>
      <c r="O27" s="77"/>
      <c r="P27" s="79"/>
      <c r="Q27" s="77"/>
      <c r="R27" s="77"/>
      <c r="S27" s="77"/>
      <c r="T27" s="77"/>
      <c r="U27" s="77"/>
      <c r="V27" s="77"/>
      <c r="W27" s="77"/>
      <c r="X27" s="77"/>
      <c r="Y27" s="77"/>
      <c r="Z27" s="77"/>
      <c r="AA27" s="77"/>
      <c r="AB27" s="77"/>
      <c r="AC27" s="1"/>
    </row>
    <row r="28" spans="1:29" ht="18" customHeight="1" x14ac:dyDescent="0.3">
      <c r="A28" s="76"/>
      <c r="B28" s="547" t="s">
        <v>59</v>
      </c>
      <c r="C28" s="547"/>
      <c r="D28" s="547"/>
      <c r="E28" s="547"/>
      <c r="F28" s="547"/>
      <c r="G28" s="547"/>
      <c r="H28" s="547"/>
      <c r="I28" s="547"/>
      <c r="J28" s="547"/>
      <c r="K28" s="547"/>
      <c r="L28" s="547"/>
      <c r="M28" s="547"/>
      <c r="N28" s="547"/>
      <c r="O28" s="547"/>
      <c r="P28" s="249"/>
      <c r="Q28" s="544"/>
      <c r="R28" s="544"/>
      <c r="S28" s="544"/>
      <c r="T28" s="544"/>
      <c r="U28" s="544"/>
      <c r="V28" s="544"/>
      <c r="W28" s="544"/>
      <c r="X28" s="544"/>
      <c r="Y28" s="544"/>
      <c r="Z28" s="544"/>
      <c r="AA28" s="544"/>
      <c r="AB28" s="544"/>
      <c r="AC28" s="1"/>
    </row>
    <row r="29" spans="1:29" ht="18" customHeight="1" x14ac:dyDescent="0.35">
      <c r="A29" s="43"/>
      <c r="B29" s="183">
        <v>2020</v>
      </c>
      <c r="C29" s="184"/>
      <c r="D29" s="260">
        <v>26.993147615873049</v>
      </c>
      <c r="E29" s="261">
        <v>27.784193942739265</v>
      </c>
      <c r="F29" s="262">
        <v>35.233088488074991</v>
      </c>
      <c r="G29" s="260">
        <v>0.62512978000240438</v>
      </c>
      <c r="H29" s="261">
        <v>3.6228450855891632</v>
      </c>
      <c r="I29" s="262">
        <v>5.8372320607138493</v>
      </c>
      <c r="J29" s="260">
        <v>0.52677019923279522</v>
      </c>
      <c r="K29" s="261">
        <v>0</v>
      </c>
      <c r="L29" s="262">
        <v>1.2936934964265263</v>
      </c>
      <c r="M29" s="260">
        <v>28.145047595108249</v>
      </c>
      <c r="N29" s="261">
        <v>31.407039028328427</v>
      </c>
      <c r="O29" s="262">
        <v>42.364014045215363</v>
      </c>
      <c r="P29" s="3"/>
      <c r="Q29" s="260">
        <v>-47.644332781807016</v>
      </c>
      <c r="R29" s="261">
        <v>-32.690134843282586</v>
      </c>
      <c r="S29" s="262">
        <v>-36.431928471506495</v>
      </c>
      <c r="T29" s="260">
        <v>-95.236087153389448</v>
      </c>
      <c r="U29" s="261">
        <v>-67.297242461888402</v>
      </c>
      <c r="V29" s="262">
        <v>-58.876562853671935</v>
      </c>
      <c r="W29" s="260">
        <v>161.23793849951704</v>
      </c>
      <c r="X29" s="261">
        <v>0</v>
      </c>
      <c r="Y29" s="262">
        <v>-42.195981562130534</v>
      </c>
      <c r="Z29" s="260">
        <v>-56.620573051583314</v>
      </c>
      <c r="AA29" s="261">
        <v>-40.012696526931116</v>
      </c>
      <c r="AB29" s="262">
        <v>-41.045022300660463</v>
      </c>
    </row>
    <row r="30" spans="1:29" ht="18" customHeight="1" x14ac:dyDescent="0.35">
      <c r="A30" s="43"/>
      <c r="B30" s="185">
        <v>2021</v>
      </c>
      <c r="C30" s="186"/>
      <c r="D30" s="174">
        <v>38.161974994795145</v>
      </c>
      <c r="E30" s="64">
        <v>41.74678338550104</v>
      </c>
      <c r="F30" s="175">
        <v>48.203303622029978</v>
      </c>
      <c r="G30" s="174">
        <v>1.1154819692968518</v>
      </c>
      <c r="H30" s="64">
        <v>4.1703065534451405</v>
      </c>
      <c r="I30" s="175">
        <v>6.3848951312857229</v>
      </c>
      <c r="J30" s="174">
        <v>0.27284382156671527</v>
      </c>
      <c r="K30" s="64">
        <v>3.4203820566757305E-4</v>
      </c>
      <c r="L30" s="175">
        <v>2.4712825542561361</v>
      </c>
      <c r="M30" s="174">
        <v>39.550300785658713</v>
      </c>
      <c r="N30" s="64">
        <v>45.91743197715185</v>
      </c>
      <c r="O30" s="175">
        <v>57.059481307571836</v>
      </c>
      <c r="P30" s="3"/>
      <c r="Q30" s="174">
        <v>41.3765283612804</v>
      </c>
      <c r="R30" s="64">
        <v>50.253714293804663</v>
      </c>
      <c r="S30" s="175">
        <v>36.812597732698556</v>
      </c>
      <c r="T30" s="174">
        <v>78.440062365426243</v>
      </c>
      <c r="U30" s="64">
        <v>15.111368411008719</v>
      </c>
      <c r="V30" s="175">
        <v>9.3822391313332023</v>
      </c>
      <c r="W30" s="174">
        <v>-48.20439311466744</v>
      </c>
      <c r="X30" s="64">
        <v>0</v>
      </c>
      <c r="Y30" s="175">
        <v>91.025351919372625</v>
      </c>
      <c r="Z30" s="174">
        <v>40.523126322743714</v>
      </c>
      <c r="AA30" s="64">
        <v>46.201085482069608</v>
      </c>
      <c r="AB30" s="175">
        <v>34.688561963681266</v>
      </c>
    </row>
    <row r="31" spans="1:29" ht="18" customHeight="1" x14ac:dyDescent="0.35">
      <c r="A31" s="43"/>
      <c r="B31" s="258">
        <v>2022</v>
      </c>
      <c r="C31" s="259"/>
      <c r="D31" s="263">
        <v>42.573086609000327</v>
      </c>
      <c r="E31" s="264">
        <v>43.032807230991061</v>
      </c>
      <c r="F31" s="265">
        <v>51.663643164127585</v>
      </c>
      <c r="G31" s="263">
        <v>3.4512208474761854</v>
      </c>
      <c r="H31" s="264">
        <v>10.841630543708373</v>
      </c>
      <c r="I31" s="265">
        <v>9.7448988056651782</v>
      </c>
      <c r="J31" s="263">
        <v>0</v>
      </c>
      <c r="K31" s="264">
        <v>0</v>
      </c>
      <c r="L31" s="265">
        <v>2.9568475041351876</v>
      </c>
      <c r="M31" s="263">
        <v>46.024307456476514</v>
      </c>
      <c r="N31" s="264">
        <v>53.874437774699437</v>
      </c>
      <c r="O31" s="265">
        <v>64.365389473927948</v>
      </c>
      <c r="P31" s="126"/>
      <c r="Q31" s="263">
        <v>11.55891856960074</v>
      </c>
      <c r="R31" s="264">
        <v>3.0805339745953675</v>
      </c>
      <c r="S31" s="265">
        <v>7.1786356579682398</v>
      </c>
      <c r="T31" s="263">
        <v>209.39279544266725</v>
      </c>
      <c r="U31" s="264">
        <v>159.9720285519376</v>
      </c>
      <c r="V31" s="265">
        <v>52.624257803292416</v>
      </c>
      <c r="W31" s="263">
        <v>-100</v>
      </c>
      <c r="X31" s="264">
        <v>-100</v>
      </c>
      <c r="Y31" s="265">
        <v>19.648297560726554</v>
      </c>
      <c r="Z31" s="263">
        <v>16.369045347734215</v>
      </c>
      <c r="AA31" s="264">
        <v>17.328943398773767</v>
      </c>
      <c r="AB31" s="265">
        <v>12.8040213456249</v>
      </c>
    </row>
    <row r="32" spans="1:29" ht="21" customHeight="1" x14ac:dyDescent="0.3">
      <c r="B32" s="31"/>
      <c r="C32"/>
      <c r="D32" s="41"/>
      <c r="E32" s="41"/>
      <c r="F32" s="41"/>
      <c r="G32" s="41"/>
      <c r="H32" s="41"/>
      <c r="I32" s="41"/>
      <c r="J32" s="41"/>
      <c r="K32" s="41"/>
      <c r="L32" s="41"/>
      <c r="M32" s="41"/>
      <c r="N32" s="41"/>
      <c r="O32" s="41"/>
      <c r="P32" s="3"/>
      <c r="Q32" s="3"/>
      <c r="R32" s="3"/>
      <c r="S32" s="3"/>
      <c r="T32" s="3"/>
      <c r="U32" s="3"/>
      <c r="V32" s="3"/>
      <c r="W32" s="3"/>
      <c r="X32" s="3"/>
      <c r="Y32" s="3"/>
      <c r="Z32" s="3"/>
      <c r="AA32" s="3"/>
      <c r="AB32" s="3"/>
    </row>
    <row r="33" spans="1:29" ht="18" customHeight="1" x14ac:dyDescent="0.3">
      <c r="A33" s="76"/>
      <c r="B33" s="546" t="s">
        <v>44</v>
      </c>
      <c r="C33" s="546"/>
      <c r="D33" s="546"/>
      <c r="E33" s="546"/>
      <c r="F33" s="546"/>
      <c r="G33" s="546"/>
      <c r="H33" s="546"/>
      <c r="I33" s="546"/>
      <c r="J33" s="546"/>
      <c r="K33" s="546"/>
      <c r="L33" s="546"/>
      <c r="M33" s="546"/>
      <c r="N33" s="546"/>
      <c r="O33" s="546"/>
      <c r="P33" s="249"/>
      <c r="Q33" s="544"/>
      <c r="R33" s="544"/>
      <c r="S33" s="544"/>
      <c r="T33" s="544"/>
      <c r="U33" s="544"/>
      <c r="V33" s="544"/>
      <c r="W33" s="544"/>
      <c r="X33" s="544"/>
      <c r="Y33" s="544"/>
      <c r="Z33" s="544"/>
      <c r="AA33" s="544"/>
      <c r="AB33" s="544"/>
      <c r="AC33" s="1"/>
    </row>
    <row r="34" spans="1:29" ht="18" customHeight="1" x14ac:dyDescent="0.35">
      <c r="A34" s="43"/>
      <c r="B34" s="183">
        <v>2020</v>
      </c>
      <c r="C34" s="184"/>
      <c r="D34" s="260">
        <v>30.769565217391303</v>
      </c>
      <c r="E34" s="261">
        <v>31.175704282690116</v>
      </c>
      <c r="F34" s="262">
        <v>38.214442308230367</v>
      </c>
      <c r="G34" s="260">
        <v>1.191304347826087</v>
      </c>
      <c r="H34" s="261">
        <v>1.0062150572653747</v>
      </c>
      <c r="I34" s="262">
        <v>4.8126461510752971</v>
      </c>
      <c r="J34" s="260">
        <v>0.41304347826086957</v>
      </c>
      <c r="K34" s="261">
        <v>0</v>
      </c>
      <c r="L34" s="262">
        <v>1.2372435812379574</v>
      </c>
      <c r="M34" s="260">
        <v>32.373913043478261</v>
      </c>
      <c r="N34" s="261">
        <v>32.181919339955492</v>
      </c>
      <c r="O34" s="262">
        <v>44.264332040543621</v>
      </c>
      <c r="P34" s="3"/>
      <c r="Q34" s="260">
        <v>-41.478541304925841</v>
      </c>
      <c r="R34" s="261">
        <v>-27.606743343354605</v>
      </c>
      <c r="S34" s="262">
        <v>-28.30796721573638</v>
      </c>
      <c r="T34" s="260">
        <v>-79.521674140339869</v>
      </c>
      <c r="U34" s="261">
        <v>-88.261833148581744</v>
      </c>
      <c r="V34" s="262">
        <v>-58.238209671927152</v>
      </c>
      <c r="W34" s="260">
        <v>-48.369565217391305</v>
      </c>
      <c r="X34" s="261">
        <v>0</v>
      </c>
      <c r="Y34" s="262">
        <v>-42.30641332383933</v>
      </c>
      <c r="Z34" s="260">
        <v>-45.31031950053881</v>
      </c>
      <c r="AA34" s="261">
        <v>-37.67607484492266</v>
      </c>
      <c r="AB34" s="262">
        <v>-33.906370174975905</v>
      </c>
    </row>
    <row r="35" spans="1:29" ht="18" customHeight="1" x14ac:dyDescent="0.35">
      <c r="A35" s="43"/>
      <c r="B35" s="185">
        <v>2021</v>
      </c>
      <c r="C35" s="186"/>
      <c r="D35" s="174">
        <v>42.506847528368333</v>
      </c>
      <c r="E35" s="64">
        <v>39.72613478399299</v>
      </c>
      <c r="F35" s="175">
        <v>46.962807507338297</v>
      </c>
      <c r="G35" s="174">
        <v>1.4042867701404287</v>
      </c>
      <c r="H35" s="64">
        <v>5.3384583875860123</v>
      </c>
      <c r="I35" s="175">
        <v>6.7098153900486901</v>
      </c>
      <c r="J35" s="174">
        <v>0</v>
      </c>
      <c r="K35" s="64">
        <v>0</v>
      </c>
      <c r="L35" s="175">
        <v>3.357195314979347</v>
      </c>
      <c r="M35" s="174">
        <v>43.911134298508763</v>
      </c>
      <c r="N35" s="64">
        <v>45.064593171579006</v>
      </c>
      <c r="O35" s="175">
        <v>57.029818212366337</v>
      </c>
      <c r="P35" s="3"/>
      <c r="Q35" s="174">
        <v>38.145752882887571</v>
      </c>
      <c r="R35" s="64">
        <v>27.426583289853024</v>
      </c>
      <c r="S35" s="175">
        <v>22.892824468253682</v>
      </c>
      <c r="T35" s="174">
        <v>17.878086547215798</v>
      </c>
      <c r="U35" s="64">
        <v>430.54844974302216</v>
      </c>
      <c r="V35" s="175">
        <v>39.420501308101876</v>
      </c>
      <c r="W35" s="174">
        <v>-100</v>
      </c>
      <c r="X35" s="64">
        <v>0</v>
      </c>
      <c r="Y35" s="175">
        <v>171.34473485998691</v>
      </c>
      <c r="Z35" s="174">
        <v>35.637401136855132</v>
      </c>
      <c r="AA35" s="64">
        <v>40.030781556172421</v>
      </c>
      <c r="AB35" s="175">
        <v>28.839215647005474</v>
      </c>
    </row>
    <row r="36" spans="1:29" ht="18" customHeight="1" x14ac:dyDescent="0.35">
      <c r="A36" s="43"/>
      <c r="B36" s="258">
        <v>2022</v>
      </c>
      <c r="C36" s="259"/>
      <c r="D36" s="263">
        <v>40.713043478260872</v>
      </c>
      <c r="E36" s="264">
        <v>40.630727744539506</v>
      </c>
      <c r="F36" s="265">
        <v>50.745065054539467</v>
      </c>
      <c r="G36" s="263">
        <v>2.3652173913043479</v>
      </c>
      <c r="H36" s="264">
        <v>12.868973715591851</v>
      </c>
      <c r="I36" s="265">
        <v>9.5868286790410124</v>
      </c>
      <c r="J36" s="263">
        <v>0</v>
      </c>
      <c r="K36" s="264">
        <v>0</v>
      </c>
      <c r="L36" s="265">
        <v>2.5217712703051069</v>
      </c>
      <c r="M36" s="263">
        <v>43.07826086956522</v>
      </c>
      <c r="N36" s="264">
        <v>53.499701460131355</v>
      </c>
      <c r="O36" s="265">
        <v>62.853665003885581</v>
      </c>
      <c r="P36" s="126"/>
      <c r="Q36" s="263">
        <v>-4.2200354870839112</v>
      </c>
      <c r="R36" s="264">
        <v>2.2770726763577285</v>
      </c>
      <c r="S36" s="265">
        <v>8.0537296383985151</v>
      </c>
      <c r="T36" s="263">
        <v>68.428375290890159</v>
      </c>
      <c r="U36" s="264">
        <v>141.0616095740952</v>
      </c>
      <c r="V36" s="265">
        <v>42.877681751554313</v>
      </c>
      <c r="W36" s="263">
        <v>0</v>
      </c>
      <c r="X36" s="264">
        <v>0</v>
      </c>
      <c r="Y36" s="265">
        <v>-24.884582703967375</v>
      </c>
      <c r="Z36" s="263">
        <v>-1.8967249246468076</v>
      </c>
      <c r="AA36" s="264">
        <v>18.717817459067216</v>
      </c>
      <c r="AB36" s="265">
        <v>10.211932939704344</v>
      </c>
    </row>
    <row r="37" spans="1:29" ht="21" customHeight="1" x14ac:dyDescent="0.3">
      <c r="B37" s="31"/>
      <c r="C37"/>
      <c r="D37" s="41"/>
      <c r="E37" s="41"/>
      <c r="F37" s="41"/>
      <c r="G37" s="41"/>
      <c r="H37" s="41"/>
      <c r="I37" s="41"/>
      <c r="J37" s="41"/>
      <c r="K37" s="41"/>
      <c r="L37" s="41"/>
      <c r="M37" s="41"/>
      <c r="N37" s="41"/>
      <c r="O37" s="41"/>
      <c r="P37" s="3"/>
      <c r="Q37" s="3"/>
      <c r="R37" s="3"/>
      <c r="S37" s="3"/>
      <c r="T37" s="3"/>
      <c r="U37" s="3"/>
      <c r="V37" s="3"/>
      <c r="W37" s="3"/>
      <c r="X37" s="3"/>
      <c r="Y37" s="3"/>
      <c r="Z37" s="3"/>
      <c r="AA37" s="3"/>
      <c r="AB37" s="3"/>
    </row>
    <row r="38" spans="1:29" ht="17.25" customHeight="1" x14ac:dyDescent="0.3">
      <c r="A38" s="76"/>
      <c r="B38" s="546" t="s">
        <v>45</v>
      </c>
      <c r="C38" s="546"/>
      <c r="D38" s="546"/>
      <c r="E38" s="546"/>
      <c r="F38" s="546"/>
      <c r="G38" s="546"/>
      <c r="H38" s="546"/>
      <c r="I38" s="546"/>
      <c r="J38" s="546"/>
      <c r="K38" s="546"/>
      <c r="L38" s="546"/>
      <c r="M38" s="546"/>
      <c r="N38" s="546"/>
      <c r="O38" s="546"/>
      <c r="P38" s="249"/>
      <c r="Q38" s="544"/>
      <c r="R38" s="544"/>
      <c r="S38" s="544"/>
      <c r="T38" s="544"/>
      <c r="U38" s="544"/>
      <c r="V38" s="544"/>
      <c r="W38" s="544"/>
      <c r="X38" s="544"/>
      <c r="Y38" s="544"/>
      <c r="Z38" s="544"/>
      <c r="AA38" s="544"/>
      <c r="AB38" s="544"/>
      <c r="AC38" s="1"/>
    </row>
    <row r="39" spans="1:29" ht="18" customHeight="1" x14ac:dyDescent="0.35">
      <c r="A39" s="43"/>
      <c r="B39" s="183">
        <v>2020</v>
      </c>
      <c r="C39" s="184"/>
      <c r="D39" s="260">
        <v>26.993147615873049</v>
      </c>
      <c r="E39" s="261">
        <v>27.784193942739265</v>
      </c>
      <c r="F39" s="262">
        <v>35.233088488074991</v>
      </c>
      <c r="G39" s="260">
        <v>0.62512978000240438</v>
      </c>
      <c r="H39" s="261">
        <v>3.6228450855891632</v>
      </c>
      <c r="I39" s="262">
        <v>5.8372320607138493</v>
      </c>
      <c r="J39" s="260">
        <v>0.52677019923279522</v>
      </c>
      <c r="K39" s="261">
        <v>0</v>
      </c>
      <c r="L39" s="262">
        <v>1.2936934964265263</v>
      </c>
      <c r="M39" s="260">
        <v>28.145047595108249</v>
      </c>
      <c r="N39" s="261">
        <v>31.407039028328427</v>
      </c>
      <c r="O39" s="262">
        <v>42.364014045215363</v>
      </c>
      <c r="P39" s="3"/>
      <c r="Q39" s="260">
        <v>-47.644332781807016</v>
      </c>
      <c r="R39" s="261">
        <v>-32.690134843282586</v>
      </c>
      <c r="S39" s="262">
        <v>-36.431928471506495</v>
      </c>
      <c r="T39" s="260">
        <v>-95.236087153389448</v>
      </c>
      <c r="U39" s="261">
        <v>-67.297242461888402</v>
      </c>
      <c r="V39" s="262">
        <v>-58.876562853671935</v>
      </c>
      <c r="W39" s="260">
        <v>161.23793849951704</v>
      </c>
      <c r="X39" s="261">
        <v>0</v>
      </c>
      <c r="Y39" s="262">
        <v>-42.195981562130534</v>
      </c>
      <c r="Z39" s="260">
        <v>-56.620573051583314</v>
      </c>
      <c r="AA39" s="261">
        <v>-40.012696526931116</v>
      </c>
      <c r="AB39" s="262">
        <v>-41.045022300660463</v>
      </c>
    </row>
    <row r="40" spans="1:29" ht="18" customHeight="1" x14ac:dyDescent="0.35">
      <c r="A40" s="43"/>
      <c r="B40" s="185">
        <v>2021</v>
      </c>
      <c r="C40" s="186"/>
      <c r="D40" s="174">
        <v>38.161974994795145</v>
      </c>
      <c r="E40" s="64">
        <v>41.74678338550104</v>
      </c>
      <c r="F40" s="175">
        <v>48.203303622029978</v>
      </c>
      <c r="G40" s="174">
        <v>1.1154819692968518</v>
      </c>
      <c r="H40" s="64">
        <v>4.1703065534451405</v>
      </c>
      <c r="I40" s="175">
        <v>6.3848951312857229</v>
      </c>
      <c r="J40" s="174">
        <v>0.27284382156671527</v>
      </c>
      <c r="K40" s="64">
        <v>3.4203820566757305E-4</v>
      </c>
      <c r="L40" s="175">
        <v>2.4712825542561361</v>
      </c>
      <c r="M40" s="174">
        <v>39.550300785658713</v>
      </c>
      <c r="N40" s="64">
        <v>45.91743197715185</v>
      </c>
      <c r="O40" s="175">
        <v>57.059481307571836</v>
      </c>
      <c r="P40" s="3"/>
      <c r="Q40" s="174">
        <v>41.3765283612804</v>
      </c>
      <c r="R40" s="64">
        <v>50.253714293804663</v>
      </c>
      <c r="S40" s="175">
        <v>36.812597732698556</v>
      </c>
      <c r="T40" s="174">
        <v>78.440062365426243</v>
      </c>
      <c r="U40" s="64">
        <v>15.111368411008719</v>
      </c>
      <c r="V40" s="175">
        <v>9.3822391313332023</v>
      </c>
      <c r="W40" s="174">
        <v>-48.20439311466744</v>
      </c>
      <c r="X40" s="64">
        <v>0</v>
      </c>
      <c r="Y40" s="175">
        <v>91.025351919372625</v>
      </c>
      <c r="Z40" s="174">
        <v>40.523126322743714</v>
      </c>
      <c r="AA40" s="64">
        <v>46.201085482069608</v>
      </c>
      <c r="AB40" s="175">
        <v>34.688561963681266</v>
      </c>
    </row>
    <row r="41" spans="1:29" ht="18" customHeight="1" x14ac:dyDescent="0.35">
      <c r="A41" s="43"/>
      <c r="B41" s="258">
        <v>2022</v>
      </c>
      <c r="C41" s="259"/>
      <c r="D41" s="263">
        <v>42.573086609000327</v>
      </c>
      <c r="E41" s="264">
        <v>43.032807230991061</v>
      </c>
      <c r="F41" s="265">
        <v>51.663643164127585</v>
      </c>
      <c r="G41" s="263">
        <v>3.4512208474761854</v>
      </c>
      <c r="H41" s="264">
        <v>10.841630543708373</v>
      </c>
      <c r="I41" s="265">
        <v>9.7448988056651782</v>
      </c>
      <c r="J41" s="263">
        <v>0</v>
      </c>
      <c r="K41" s="264">
        <v>0</v>
      </c>
      <c r="L41" s="265">
        <v>2.9568475041351876</v>
      </c>
      <c r="M41" s="263">
        <v>46.024307456476514</v>
      </c>
      <c r="N41" s="264">
        <v>53.874437774699437</v>
      </c>
      <c r="O41" s="265">
        <v>64.365389473927948</v>
      </c>
      <c r="P41" s="126"/>
      <c r="Q41" s="263">
        <v>11.55891856960074</v>
      </c>
      <c r="R41" s="264">
        <v>3.0805339745953675</v>
      </c>
      <c r="S41" s="265">
        <v>7.1786356579682398</v>
      </c>
      <c r="T41" s="263">
        <v>209.39279544266725</v>
      </c>
      <c r="U41" s="264">
        <v>159.9720285519376</v>
      </c>
      <c r="V41" s="265">
        <v>52.624257803292416</v>
      </c>
      <c r="W41" s="263">
        <v>-100</v>
      </c>
      <c r="X41" s="264">
        <v>-100</v>
      </c>
      <c r="Y41" s="265">
        <v>19.648297560726554</v>
      </c>
      <c r="Z41" s="263">
        <v>16.369045347734215</v>
      </c>
      <c r="AA41" s="264">
        <v>17.328943398773767</v>
      </c>
      <c r="AB41" s="265">
        <v>12.8040213456249</v>
      </c>
    </row>
    <row r="42" spans="1:29" ht="12" customHeight="1" x14ac:dyDescent="0.3">
      <c r="B42" s="31"/>
      <c r="C42"/>
      <c r="D42" s="41"/>
      <c r="E42" s="41"/>
      <c r="F42" s="41"/>
      <c r="G42" s="41"/>
      <c r="H42" s="41"/>
      <c r="I42" s="41"/>
      <c r="J42" s="41"/>
      <c r="K42" s="41"/>
      <c r="L42" s="41"/>
      <c r="M42" s="41"/>
      <c r="N42" s="41"/>
      <c r="O42" s="41"/>
      <c r="P42" s="3"/>
      <c r="Q42" s="3"/>
      <c r="R42" s="3"/>
      <c r="S42" s="3"/>
      <c r="T42" s="3"/>
      <c r="U42" s="3"/>
      <c r="V42" s="3"/>
      <c r="W42" s="3"/>
      <c r="X42" s="3"/>
      <c r="Y42" s="3"/>
      <c r="Z42" s="3"/>
      <c r="AA42" s="3"/>
      <c r="AB42" s="3"/>
    </row>
    <row r="43" spans="1:29" ht="40" customHeight="1" x14ac:dyDescent="0.25">
      <c r="B43" s="543" t="s">
        <v>107</v>
      </c>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row>
    <row r="44" spans="1:29" ht="12" customHeight="1" x14ac:dyDescent="0.35">
      <c r="Z44" s="40"/>
      <c r="AA44" s="150"/>
      <c r="AB44" s="150"/>
    </row>
    <row r="45" spans="1:29" ht="12" customHeight="1" x14ac:dyDescent="0.25"/>
    <row r="46" spans="1:29" x14ac:dyDescent="0.2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row>
    <row r="47" spans="1:29" x14ac:dyDescent="0.2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row>
    <row r="48" spans="1:29" x14ac:dyDescent="0.2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row>
    <row r="49" s="151" customFormat="1" x14ac:dyDescent="0.25"/>
    <row r="50" s="151" customFormat="1" x14ac:dyDescent="0.25"/>
    <row r="51" s="151" customFormat="1" x14ac:dyDescent="0.25"/>
    <row r="52" s="151" customFormat="1" x14ac:dyDescent="0.25"/>
    <row r="53" s="151" customFormat="1" x14ac:dyDescent="0.25"/>
    <row r="54" s="151" customFormat="1" x14ac:dyDescent="0.25"/>
    <row r="55" s="151" customFormat="1" x14ac:dyDescent="0.25"/>
    <row r="56" s="151" customFormat="1" x14ac:dyDescent="0.25"/>
    <row r="57" s="151" customFormat="1" x14ac:dyDescent="0.25"/>
    <row r="58" s="151" customFormat="1" x14ac:dyDescent="0.25"/>
    <row r="59" s="151" customFormat="1" x14ac:dyDescent="0.25"/>
    <row r="60" s="151" customFormat="1" x14ac:dyDescent="0.25"/>
    <row r="61" s="151" customFormat="1" x14ac:dyDescent="0.25"/>
    <row r="62" s="151" customFormat="1" x14ac:dyDescent="0.25"/>
    <row r="63" s="151" customFormat="1" x14ac:dyDescent="0.25"/>
    <row r="64" s="151" customFormat="1" x14ac:dyDescent="0.25"/>
    <row r="65" s="151" customFormat="1" x14ac:dyDescent="0.25"/>
    <row r="66" s="151" customFormat="1" x14ac:dyDescent="0.25"/>
    <row r="67" s="151" customFormat="1" x14ac:dyDescent="0.25"/>
    <row r="68" s="151" customFormat="1" x14ac:dyDescent="0.25"/>
    <row r="69" s="151" customFormat="1" x14ac:dyDescent="0.25"/>
    <row r="70" s="151" customFormat="1" x14ac:dyDescent="0.25"/>
    <row r="71" s="151" customFormat="1" x14ac:dyDescent="0.25"/>
    <row r="72" s="151" customFormat="1" x14ac:dyDescent="0.25"/>
    <row r="73" s="151" customFormat="1" x14ac:dyDescent="0.25"/>
    <row r="74" s="151" customFormat="1" x14ac:dyDescent="0.25"/>
    <row r="75" s="151" customFormat="1" x14ac:dyDescent="0.25"/>
    <row r="76" s="151" customFormat="1" x14ac:dyDescent="0.25"/>
    <row r="77" s="151" customFormat="1" x14ac:dyDescent="0.25"/>
    <row r="78" s="151" customFormat="1" x14ac:dyDescent="0.25"/>
    <row r="79" s="151" customFormat="1" x14ac:dyDescent="0.25"/>
    <row r="80" s="151" customFormat="1" x14ac:dyDescent="0.25"/>
    <row r="81" s="151" customFormat="1" x14ac:dyDescent="0.25"/>
    <row r="82" s="151" customFormat="1" x14ac:dyDescent="0.25"/>
    <row r="83" s="151" customFormat="1" x14ac:dyDescent="0.25"/>
    <row r="84" s="151" customFormat="1" x14ac:dyDescent="0.25"/>
    <row r="85" s="151" customFormat="1" x14ac:dyDescent="0.25"/>
    <row r="86" s="151" customFormat="1" x14ac:dyDescent="0.25"/>
  </sheetData>
  <mergeCells count="22">
    <mergeCell ref="B43:AB43"/>
    <mergeCell ref="Q38:AB38"/>
    <mergeCell ref="Q7:S7"/>
    <mergeCell ref="T7:V7"/>
    <mergeCell ref="Q33:AB33"/>
    <mergeCell ref="B33:O33"/>
    <mergeCell ref="B38:O38"/>
    <mergeCell ref="J7:L7"/>
    <mergeCell ref="G7:I7"/>
    <mergeCell ref="D7:F7"/>
    <mergeCell ref="B8:C8"/>
    <mergeCell ref="M7:O7"/>
    <mergeCell ref="Q28:AB28"/>
    <mergeCell ref="W7:Y7"/>
    <mergeCell ref="Z7:AB7"/>
    <mergeCell ref="B28:O28"/>
    <mergeCell ref="B2:AB2"/>
    <mergeCell ref="Q6:AB6"/>
    <mergeCell ref="D6:O6"/>
    <mergeCell ref="B3:Q3"/>
    <mergeCell ref="R3:AB3"/>
    <mergeCell ref="B4:AB4"/>
  </mergeCells>
  <phoneticPr fontId="0" type="noConversion"/>
  <printOptions horizontalCentered="1" verticalCentered="1"/>
  <pageMargins left="0.25" right="0.25" top="0.25" bottom="0.25" header="0" footer="0"/>
  <pageSetup scale="70" orientation="landscape" r:id="rId1"/>
  <headerFooter alignWithMargins="0"/>
  <rowBreaks count="1" manualBreakCount="1">
    <brk id="46" max="16383" man="1"/>
  </rowBreaks>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D9777D5A3D5441AF3F9A5A9DCC0D25" ma:contentTypeVersion="16" ma:contentTypeDescription="Create a new document." ma:contentTypeScope="" ma:versionID="5995fb3cfba28b719aabf08e3219f9db">
  <xsd:schema xmlns:xsd="http://www.w3.org/2001/XMLSchema" xmlns:xs="http://www.w3.org/2001/XMLSchema" xmlns:p="http://schemas.microsoft.com/office/2006/metadata/properties" xmlns:ns2="a725e38a-928c-4a55-b415-2fb50ddb18b5" xmlns:ns3="0d89de6e-69e5-4a93-ab1d-187c257fab03" targetNamespace="http://schemas.microsoft.com/office/2006/metadata/properties" ma:root="true" ma:fieldsID="a80b233d750b9d761dc09ca1a6906669" ns2:_="" ns3:_="">
    <xsd:import namespace="a725e38a-928c-4a55-b415-2fb50ddb18b5"/>
    <xsd:import namespace="0d89de6e-69e5-4a93-ab1d-187c257fa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5e38a-928c-4a55-b415-2fb50ddb1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673cba-9a13-4628-b64e-30eed34373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89de6e-69e5-4a93-ab1d-187c257fab0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60586e-bfc0-43c4-b16d-45ab49f20c61}" ma:internalName="TaxCatchAll" ma:showField="CatchAllData" ma:web="0d89de6e-69e5-4a93-ab1d-187c257fab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25e38a-928c-4a55-b415-2fb50ddb18b5">
      <Terms xmlns="http://schemas.microsoft.com/office/infopath/2007/PartnerControls"/>
    </lcf76f155ced4ddcb4097134ff3c332f>
    <TaxCatchAll xmlns="0d89de6e-69e5-4a93-ab1d-187c257fab0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8BB8A-B58C-433C-B8AA-3B14427C7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5e38a-928c-4a55-b415-2fb50ddb18b5"/>
    <ds:schemaRef ds:uri="0d89de6e-69e5-4a93-ab1d-187c257fa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641E84-A45E-4459-B396-DB082487E45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 ds:uri="a725e38a-928c-4a55-b415-2fb50ddb18b5"/>
    <ds:schemaRef ds:uri="0d89de6e-69e5-4a93-ab1d-187c257fab03"/>
  </ds:schemaRefs>
</ds:datastoreItem>
</file>

<file path=customXml/itemProps3.xml><?xml version="1.0" encoding="utf-8"?>
<ds:datastoreItem xmlns:ds="http://schemas.openxmlformats.org/officeDocument/2006/customXml" ds:itemID="{260A180D-B391-4A82-A7A0-0009E805D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40</vt:i4>
      </vt:variant>
      <vt:variant>
        <vt:lpstr>Named Ranges</vt:lpstr>
      </vt:variant>
      <vt:variant>
        <vt:i4>40</vt:i4>
      </vt:variant>
    </vt:vector>
  </HeadingPairs>
  <TitlesOfParts>
    <vt:vector size="80" baseType="lpstr">
      <vt:lpstr>Table of Contents</vt:lpstr>
      <vt:lpstr>Glance</vt:lpstr>
      <vt:lpstr>Summary</vt:lpstr>
      <vt:lpstr>Comp</vt:lpstr>
      <vt:lpstr>Response</vt:lpstr>
      <vt:lpstr>Day of Week</vt:lpstr>
      <vt:lpstr>Daily by Month</vt:lpstr>
      <vt:lpstr>Segmentation Glance</vt:lpstr>
      <vt:lpstr>Segmentation Occ</vt:lpstr>
      <vt:lpstr>Segmentation ADR</vt:lpstr>
      <vt:lpstr>Segmentation RevPAR</vt:lpstr>
      <vt:lpstr>Segmentation Indexes</vt:lpstr>
      <vt:lpstr>Segmentation Ranking</vt:lpstr>
      <vt:lpstr>Segmentation DOW Month</vt:lpstr>
      <vt:lpstr>Segmentation DOW YTD</vt:lpstr>
      <vt:lpstr>Segmentation DOW Run 3</vt:lpstr>
      <vt:lpstr>Segmentation DOW Run 12</vt:lpstr>
      <vt:lpstr>Add Rev ADR</vt:lpstr>
      <vt:lpstr>Add Rev RevPAR</vt:lpstr>
      <vt:lpstr>Segmentation Response</vt:lpstr>
      <vt:lpstr>Glance_2</vt:lpstr>
      <vt:lpstr>Summary_2</vt:lpstr>
      <vt:lpstr>Comp_2</vt:lpstr>
      <vt:lpstr>Response_2</vt:lpstr>
      <vt:lpstr>Day of Week_2</vt:lpstr>
      <vt:lpstr>Daily by Month_2</vt:lpstr>
      <vt:lpstr>Segmentation Glance_2</vt:lpstr>
      <vt:lpstr>Segmentation Occ_2</vt:lpstr>
      <vt:lpstr>Segmentation ADR_2</vt:lpstr>
      <vt:lpstr>Segmentation RevPAR_2</vt:lpstr>
      <vt:lpstr>Segmentation Indexes_2</vt:lpstr>
      <vt:lpstr>Segmentation Ranking_2</vt:lpstr>
      <vt:lpstr>Segmentation DOW Month_2</vt:lpstr>
      <vt:lpstr>Segmentation DOW YTD_2</vt:lpstr>
      <vt:lpstr>Segmentation DOW Run 3_2</vt:lpstr>
      <vt:lpstr>Segmentation DOW Run 12_2</vt:lpstr>
      <vt:lpstr>Add Rev ADR_2</vt:lpstr>
      <vt:lpstr>Add Rev RevPAR_2</vt:lpstr>
      <vt:lpstr>Segmentation Response_2</vt:lpstr>
      <vt:lpstr>Help</vt:lpstr>
      <vt:lpstr>'Add Rev ADR'!Print_Area</vt:lpstr>
      <vt:lpstr>'Add Rev ADR_2'!Print_Area</vt:lpstr>
      <vt:lpstr>'Add Rev RevPAR'!Print_Area</vt:lpstr>
      <vt:lpstr>'Add Rev RevPAR_2'!Print_Area</vt:lpstr>
      <vt:lpstr>Comp!Print_Area</vt:lpstr>
      <vt:lpstr>Comp_2!Print_Area</vt:lpstr>
      <vt:lpstr>'Daily by Month'!Print_Area</vt:lpstr>
      <vt:lpstr>'Daily by Month_2'!Print_Area</vt:lpstr>
      <vt:lpstr>'Day of Week'!Print_Area</vt:lpstr>
      <vt:lpstr>'Day of Week_2'!Print_Area</vt:lpstr>
      <vt:lpstr>Glance!Print_Area</vt:lpstr>
      <vt:lpstr>Glance_2!Print_Area</vt:lpstr>
      <vt:lpstr>Help!Print_Area</vt:lpstr>
      <vt:lpstr>Response!Print_Area</vt:lpstr>
      <vt:lpstr>Response_2!Print_Area</vt:lpstr>
      <vt:lpstr>'Segmentation ADR'!Print_Area</vt:lpstr>
      <vt:lpstr>'Segmentation ADR_2'!Print_Area</vt:lpstr>
      <vt:lpstr>'Segmentation DOW Month'!Print_Area</vt:lpstr>
      <vt:lpstr>'Segmentation DOW Month_2'!Print_Area</vt:lpstr>
      <vt:lpstr>'Segmentation DOW Run 12'!Print_Area</vt:lpstr>
      <vt:lpstr>'Segmentation DOW Run 12_2'!Print_Area</vt:lpstr>
      <vt:lpstr>'Segmentation DOW Run 3'!Print_Area</vt:lpstr>
      <vt:lpstr>'Segmentation DOW Run 3_2'!Print_Area</vt:lpstr>
      <vt:lpstr>'Segmentation DOW YTD'!Print_Area</vt:lpstr>
      <vt:lpstr>'Segmentation DOW YTD_2'!Print_Area</vt:lpstr>
      <vt:lpstr>'Segmentation Glance'!Print_Area</vt:lpstr>
      <vt:lpstr>'Segmentation Glance_2'!Print_Area</vt:lpstr>
      <vt:lpstr>'Segmentation Indexes'!Print_Area</vt:lpstr>
      <vt:lpstr>'Segmentation Indexes_2'!Print_Area</vt:lpstr>
      <vt:lpstr>'Segmentation Occ'!Print_Area</vt:lpstr>
      <vt:lpstr>'Segmentation Occ_2'!Print_Area</vt:lpstr>
      <vt:lpstr>'Segmentation Ranking'!Print_Area</vt:lpstr>
      <vt:lpstr>'Segmentation Ranking_2'!Print_Area</vt:lpstr>
      <vt:lpstr>'Segmentation Response'!Print_Area</vt:lpstr>
      <vt:lpstr>'Segmentation Response_2'!Print_Area</vt:lpstr>
      <vt:lpstr>'Segmentation RevPAR'!Print_Area</vt:lpstr>
      <vt:lpstr>'Segmentation RevPAR_2'!Print_Area</vt:lpstr>
      <vt:lpstr>Summary!Print_Area</vt:lpstr>
      <vt:lpstr>Summary_2!Print_Area</vt:lpstr>
      <vt:lpstr>'Table of Contents'!Print_Area</vt:lpstr>
    </vt:vector>
  </TitlesOfParts>
  <Manager>13491004</Manager>
  <Company>290</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eSTAR</dc:title>
  <dc:subject>767</dc:subject>
  <dc:creator>STR, Inc.</dc:creator>
  <cp:keywords>767</cp:keywords>
  <cp:lastModifiedBy>Vasilis Halakos</cp:lastModifiedBy>
  <cp:lastPrinted>2016-02-11T20:47:50Z</cp:lastPrinted>
  <dcterms:created xsi:type="dcterms:W3CDTF">2003-06-11T18:24:11Z</dcterms:created>
  <dcterms:modified xsi:type="dcterms:W3CDTF">2023-02-21T21:26:07Z</dcterms:modified>
  <cp:category>804,836,748,808,805,837,749,809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celWriter version">
    <vt:lpwstr/>
  </property>
  <property fmtid="{D5CDD505-2E9C-101B-9397-08002B2CF9AE}" pid="3" name="ContentTypeId">
    <vt:lpwstr>0x010100D1D9777D5A3D5441AF3F9A5A9DCC0D25</vt:lpwstr>
  </property>
  <property fmtid="{D5CDD505-2E9C-101B-9397-08002B2CF9AE}" pid="4" name="MediaServiceImageTags">
    <vt:lpwstr/>
  </property>
</Properties>
</file>