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JigarSh\Downloads\"/>
    </mc:Choice>
  </mc:AlternateContent>
  <xr:revisionPtr revIDLastSave="0" documentId="8_{E55DF305-75C8-4062-92B9-A5CC6115145F}" xr6:coauthVersionLast="47" xr6:coauthVersionMax="47" xr10:uidLastSave="{00000000-0000-0000-0000-000000000000}"/>
  <bookViews>
    <workbookView xWindow="28680" yWindow="-120" windowWidth="29040" windowHeight="15840" tabRatio="813" xr2:uid="{00000000-000D-0000-FFFF-FFFF00000000}"/>
  </bookViews>
  <sheets>
    <sheet name="APNE Q2-2026 P&amp;L" sheetId="2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26" roundtripDataChecksum="O9ZrQjYjiunJIMqYwaZNpuud2G424GP3KUPpIly3ekU="/>
    </ext>
  </extLst>
</workbook>
</file>

<file path=xl/calcChain.xml><?xml version="1.0" encoding="utf-8"?>
<calcChain xmlns="http://schemas.openxmlformats.org/spreadsheetml/2006/main">
  <c r="R61" i="23" l="1"/>
  <c r="AA86" i="23"/>
  <c r="AA82" i="23"/>
  <c r="AA81" i="23"/>
  <c r="AA77" i="23"/>
  <c r="AA76" i="23"/>
  <c r="AA75" i="23"/>
  <c r="AA74" i="23"/>
  <c r="AA73" i="23"/>
  <c r="AA72" i="23"/>
  <c r="AA71" i="23"/>
  <c r="AA70" i="23"/>
  <c r="AA67" i="23"/>
  <c r="AA66" i="23"/>
  <c r="AA65" i="23"/>
  <c r="AA64" i="23"/>
  <c r="AA63" i="23"/>
  <c r="AA62" i="23"/>
  <c r="AA61" i="23"/>
  <c r="AA60" i="23"/>
  <c r="AA59" i="23"/>
  <c r="AA58" i="23"/>
  <c r="AA57" i="23"/>
  <c r="AA56" i="23"/>
  <c r="AA55" i="23"/>
  <c r="AA54" i="23"/>
  <c r="AA53" i="23"/>
  <c r="AA52" i="23"/>
  <c r="AA51" i="23"/>
  <c r="AA50" i="23"/>
  <c r="AA47" i="23"/>
  <c r="AA46" i="23"/>
  <c r="AA45" i="23"/>
  <c r="AA44" i="23"/>
  <c r="AA43" i="23"/>
  <c r="AA42" i="23"/>
  <c r="AA41" i="23"/>
  <c r="AA35" i="23"/>
  <c r="AA34" i="23"/>
  <c r="AA33" i="23"/>
  <c r="AA32" i="23"/>
  <c r="AA30" i="23"/>
  <c r="AA31" i="23" s="1"/>
  <c r="AA27" i="23"/>
  <c r="AA26" i="23"/>
  <c r="AA25" i="23"/>
  <c r="AA23" i="23"/>
  <c r="AA20" i="23"/>
  <c r="AA19" i="23"/>
  <c r="AA18" i="23"/>
  <c r="AA17" i="23"/>
  <c r="AA16" i="23"/>
  <c r="AA15" i="23"/>
  <c r="AA12" i="23"/>
  <c r="AA9" i="23"/>
  <c r="AA8" i="23"/>
  <c r="AA7" i="23"/>
  <c r="AA6" i="23"/>
  <c r="AA5" i="23"/>
  <c r="AA4" i="23"/>
  <c r="AA3" i="23"/>
  <c r="AA10" i="23" s="1"/>
  <c r="AA2" i="23"/>
  <c r="Z21" i="23"/>
  <c r="Z28" i="23"/>
  <c r="Z35" i="23"/>
  <c r="Z10" i="23"/>
  <c r="AA90" i="23"/>
  <c r="Y84" i="23"/>
  <c r="X84" i="23"/>
  <c r="W84" i="23"/>
  <c r="V84" i="23"/>
  <c r="U84" i="23"/>
  <c r="T84" i="23"/>
  <c r="S84" i="23"/>
  <c r="R84" i="23"/>
  <c r="Q84" i="23"/>
  <c r="P84" i="23"/>
  <c r="O84" i="23"/>
  <c r="N84" i="23"/>
  <c r="M84" i="23"/>
  <c r="L84" i="23"/>
  <c r="K84" i="23"/>
  <c r="J84" i="23"/>
  <c r="I84" i="23"/>
  <c r="H84" i="23"/>
  <c r="G84" i="23"/>
  <c r="F84" i="23"/>
  <c r="E84" i="23"/>
  <c r="D84" i="23"/>
  <c r="C84" i="23"/>
  <c r="B84" i="23"/>
  <c r="Y79" i="23"/>
  <c r="X79" i="23"/>
  <c r="W79" i="23"/>
  <c r="V79" i="23"/>
  <c r="U79" i="23"/>
  <c r="T79" i="23"/>
  <c r="S79" i="23"/>
  <c r="R79" i="23"/>
  <c r="Q79" i="23"/>
  <c r="P79" i="23"/>
  <c r="O79" i="23"/>
  <c r="N79" i="23"/>
  <c r="M79" i="23"/>
  <c r="L79" i="23"/>
  <c r="K79" i="23"/>
  <c r="J79" i="23"/>
  <c r="I79" i="23"/>
  <c r="H79" i="23"/>
  <c r="G79" i="23"/>
  <c r="F79" i="23"/>
  <c r="E79" i="23"/>
  <c r="D79" i="23"/>
  <c r="C79" i="23"/>
  <c r="B79" i="23"/>
  <c r="Y69" i="23"/>
  <c r="X69" i="23"/>
  <c r="W69" i="23"/>
  <c r="V69" i="23"/>
  <c r="U69" i="23"/>
  <c r="T69" i="23"/>
  <c r="S69" i="23"/>
  <c r="R69" i="23"/>
  <c r="Q69" i="23"/>
  <c r="P69" i="23"/>
  <c r="O69" i="23"/>
  <c r="N69" i="23"/>
  <c r="M69" i="23"/>
  <c r="L69" i="23"/>
  <c r="K69" i="23"/>
  <c r="J69" i="23"/>
  <c r="I69" i="23"/>
  <c r="H69" i="23"/>
  <c r="G69" i="23"/>
  <c r="F69" i="23"/>
  <c r="E69" i="23"/>
  <c r="D69" i="23"/>
  <c r="C69" i="23"/>
  <c r="B69" i="23"/>
  <c r="Y31" i="23"/>
  <c r="X31" i="23"/>
  <c r="W31" i="23"/>
  <c r="V31" i="23"/>
  <c r="U31" i="23"/>
  <c r="T31" i="23"/>
  <c r="S31" i="23"/>
  <c r="R31" i="23"/>
  <c r="Q31" i="23"/>
  <c r="P31" i="23"/>
  <c r="O31" i="23"/>
  <c r="N31" i="23"/>
  <c r="M31" i="23"/>
  <c r="L31" i="23"/>
  <c r="K31" i="23"/>
  <c r="J31" i="23"/>
  <c r="I31" i="23"/>
  <c r="H31" i="23"/>
  <c r="G31" i="23"/>
  <c r="F31" i="23"/>
  <c r="E31" i="23"/>
  <c r="D31" i="23"/>
  <c r="C31" i="23"/>
  <c r="B31" i="23"/>
  <c r="Y28" i="23"/>
  <c r="X28" i="23"/>
  <c r="W28" i="23"/>
  <c r="V28" i="23"/>
  <c r="U28" i="23"/>
  <c r="T28" i="23"/>
  <c r="S28" i="23"/>
  <c r="R28" i="23"/>
  <c r="Q28" i="23"/>
  <c r="P28" i="23"/>
  <c r="O28" i="23"/>
  <c r="N28" i="23"/>
  <c r="M28" i="23"/>
  <c r="L28" i="23"/>
  <c r="K28" i="23"/>
  <c r="J28" i="23"/>
  <c r="I28" i="23"/>
  <c r="H28" i="23"/>
  <c r="G28" i="23"/>
  <c r="F28" i="23"/>
  <c r="E28" i="23"/>
  <c r="D28" i="23"/>
  <c r="C28" i="23"/>
  <c r="B28" i="23"/>
  <c r="Y21" i="23"/>
  <c r="Y35" i="23" s="1"/>
  <c r="Y38" i="23" s="1"/>
  <c r="Y88" i="23" s="1"/>
  <c r="X21" i="23"/>
  <c r="X35" i="23" s="1"/>
  <c r="X38" i="23" s="1"/>
  <c r="X88" i="23" s="1"/>
  <c r="W21" i="23"/>
  <c r="W35" i="23" s="1"/>
  <c r="W38" i="23" s="1"/>
  <c r="W88" i="23" s="1"/>
  <c r="V21" i="23"/>
  <c r="V35" i="23" s="1"/>
  <c r="V38" i="23" s="1"/>
  <c r="V88" i="23" s="1"/>
  <c r="U21" i="23"/>
  <c r="U35" i="23" s="1"/>
  <c r="U38" i="23" s="1"/>
  <c r="U88" i="23" s="1"/>
  <c r="T21" i="23"/>
  <c r="T35" i="23" s="1"/>
  <c r="T38" i="23" s="1"/>
  <c r="T88" i="23" s="1"/>
  <c r="S21" i="23"/>
  <c r="S35" i="23" s="1"/>
  <c r="S38" i="23" s="1"/>
  <c r="S88" i="23" s="1"/>
  <c r="R21" i="23"/>
  <c r="R35" i="23" s="1"/>
  <c r="R38" i="23" s="1"/>
  <c r="Q21" i="23"/>
  <c r="Q35" i="23" s="1"/>
  <c r="Q38" i="23" s="1"/>
  <c r="Q88" i="23" s="1"/>
  <c r="P21" i="23"/>
  <c r="P35" i="23" s="1"/>
  <c r="P38" i="23" s="1"/>
  <c r="P88" i="23" s="1"/>
  <c r="O21" i="23"/>
  <c r="O35" i="23" s="1"/>
  <c r="O38" i="23" s="1"/>
  <c r="O88" i="23" s="1"/>
  <c r="N21" i="23"/>
  <c r="N35" i="23" s="1"/>
  <c r="N38" i="23" s="1"/>
  <c r="N88" i="23" s="1"/>
  <c r="M21" i="23"/>
  <c r="M35" i="23" s="1"/>
  <c r="M38" i="23" s="1"/>
  <c r="M88" i="23" s="1"/>
  <c r="L21" i="23"/>
  <c r="L35" i="23" s="1"/>
  <c r="L38" i="23" s="1"/>
  <c r="L88" i="23" s="1"/>
  <c r="K21" i="23"/>
  <c r="K35" i="23" s="1"/>
  <c r="K38" i="23" s="1"/>
  <c r="K88" i="23" s="1"/>
  <c r="J21" i="23"/>
  <c r="J35" i="23" s="1"/>
  <c r="J38" i="23" s="1"/>
  <c r="J88" i="23" s="1"/>
  <c r="I21" i="23"/>
  <c r="I35" i="23" s="1"/>
  <c r="I38" i="23" s="1"/>
  <c r="I88" i="23" s="1"/>
  <c r="H21" i="23"/>
  <c r="H35" i="23" s="1"/>
  <c r="H38" i="23" s="1"/>
  <c r="H88" i="23" s="1"/>
  <c r="G21" i="23"/>
  <c r="G35" i="23" s="1"/>
  <c r="G38" i="23" s="1"/>
  <c r="G88" i="23" s="1"/>
  <c r="F21" i="23"/>
  <c r="F35" i="23" s="1"/>
  <c r="F38" i="23" s="1"/>
  <c r="F88" i="23" s="1"/>
  <c r="E21" i="23"/>
  <c r="E35" i="23" s="1"/>
  <c r="E38" i="23" s="1"/>
  <c r="E88" i="23" s="1"/>
  <c r="D21" i="23"/>
  <c r="D35" i="23" s="1"/>
  <c r="D38" i="23" s="1"/>
  <c r="D88" i="23" s="1"/>
  <c r="C21" i="23"/>
  <c r="B21" i="23"/>
  <c r="Y10" i="23"/>
  <c r="X10" i="23"/>
  <c r="W10" i="23"/>
  <c r="V10" i="23"/>
  <c r="U10" i="23"/>
  <c r="T10" i="23"/>
  <c r="S10" i="23"/>
  <c r="R10" i="23"/>
  <c r="Q10" i="23"/>
  <c r="P10" i="23"/>
  <c r="O10" i="23"/>
  <c r="N10" i="23"/>
  <c r="M10" i="23"/>
  <c r="L10" i="23"/>
  <c r="K10" i="23"/>
  <c r="J10" i="23"/>
  <c r="I10" i="23"/>
  <c r="G10" i="23"/>
  <c r="F10" i="23"/>
  <c r="E10" i="23"/>
  <c r="D10" i="23"/>
  <c r="C10" i="23"/>
  <c r="B10" i="23"/>
  <c r="R88" i="23" l="1"/>
  <c r="AA79" i="23"/>
  <c r="AA28" i="23"/>
  <c r="AA21" i="23"/>
  <c r="Z38" i="23"/>
  <c r="AA38" i="23"/>
  <c r="C35" i="23"/>
  <c r="C38" i="23" s="1"/>
  <c r="C88" i="23" s="1"/>
  <c r="B35" i="23"/>
  <c r="B38" i="23" s="1"/>
  <c r="B88" i="23" s="1"/>
  <c r="Y91" i="23"/>
  <c r="X91" i="23"/>
  <c r="W91" i="23"/>
  <c r="V91" i="23"/>
  <c r="U91" i="23"/>
  <c r="T91" i="23"/>
  <c r="S91" i="23"/>
  <c r="Q91" i="23"/>
  <c r="P91" i="23"/>
  <c r="O91" i="23"/>
  <c r="N91" i="23"/>
  <c r="M91" i="23"/>
  <c r="L91" i="23"/>
  <c r="K91" i="23"/>
  <c r="J91" i="23"/>
  <c r="I91" i="23"/>
  <c r="H91" i="23"/>
  <c r="G91" i="23"/>
  <c r="F91" i="23"/>
  <c r="E91" i="23"/>
  <c r="D91" i="23"/>
  <c r="AA84" i="23"/>
  <c r="AA69" i="23"/>
  <c r="R91" i="23" l="1"/>
  <c r="C91" i="23"/>
  <c r="B91" i="23"/>
  <c r="AA88" i="23"/>
  <c r="AA91" i="23" s="1"/>
</calcChain>
</file>

<file path=xl/sharedStrings.xml><?xml version="1.0" encoding="utf-8"?>
<sst xmlns="http://schemas.openxmlformats.org/spreadsheetml/2006/main" count="98" uniqueCount="98">
  <si>
    <t>Particulars</t>
  </si>
  <si>
    <t xml:space="preserve">Broadway Chicken </t>
  </si>
  <si>
    <t xml:space="preserve">Catonsville Chicken </t>
  </si>
  <si>
    <t xml:space="preserve">Cockeysville Chicken </t>
  </si>
  <si>
    <t xml:space="preserve">Edmondson Chicken </t>
  </si>
  <si>
    <t xml:space="preserve">OwingsMill Chicken </t>
  </si>
  <si>
    <t xml:space="preserve">Randallstown Chicken </t>
  </si>
  <si>
    <t>RRP Chicken</t>
  </si>
  <si>
    <t xml:space="preserve">Security Chicken </t>
  </si>
  <si>
    <t xml:space="preserve">Sinclair Chicken </t>
  </si>
  <si>
    <t xml:space="preserve">Pulaski Chicken </t>
  </si>
  <si>
    <t xml:space="preserve">Easton Chicken </t>
  </si>
  <si>
    <t xml:space="preserve">Elkton Chicken </t>
  </si>
  <si>
    <t xml:space="preserve">Edgewood Chicken </t>
  </si>
  <si>
    <t xml:space="preserve"> JOPPA CHICKEN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</si>
  <si>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Merrit Chicken </t>
  </si>
  <si>
    <t xml:space="preserve">Salisbury Chicken </t>
  </si>
  <si>
    <t xml:space="preserve">Westminister Chicken </t>
  </si>
  <si>
    <t>York Chicken</t>
  </si>
  <si>
    <t>Belair Chicken</t>
  </si>
  <si>
    <t xml:space="preserve">Dover Chicken </t>
  </si>
  <si>
    <t xml:space="preserve">Rehoboth Chicken </t>
  </si>
  <si>
    <t>SALES :-</t>
  </si>
  <si>
    <t>Management fees  Income</t>
  </si>
  <si>
    <t>Rebate Income</t>
  </si>
  <si>
    <t>Non Taxable PPP Income</t>
  </si>
  <si>
    <t xml:space="preserve">COST OF GOODS </t>
  </si>
  <si>
    <t xml:space="preserve"> FRANCHISE &amp; ADVT FEES</t>
  </si>
  <si>
    <t xml:space="preserve"> LABOR COST:</t>
  </si>
  <si>
    <t xml:space="preserve">   REGULAR HOURS</t>
  </si>
  <si>
    <t xml:space="preserve">   SALARY</t>
  </si>
  <si>
    <t xml:space="preserve">   OT HOURS</t>
  </si>
  <si>
    <t xml:space="preserve">  COVID CARE</t>
  </si>
  <si>
    <t xml:space="preserve">   KITCHEN LABOR</t>
  </si>
  <si>
    <t xml:space="preserve">   TRAINING</t>
  </si>
  <si>
    <t>TOTAL LABOR COST</t>
  </si>
  <si>
    <t xml:space="preserve">   PAYROLL TAXES</t>
  </si>
  <si>
    <t>Opening Inventory</t>
  </si>
  <si>
    <t xml:space="preserve">  PURCHASE</t>
  </si>
  <si>
    <t>Ending Inventory</t>
  </si>
  <si>
    <t xml:space="preserve">  PERFORMANCE BONUS</t>
  </si>
  <si>
    <t xml:space="preserve">   BONUS</t>
  </si>
  <si>
    <t xml:space="preserve"> UNIFORM </t>
  </si>
  <si>
    <t xml:space="preserve"> RESTAURANT SUPP</t>
  </si>
  <si>
    <t>DELIVERY CHARGES</t>
  </si>
  <si>
    <t>TOTAL COST OF GOODS SOLD</t>
  </si>
  <si>
    <t>GROSS PROFIT</t>
  </si>
  <si>
    <t>EXPENSES</t>
  </si>
  <si>
    <t xml:space="preserve"> AUTO EXPENSE</t>
  </si>
  <si>
    <t xml:space="preserve"> CLEANING EXP</t>
  </si>
  <si>
    <t xml:space="preserve"> INSURANCE EXP &amp; WORKERS COMP</t>
  </si>
  <si>
    <t xml:space="preserve"> RENT </t>
  </si>
  <si>
    <t xml:space="preserve"> REPAIR &amp; MAINT</t>
  </si>
  <si>
    <t xml:space="preserve"> UTILITIES</t>
  </si>
  <si>
    <t>Mangement Fees</t>
  </si>
  <si>
    <t xml:space="preserve"> OPERATING EXP</t>
  </si>
  <si>
    <t xml:space="preserve">    CREDIT CARD CHARGES</t>
  </si>
  <si>
    <t xml:space="preserve">    LICENCE AND PERMITS</t>
  </si>
  <si>
    <t xml:space="preserve">    ACCOUNTING FEES</t>
  </si>
  <si>
    <t xml:space="preserve">    BANK CHARGES</t>
  </si>
  <si>
    <t xml:space="preserve">    PAYROLL EXPENSE</t>
  </si>
  <si>
    <t xml:space="preserve">    SHORTAGES</t>
  </si>
  <si>
    <t xml:space="preserve">    MISC EXP</t>
  </si>
  <si>
    <t xml:space="preserve">    Office Expenses</t>
  </si>
  <si>
    <t xml:space="preserve">    Security and Alarm</t>
  </si>
  <si>
    <t xml:space="preserve">    DONATIONS</t>
  </si>
  <si>
    <t xml:space="preserve">    EQUIPMENT RENTAL</t>
  </si>
  <si>
    <t xml:space="preserve">   POPEYES SERVICE CHECK</t>
  </si>
  <si>
    <t xml:space="preserve">   PROFESSIONAL FEES</t>
  </si>
  <si>
    <t xml:space="preserve">   CONVENSION EXPENSES</t>
  </si>
  <si>
    <t xml:space="preserve">   COMPUTER EXPENSES</t>
  </si>
  <si>
    <t xml:space="preserve">   Advertising and Promotion</t>
  </si>
  <si>
    <t xml:space="preserve">  Non recurring expenses</t>
  </si>
  <si>
    <t xml:space="preserve">   Professional fees</t>
  </si>
  <si>
    <t xml:space="preserve"> TAXES</t>
  </si>
  <si>
    <t xml:space="preserve">     RE TAX AND PROPRTY TAX</t>
  </si>
  <si>
    <t xml:space="preserve">    -MISC TAX</t>
  </si>
  <si>
    <t xml:space="preserve">    Property tax</t>
  </si>
  <si>
    <t xml:space="preserve">     STATE TAXES</t>
  </si>
  <si>
    <t xml:space="preserve">    -PROPERTY TAX-MARYLAND</t>
  </si>
  <si>
    <t xml:space="preserve">   LOCAL MERCANTILE TAX</t>
  </si>
  <si>
    <t xml:space="preserve">  NJ Filing fees</t>
  </si>
  <si>
    <t xml:space="preserve">    Gross receipt tax</t>
  </si>
  <si>
    <t>INTEREST EXPENSES</t>
  </si>
  <si>
    <t xml:space="preserve"> BANK</t>
  </si>
  <si>
    <t xml:space="preserve"> OTHER</t>
  </si>
  <si>
    <t>TOTAL EXPENSES</t>
  </si>
  <si>
    <t>Total</t>
  </si>
  <si>
    <t>Rental Income</t>
  </si>
  <si>
    <t>ERC Credit Income</t>
  </si>
  <si>
    <t>ERC Interest Income</t>
  </si>
  <si>
    <t>ADJ</t>
  </si>
  <si>
    <t xml:space="preserve">Naugatack Chicken LLC </t>
  </si>
  <si>
    <t xml:space="preserve">Willmar Chicken LLC </t>
  </si>
  <si>
    <t xml:space="preserve">Willimantic Chicken LLC </t>
  </si>
  <si>
    <t xml:space="preserve">Misc Income </t>
  </si>
  <si>
    <t>AMORTISATION EXPENSE</t>
  </si>
  <si>
    <t>EBITDA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</si>
</sst>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#,##0.00;\-#,##0.00"/>
    <numFmt numFmtId="166" formatCode="_(\$* #,##0.00_);_(\$* \(#,##0.00\);_(\$* &quot;-&quot;??_);_(@_)"/>
  </numFmts>
  <fonts count="6" x14ac:knownFonts="1">
    <font>
      <sz val="11"/>
      <color theme="1"/>
      <name val="Calibri"/>
      <scheme val="minor"/>
    </font>
    <font>
      <b/>
      <sz val="12"/>
      <color theme="1"/>
      <name val="Garamond"/>
      <family val="1"/>
    </font>
    <font>
      <sz val="12"/>
      <color theme="1"/>
      <name val="Garamond"/>
      <family val="1"/>
    </font>
    <font>
      <b/>
      <u/>
      <sz val="12"/>
      <color theme="1"/>
      <name val="Garamond"/>
      <family val="1"/>
    </font>
    <font>
      <sz val="11"/>
      <color theme="1"/>
      <name val="Calibri"/>
      <family val="2"/>
      <scheme val="minor"/>
    </font>
    <font>
      <b/>
      <sz val="12"/>
      <color theme="1"/>
      <name val="Garamond"/>
    </font>
  </fonts>
  <fills count="10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E598"/>
        <bgColor rgb="FFFFE598"/>
      </patternFill>
    </fill>
    <fill>
      <patternFill patternType="solid">
        <fgColor rgb="FFD8D8D8"/>
        <bgColor rgb="FFD8D8D8"/>
      </patternFill>
    </fill>
    <fill>
      <patternFill patternType="solid">
        <fgColor rgb="FFD6DCE4"/>
        <bgColor rgb="FFD6DCE4"/>
      </patternFill>
    </fill>
    <fill>
      <patternFill patternType="solid">
        <fgColor rgb="FFBDD6EE"/>
        <bgColor rgb="FFBDD6E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1" fillId="4" borderId="3" xfId="0" applyFont="1" applyFill="1" applyBorder="1"/>
    <xf numFmtId="0" fontId="1" fillId="4" borderId="1" xfId="0" applyFont="1" applyFill="1" applyBorder="1"/>
    <xf numFmtId="0" fontId="1" fillId="0" borderId="1" xfId="0" applyFont="1" applyBorder="1"/>
    <xf numFmtId="0" fontId="1" fillId="5" borderId="1" xfId="0" applyFont="1" applyFill="1" applyBorder="1"/>
    <xf numFmtId="0" fontId="1" fillId="6" borderId="1" xfId="0" applyFont="1" applyFill="1" applyBorder="1"/>
    <xf numFmtId="165" fontId="0" fillId="0" borderId="0" xfId="0" applyNumberFormat="1"/>
    <xf numFmtId="43" fontId="0" fillId="0" borderId="0" xfId="0" applyNumberFormat="1"/>
    <xf numFmtId="49" fontId="1" fillId="2" borderId="2" xfId="0" applyNumberFormat="1" applyFont="1" applyFill="1" applyBorder="1" applyAlignment="1">
      <alignment horizontal="center" vertical="center" wrapText="1"/>
    </xf>
    <xf numFmtId="43" fontId="2" fillId="7" borderId="6" xfId="1" applyFont="1" applyFill="1" applyBorder="1"/>
    <xf numFmtId="0" fontId="3" fillId="0" borderId="1" xfId="0" applyFont="1" applyBorder="1"/>
    <xf numFmtId="43" fontId="2" fillId="0" borderId="8" xfId="1" applyFont="1" applyBorder="1"/>
    <xf numFmtId="43" fontId="2" fillId="0" borderId="9" xfId="1" applyFont="1" applyBorder="1"/>
    <xf numFmtId="43" fontId="2" fillId="0" borderId="10" xfId="1" applyFont="1" applyBorder="1"/>
    <xf numFmtId="43" fontId="2" fillId="0" borderId="5" xfId="1" applyFont="1" applyBorder="1"/>
    <xf numFmtId="43" fontId="2" fillId="0" borderId="7" xfId="1" applyFont="1" applyBorder="1"/>
    <xf numFmtId="0" fontId="2" fillId="0" borderId="4" xfId="0" applyFont="1" applyBorder="1"/>
    <xf numFmtId="43" fontId="2" fillId="0" borderId="6" xfId="1" applyFont="1" applyBorder="1"/>
    <xf numFmtId="43" fontId="2" fillId="8" borderId="10" xfId="1" applyFont="1" applyFill="1" applyBorder="1"/>
    <xf numFmtId="43" fontId="2" fillId="9" borderId="9" xfId="1" applyFont="1" applyFill="1" applyBorder="1"/>
    <xf numFmtId="43" fontId="2" fillId="0" borderId="8" xfId="1" applyFont="1" applyFill="1" applyBorder="1"/>
    <xf numFmtId="43" fontId="2" fillId="9" borderId="5" xfId="1" applyFont="1" applyFill="1" applyBorder="1"/>
    <xf numFmtId="166" fontId="2" fillId="7" borderId="5" xfId="1" applyNumberFormat="1" applyFont="1" applyFill="1" applyBorder="1"/>
    <xf numFmtId="166" fontId="2" fillId="0" borderId="8" xfId="1" applyNumberFormat="1" applyFont="1" applyBorder="1"/>
    <xf numFmtId="166" fontId="2" fillId="0" borderId="5" xfId="1" applyNumberFormat="1" applyFont="1" applyBorder="1"/>
    <xf numFmtId="166" fontId="2" fillId="0" borderId="9" xfId="1" applyNumberFormat="1" applyFont="1" applyBorder="1"/>
    <xf numFmtId="166" fontId="2" fillId="0" borderId="11" xfId="1" applyNumberFormat="1" applyFont="1" applyBorder="1"/>
    <xf numFmtId="49" fontId="5" fillId="2" borderId="2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customschemas.google.com/relationships/workbookmetadata" Target="metadata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8" Type="http://schemas.openxmlformats.org/officeDocument/2006/relationships/styles" Target="styles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DF20B2E-8EC7-45E0-BB50-556E38944BE7}">
  <we:reference id="wa200009404" version="1.0.0.8" store="en-US" storeType="OMEX"/>
  <we:alternateReferences>
    <we:reference id="wa200009404" version="1.0.0.8" store="wa200009404" storeType="OMEX"/>
  </we:alternateReferences>
  <we:properties>
    <we:property name="claude.fileId" value="&quot;9aa71fca-47d0-4bc1-9328-49ed00d5472d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71E26-952F-4057-81FE-7F36D4D93F8D}">
  <dimension ref="A1:AA91"/>
  <sheetViews>
    <sheetView tabSelected="1" zoomScaleNormal="100" workbookViewId="0">
      <pane xSplit="1" ySplit="1" topLeftCell="S2" activePane="bottomRight" state="frozen"/>
      <selection pane="topRight" activeCell="B1" sqref="B1"/>
      <selection pane="bottomLeft" activeCell="A2" sqref="A2"/>
      <selection pane="bottomRight" activeCell="U80" sqref="U80"/>
    </sheetView>
  </sheetViews>
  <sheetFormatPr defaultRowHeight="15" x14ac:dyDescent="0.25"/>
  <cols>
    <col min="1" max="1" width="40.28515625" bestFit="1" customWidth="1"/>
    <col min="2" max="26" width="15.28515625" customWidth="1"/>
    <col min="27" max="27" width="16.7109375" bestFit="1" customWidth="1"/>
  </cols>
  <sheetData>
    <row r="1" spans="1:27" ht="31.5" x14ac:dyDescent="0.25">
      <c r="A1" s="1" t="s">
        <v>0</v>
      </c>
      <c r="B1" s="29" t="s">
        <v>1</v>
      </c>
      <c r="C1" s="29" t="s">
        <v>2</v>
      </c>
      <c r="D1" s="29" t="s">
        <v>3</v>
      </c>
      <c r="E1" s="29" t="s">
        <v>4</v>
      </c>
      <c r="F1" s="29" t="s">
        <v>5</v>
      </c>
      <c r="G1" s="29" t="s">
        <v>6</v>
      </c>
      <c r="H1" s="29" t="s">
        <v>7</v>
      </c>
      <c r="I1" s="29" t="s">
        <v>8</v>
      </c>
      <c r="J1" s="29" t="s">
        <v>9</v>
      </c>
      <c r="K1" s="29" t="s">
        <v>10</v>
      </c>
      <c r="L1" s="29" t="s">
        <v>11</v>
      </c>
      <c r="M1" s="29" t="s">
        <v>12</v>
      </c>
      <c r="N1" s="29" t="s">
        <v>13</v>
      </c>
      <c r="O1" s="29" t="s">
        <v>14</v>
      </c>
      <c r="P1" s="29" t="s">
        <v>15</v>
      </c>
      <c r="Q1" s="29" t="s">
        <v>16</v>
      </c>
      <c r="R1" s="29" t="s">
        <v>17</v>
      </c>
      <c r="S1" s="29" t="s">
        <v>18</v>
      </c>
      <c r="T1" s="30" t="s">
        <v>19</v>
      </c>
      <c r="U1" s="29" t="s">
        <v>20</v>
      </c>
      <c r="V1" s="29" t="s">
        <v>21</v>
      </c>
      <c r="W1" s="29" t="s">
        <v>92</v>
      </c>
      <c r="X1" s="29" t="s">
        <v>93</v>
      </c>
      <c r="Y1" s="29" t="s">
        <v>94</v>
      </c>
      <c r="Z1" s="10" t="s">
        <v>91</v>
      </c>
      <c r="AA1" s="29" t="s">
        <v>87</v>
      </c>
    </row>
    <row r="2" spans="1:27" ht="15.75" x14ac:dyDescent="0.25">
      <c r="A2" s="3" t="s">
        <v>22</v>
      </c>
      <c r="B2" s="24">
        <v>1366341.15</v>
      </c>
      <c r="C2" s="24">
        <v>1327169.2</v>
      </c>
      <c r="D2" s="24">
        <v>1142855.0799999998</v>
      </c>
      <c r="E2" s="24">
        <v>1215714.76</v>
      </c>
      <c r="F2" s="24">
        <v>1471116.76</v>
      </c>
      <c r="G2" s="24">
        <v>1162103.17</v>
      </c>
      <c r="H2" s="24">
        <v>1161482.72</v>
      </c>
      <c r="I2" s="24">
        <v>1451923.52</v>
      </c>
      <c r="J2" s="24">
        <v>1399169.89</v>
      </c>
      <c r="K2" s="24">
        <v>1285360.44</v>
      </c>
      <c r="L2" s="24">
        <v>990529.75</v>
      </c>
      <c r="M2" s="24">
        <v>843227.54</v>
      </c>
      <c r="N2" s="24">
        <v>1314712.8</v>
      </c>
      <c r="O2" s="24">
        <v>1672307.48</v>
      </c>
      <c r="P2" s="24">
        <v>1244043.21</v>
      </c>
      <c r="Q2" s="24">
        <v>705518.01</v>
      </c>
      <c r="R2" s="24">
        <v>1073062.3599999999</v>
      </c>
      <c r="S2" s="24">
        <v>1515057.8800000001</v>
      </c>
      <c r="T2" s="24">
        <v>1038618.73</v>
      </c>
      <c r="U2" s="24">
        <v>894253.94</v>
      </c>
      <c r="V2" s="24">
        <v>789155.77</v>
      </c>
      <c r="W2" s="24">
        <v>478362.88</v>
      </c>
      <c r="X2" s="24">
        <v>468769.76</v>
      </c>
      <c r="Y2" s="24">
        <v>473371.54000000004</v>
      </c>
      <c r="Z2" s="24"/>
      <c r="AA2" s="24">
        <f>ROUND(SUM(B2:Z2),0)</f>
        <v>26484228</v>
      </c>
    </row>
    <row r="3" spans="1:27" ht="15.75" x14ac:dyDescent="0.25">
      <c r="A3" s="3" t="s">
        <v>23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>
        <f t="shared" ref="AA3:AA9" si="0">ROUND(SUM(B3:Z3),0)</f>
        <v>0</v>
      </c>
    </row>
    <row r="4" spans="1:27" ht="15.75" x14ac:dyDescent="0.25">
      <c r="A4" s="4" t="s">
        <v>24</v>
      </c>
      <c r="B4" s="24">
        <v>13584.39</v>
      </c>
      <c r="C4" s="24">
        <v>11953.61</v>
      </c>
      <c r="D4" s="24">
        <v>12129.7</v>
      </c>
      <c r="E4" s="24">
        <v>11046.64</v>
      </c>
      <c r="F4" s="24">
        <v>13002.56</v>
      </c>
      <c r="G4" s="24">
        <v>9611.18</v>
      </c>
      <c r="H4" s="24">
        <v>8686.2000000000007</v>
      </c>
      <c r="I4" s="24">
        <v>13057.33</v>
      </c>
      <c r="J4" s="24">
        <v>6811.22</v>
      </c>
      <c r="K4" s="24">
        <v>12877.88</v>
      </c>
      <c r="L4" s="24">
        <v>8576.48</v>
      </c>
      <c r="M4" s="24">
        <v>2944.25</v>
      </c>
      <c r="N4" s="24">
        <v>8403</v>
      </c>
      <c r="O4" s="24">
        <v>14159.33</v>
      </c>
      <c r="P4" s="24">
        <v>7904.36</v>
      </c>
      <c r="Q4" s="24">
        <v>3472.86</v>
      </c>
      <c r="R4" s="24">
        <v>13718.15</v>
      </c>
      <c r="S4" s="24">
        <v>11440.2</v>
      </c>
      <c r="T4" s="24">
        <v>9764.36</v>
      </c>
      <c r="U4" s="24">
        <v>4763.8100000000004</v>
      </c>
      <c r="V4" s="24">
        <v>486.32</v>
      </c>
      <c r="W4" s="24">
        <v>4611.97</v>
      </c>
      <c r="X4" s="24">
        <v>10320.1</v>
      </c>
      <c r="Y4" s="24">
        <v>5548.73</v>
      </c>
      <c r="Z4" s="24"/>
      <c r="AA4" s="24">
        <f t="shared" si="0"/>
        <v>218875</v>
      </c>
    </row>
    <row r="5" spans="1:27" ht="15.75" x14ac:dyDescent="0.25">
      <c r="A5" s="3" t="s">
        <v>88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1800</v>
      </c>
      <c r="W5" s="24">
        <v>0</v>
      </c>
      <c r="X5" s="24">
        <v>0</v>
      </c>
      <c r="Y5" s="24">
        <v>0</v>
      </c>
      <c r="Z5" s="24"/>
      <c r="AA5" s="24">
        <f t="shared" si="0"/>
        <v>1800</v>
      </c>
    </row>
    <row r="6" spans="1:27" ht="15.75" x14ac:dyDescent="0.25">
      <c r="A6" s="3" t="s">
        <v>95</v>
      </c>
      <c r="B6" s="24">
        <v>3472.1</v>
      </c>
      <c r="C6" s="24">
        <v>3390.04</v>
      </c>
      <c r="D6" s="24">
        <v>2961.06</v>
      </c>
      <c r="E6" s="24">
        <v>2895.01</v>
      </c>
      <c r="F6" s="24">
        <v>4262.54</v>
      </c>
      <c r="G6" s="24">
        <v>2935.82</v>
      </c>
      <c r="H6" s="24">
        <v>2816.55</v>
      </c>
      <c r="I6" s="24">
        <v>3770.9</v>
      </c>
      <c r="J6" s="24">
        <v>3150.37</v>
      </c>
      <c r="K6" s="24">
        <v>3434.54</v>
      </c>
      <c r="L6" s="24">
        <v>2501.84</v>
      </c>
      <c r="M6" s="24">
        <v>2040.54</v>
      </c>
      <c r="N6" s="24">
        <v>3624.5</v>
      </c>
      <c r="O6" s="24">
        <v>4104.32</v>
      </c>
      <c r="P6" s="24">
        <v>2802.5</v>
      </c>
      <c r="Q6" s="24">
        <v>1978.58</v>
      </c>
      <c r="R6" s="24">
        <v>2860.39</v>
      </c>
      <c r="S6" s="24">
        <v>3666.84</v>
      </c>
      <c r="T6" s="24">
        <v>2688.65</v>
      </c>
      <c r="U6" s="24">
        <v>2359.35</v>
      </c>
      <c r="V6" s="24">
        <v>2289.94</v>
      </c>
      <c r="W6" s="24">
        <v>1191.5999999999999</v>
      </c>
      <c r="X6" s="24">
        <v>1896.13</v>
      </c>
      <c r="Y6" s="24">
        <v>1275.08</v>
      </c>
      <c r="Z6" s="24"/>
      <c r="AA6" s="24">
        <f t="shared" si="0"/>
        <v>68369</v>
      </c>
    </row>
    <row r="7" spans="1:27" ht="15.75" x14ac:dyDescent="0.25">
      <c r="A7" s="3" t="s">
        <v>89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>
        <f t="shared" si="0"/>
        <v>0</v>
      </c>
    </row>
    <row r="8" spans="1:27" ht="15.75" x14ac:dyDescent="0.25">
      <c r="A8" s="3" t="s">
        <v>90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>
        <f t="shared" si="0"/>
        <v>0</v>
      </c>
    </row>
    <row r="9" spans="1:27" ht="15.75" x14ac:dyDescent="0.25">
      <c r="A9" s="2" t="s">
        <v>25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>
        <f t="shared" si="0"/>
        <v>0</v>
      </c>
    </row>
    <row r="10" spans="1:27" ht="16.5" thickBot="1" x14ac:dyDescent="0.3">
      <c r="A10" s="4"/>
      <c r="B10" s="11">
        <f t="shared" ref="B10:D10" si="1">ROUND(SUM(B2:B9),0)</f>
        <v>1383398</v>
      </c>
      <c r="C10" s="11">
        <f t="shared" si="1"/>
        <v>1342513</v>
      </c>
      <c r="D10" s="11">
        <f t="shared" si="1"/>
        <v>1157946</v>
      </c>
      <c r="E10" s="11">
        <f>ROUND(SUM(E2:E9),0)</f>
        <v>1229656</v>
      </c>
      <c r="F10" s="11">
        <f t="shared" ref="F10:AA10" si="2">ROUND(SUM(F2:F9),0)</f>
        <v>1488382</v>
      </c>
      <c r="G10" s="11">
        <f t="shared" si="2"/>
        <v>1174650</v>
      </c>
      <c r="H10" s="11">
        <v>1172985</v>
      </c>
      <c r="I10" s="11">
        <f t="shared" si="2"/>
        <v>1468752</v>
      </c>
      <c r="J10" s="11">
        <f t="shared" si="2"/>
        <v>1409131</v>
      </c>
      <c r="K10" s="11">
        <f t="shared" si="2"/>
        <v>1301673</v>
      </c>
      <c r="L10" s="11">
        <f t="shared" si="2"/>
        <v>1001608</v>
      </c>
      <c r="M10" s="11">
        <f t="shared" si="2"/>
        <v>848212</v>
      </c>
      <c r="N10" s="11">
        <f t="shared" si="2"/>
        <v>1326740</v>
      </c>
      <c r="O10" s="11">
        <f t="shared" si="2"/>
        <v>1690571</v>
      </c>
      <c r="P10" s="11">
        <f t="shared" si="2"/>
        <v>1254750</v>
      </c>
      <c r="Q10" s="11">
        <f t="shared" si="2"/>
        <v>710969</v>
      </c>
      <c r="R10" s="11">
        <f t="shared" si="2"/>
        <v>1089641</v>
      </c>
      <c r="S10" s="11">
        <f t="shared" si="2"/>
        <v>1530165</v>
      </c>
      <c r="T10" s="11">
        <f t="shared" si="2"/>
        <v>1051072</v>
      </c>
      <c r="U10" s="11">
        <f t="shared" si="2"/>
        <v>901377</v>
      </c>
      <c r="V10" s="11">
        <f t="shared" si="2"/>
        <v>793732</v>
      </c>
      <c r="W10" s="11">
        <f t="shared" si="2"/>
        <v>484166</v>
      </c>
      <c r="X10" s="11">
        <f t="shared" si="2"/>
        <v>480986</v>
      </c>
      <c r="Y10" s="11">
        <f t="shared" si="2"/>
        <v>480195</v>
      </c>
      <c r="Z10" s="11">
        <f t="shared" si="2"/>
        <v>0</v>
      </c>
      <c r="AA10" s="11">
        <f t="shared" si="2"/>
        <v>26773272</v>
      </c>
    </row>
    <row r="11" spans="1:27" ht="15.75" x14ac:dyDescent="0.25">
      <c r="A11" s="12" t="s">
        <v>26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16.5" thickBot="1" x14ac:dyDescent="0.3">
      <c r="A12" s="5" t="s">
        <v>27</v>
      </c>
      <c r="B12" s="27">
        <v>133181.84</v>
      </c>
      <c r="C12" s="27">
        <v>130949.06</v>
      </c>
      <c r="D12" s="27">
        <v>112198.43</v>
      </c>
      <c r="E12" s="27">
        <v>118711.45</v>
      </c>
      <c r="F12" s="27">
        <v>143961.18</v>
      </c>
      <c r="G12" s="27">
        <v>113935.97</v>
      </c>
      <c r="H12" s="27">
        <v>113211.69</v>
      </c>
      <c r="I12" s="27">
        <v>141344.48000000001</v>
      </c>
      <c r="J12" s="27">
        <v>136687.62</v>
      </c>
      <c r="K12" s="27">
        <v>128363.12</v>
      </c>
      <c r="L12" s="27">
        <v>96936.48</v>
      </c>
      <c r="M12" s="27">
        <v>82630.41</v>
      </c>
      <c r="N12" s="27">
        <v>128593.85</v>
      </c>
      <c r="O12" s="27">
        <v>164250.85</v>
      </c>
      <c r="P12" s="27">
        <v>121859.83</v>
      </c>
      <c r="Q12" s="27">
        <v>68581.55</v>
      </c>
      <c r="R12" s="27">
        <v>105324.4</v>
      </c>
      <c r="S12" s="27">
        <v>146852.28</v>
      </c>
      <c r="T12" s="27">
        <v>101589.99</v>
      </c>
      <c r="U12" s="27">
        <v>87102.75</v>
      </c>
      <c r="V12" s="27">
        <v>76892.39</v>
      </c>
      <c r="W12" s="27">
        <v>46408.12</v>
      </c>
      <c r="X12" s="27">
        <v>46165.62</v>
      </c>
      <c r="Y12" s="27">
        <v>46118</v>
      </c>
      <c r="Z12" s="27"/>
      <c r="AA12" s="24">
        <f t="shared" ref="AA12" si="3">ROUND(SUM(B12:Z12),0)</f>
        <v>2591851</v>
      </c>
    </row>
    <row r="13" spans="1:27" ht="15.75" x14ac:dyDescent="0.25">
      <c r="A13" s="2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</row>
    <row r="14" spans="1:27" ht="15.75" x14ac:dyDescent="0.25">
      <c r="A14" s="5" t="s">
        <v>28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15.75" x14ac:dyDescent="0.25">
      <c r="A15" s="2" t="s">
        <v>29</v>
      </c>
      <c r="B15" s="25">
        <v>225425.7</v>
      </c>
      <c r="C15" s="25">
        <v>236113.39</v>
      </c>
      <c r="D15" s="25">
        <v>205981.18</v>
      </c>
      <c r="E15" s="25">
        <v>202888.78</v>
      </c>
      <c r="F15" s="25">
        <v>275086.49</v>
      </c>
      <c r="G15" s="25">
        <v>186032.87</v>
      </c>
      <c r="H15" s="25">
        <v>198763.21</v>
      </c>
      <c r="I15" s="25">
        <v>252576.36</v>
      </c>
      <c r="J15" s="25">
        <v>233126.05</v>
      </c>
      <c r="K15" s="25">
        <v>217651.28</v>
      </c>
      <c r="L15" s="25">
        <v>193977.04</v>
      </c>
      <c r="M15" s="25">
        <v>157939.42000000001</v>
      </c>
      <c r="N15" s="25">
        <v>240530.77</v>
      </c>
      <c r="O15" s="25">
        <v>279081.39</v>
      </c>
      <c r="P15" s="25">
        <v>211919.2</v>
      </c>
      <c r="Q15" s="25">
        <v>111612.4</v>
      </c>
      <c r="R15" s="25">
        <v>201972.1</v>
      </c>
      <c r="S15" s="25">
        <v>247800.71</v>
      </c>
      <c r="T15" s="25">
        <v>177233.51</v>
      </c>
      <c r="U15" s="25">
        <v>127388.63</v>
      </c>
      <c r="V15" s="25">
        <v>76499.929999999993</v>
      </c>
      <c r="W15" s="25">
        <v>102643.42</v>
      </c>
      <c r="X15" s="25">
        <v>109722.51</v>
      </c>
      <c r="Y15" s="25">
        <v>99734.37</v>
      </c>
      <c r="Z15" s="25"/>
      <c r="AA15" s="24">
        <f t="shared" ref="AA15:AA20" si="4">ROUND(SUM(B15:Z15),0)</f>
        <v>4571701</v>
      </c>
    </row>
    <row r="16" spans="1:27" ht="15.75" x14ac:dyDescent="0.25">
      <c r="A16" s="2" t="s">
        <v>30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25">
        <v>2350.77</v>
      </c>
      <c r="I16" s="25">
        <v>0</v>
      </c>
      <c r="J16" s="25">
        <v>5393.17</v>
      </c>
      <c r="K16" s="25">
        <v>5734.14</v>
      </c>
      <c r="L16" s="25">
        <v>4794.6400000000003</v>
      </c>
      <c r="M16" s="25">
        <v>5484.17</v>
      </c>
      <c r="N16" s="25">
        <v>5185.3900000000003</v>
      </c>
      <c r="O16" s="25">
        <v>2262.3200000000002</v>
      </c>
      <c r="P16" s="25">
        <v>5484.17</v>
      </c>
      <c r="Q16" s="25">
        <v>69635.149999999994</v>
      </c>
      <c r="R16" s="25">
        <v>0</v>
      </c>
      <c r="S16" s="25">
        <v>0</v>
      </c>
      <c r="T16" s="25">
        <v>5393.17</v>
      </c>
      <c r="U16" s="25">
        <v>47553.01</v>
      </c>
      <c r="V16" s="25">
        <v>133231.57999999999</v>
      </c>
      <c r="W16" s="25">
        <v>0</v>
      </c>
      <c r="X16" s="25">
        <v>29777.43</v>
      </c>
      <c r="Y16" s="25">
        <v>590.17999999999995</v>
      </c>
      <c r="Z16" s="25"/>
      <c r="AA16" s="24">
        <f t="shared" si="4"/>
        <v>322869</v>
      </c>
    </row>
    <row r="17" spans="1:27" ht="15.75" x14ac:dyDescent="0.25">
      <c r="A17" s="2" t="s">
        <v>31</v>
      </c>
      <c r="B17" s="26">
        <v>38012.75</v>
      </c>
      <c r="C17" s="26">
        <v>29879.74</v>
      </c>
      <c r="D17" s="26">
        <v>34894.839999999997</v>
      </c>
      <c r="E17" s="26">
        <v>38504.269999999997</v>
      </c>
      <c r="F17" s="26">
        <v>30343.45</v>
      </c>
      <c r="G17" s="26">
        <v>39110.559999999998</v>
      </c>
      <c r="H17" s="26">
        <v>19569.310000000001</v>
      </c>
      <c r="I17" s="26">
        <v>46230.93</v>
      </c>
      <c r="J17" s="26">
        <v>45381.17</v>
      </c>
      <c r="K17" s="26">
        <v>45828.46</v>
      </c>
      <c r="L17" s="26">
        <v>8493.52</v>
      </c>
      <c r="M17" s="26">
        <v>9851.08</v>
      </c>
      <c r="N17" s="26">
        <v>33581.5</v>
      </c>
      <c r="O17" s="26">
        <v>50287.21</v>
      </c>
      <c r="P17" s="26">
        <v>25070.13</v>
      </c>
      <c r="Q17" s="26">
        <v>5448.82</v>
      </c>
      <c r="R17" s="26">
        <v>41681.440000000002</v>
      </c>
      <c r="S17" s="26">
        <v>49208.02</v>
      </c>
      <c r="T17" s="26">
        <v>18554.830000000002</v>
      </c>
      <c r="U17" s="26">
        <v>17060.63</v>
      </c>
      <c r="V17" s="26">
        <v>1966.81</v>
      </c>
      <c r="W17" s="26">
        <v>434.42</v>
      </c>
      <c r="X17" s="26">
        <v>320.94</v>
      </c>
      <c r="Y17" s="26">
        <v>2360.37</v>
      </c>
      <c r="Z17" s="26"/>
      <c r="AA17" s="24">
        <f t="shared" si="4"/>
        <v>632075</v>
      </c>
    </row>
    <row r="18" spans="1:27" ht="15.75" x14ac:dyDescent="0.25">
      <c r="A18" s="2" t="s">
        <v>32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4">
        <f t="shared" si="4"/>
        <v>0</v>
      </c>
    </row>
    <row r="19" spans="1:27" ht="15.75" x14ac:dyDescent="0.25">
      <c r="A19" s="2" t="s">
        <v>33</v>
      </c>
      <c r="B19" s="26">
        <v>1302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250</v>
      </c>
      <c r="J19" s="26">
        <v>0</v>
      </c>
      <c r="K19" s="26">
        <v>271</v>
      </c>
      <c r="L19" s="26">
        <v>0</v>
      </c>
      <c r="M19" s="26">
        <v>0</v>
      </c>
      <c r="N19" s="26">
        <v>0</v>
      </c>
      <c r="O19" s="26">
        <v>0</v>
      </c>
      <c r="P19" s="26">
        <v>0</v>
      </c>
      <c r="Q19" s="26">
        <v>0</v>
      </c>
      <c r="R19" s="26">
        <v>0</v>
      </c>
      <c r="S19" s="26">
        <v>0</v>
      </c>
      <c r="T19" s="26">
        <v>0</v>
      </c>
      <c r="U19" s="26">
        <v>0</v>
      </c>
      <c r="V19" s="26">
        <v>0</v>
      </c>
      <c r="W19" s="26">
        <v>0</v>
      </c>
      <c r="X19" s="26">
        <v>230</v>
      </c>
      <c r="Y19" s="26">
        <v>0</v>
      </c>
      <c r="Z19" s="26"/>
      <c r="AA19" s="24">
        <f t="shared" si="4"/>
        <v>2053</v>
      </c>
    </row>
    <row r="20" spans="1:27" ht="16.5" thickBot="1" x14ac:dyDescent="0.3">
      <c r="A20" s="2" t="s">
        <v>34</v>
      </c>
      <c r="B20" s="26">
        <v>360</v>
      </c>
      <c r="C20" s="26">
        <v>360</v>
      </c>
      <c r="D20" s="26">
        <v>360</v>
      </c>
      <c r="E20" s="26">
        <v>360</v>
      </c>
      <c r="F20" s="26">
        <v>360</v>
      </c>
      <c r="G20" s="26">
        <v>360</v>
      </c>
      <c r="H20" s="26">
        <v>360</v>
      </c>
      <c r="I20" s="26">
        <v>360</v>
      </c>
      <c r="J20" s="26">
        <v>360</v>
      </c>
      <c r="K20" s="26">
        <v>360</v>
      </c>
      <c r="L20" s="26">
        <v>360</v>
      </c>
      <c r="M20" s="26">
        <v>360</v>
      </c>
      <c r="N20" s="26">
        <v>360</v>
      </c>
      <c r="O20" s="26">
        <v>360</v>
      </c>
      <c r="P20" s="26">
        <v>360</v>
      </c>
      <c r="Q20" s="26">
        <v>360</v>
      </c>
      <c r="R20" s="26">
        <v>360</v>
      </c>
      <c r="S20" s="26">
        <v>360</v>
      </c>
      <c r="T20" s="26">
        <v>360</v>
      </c>
      <c r="U20" s="26">
        <v>360</v>
      </c>
      <c r="V20" s="26">
        <v>560</v>
      </c>
      <c r="W20" s="26">
        <v>360</v>
      </c>
      <c r="X20" s="26">
        <v>360</v>
      </c>
      <c r="Y20" s="26">
        <v>360</v>
      </c>
      <c r="Z20" s="26"/>
      <c r="AA20" s="24">
        <f t="shared" si="4"/>
        <v>8840</v>
      </c>
    </row>
    <row r="21" spans="1:27" ht="16.5" thickBot="1" x14ac:dyDescent="0.3">
      <c r="A21" s="2" t="s">
        <v>35</v>
      </c>
      <c r="B21" s="17">
        <f t="shared" ref="B21:D21" si="5">B15+B16+B17+B18+B19+B20</f>
        <v>265100.45</v>
      </c>
      <c r="C21" s="17">
        <f t="shared" si="5"/>
        <v>266353.13</v>
      </c>
      <c r="D21" s="17">
        <f t="shared" si="5"/>
        <v>241236.02</v>
      </c>
      <c r="E21" s="17">
        <f>E15+E16+E17+E18+E19+E20</f>
        <v>241753.05</v>
      </c>
      <c r="F21" s="17">
        <f t="shared" ref="F21:AA21" si="6">F15+F16+F17+F18+F19+F20</f>
        <v>305789.94</v>
      </c>
      <c r="G21" s="17">
        <f t="shared" si="6"/>
        <v>225503.43</v>
      </c>
      <c r="H21" s="17">
        <f t="shared" si="6"/>
        <v>221043.28999999998</v>
      </c>
      <c r="I21" s="17">
        <f t="shared" si="6"/>
        <v>299417.28999999998</v>
      </c>
      <c r="J21" s="17">
        <f t="shared" si="6"/>
        <v>284260.39</v>
      </c>
      <c r="K21" s="17">
        <f t="shared" si="6"/>
        <v>269844.88</v>
      </c>
      <c r="L21" s="17">
        <f t="shared" si="6"/>
        <v>207625.2</v>
      </c>
      <c r="M21" s="17">
        <f t="shared" si="6"/>
        <v>173634.67</v>
      </c>
      <c r="N21" s="17">
        <f t="shared" si="6"/>
        <v>279657.66000000003</v>
      </c>
      <c r="O21" s="17">
        <f t="shared" si="6"/>
        <v>331990.92000000004</v>
      </c>
      <c r="P21" s="17">
        <f t="shared" si="6"/>
        <v>242833.50000000003</v>
      </c>
      <c r="Q21" s="17">
        <f t="shared" si="6"/>
        <v>187056.37</v>
      </c>
      <c r="R21" s="17">
        <f t="shared" si="6"/>
        <v>244013.54</v>
      </c>
      <c r="S21" s="17">
        <f t="shared" si="6"/>
        <v>297368.73</v>
      </c>
      <c r="T21" s="17">
        <f t="shared" si="6"/>
        <v>201541.51</v>
      </c>
      <c r="U21" s="17">
        <f t="shared" si="6"/>
        <v>192362.27000000002</v>
      </c>
      <c r="V21" s="17">
        <f t="shared" si="6"/>
        <v>212258.31999999998</v>
      </c>
      <c r="W21" s="17">
        <f t="shared" si="6"/>
        <v>103437.84</v>
      </c>
      <c r="X21" s="17">
        <f t="shared" si="6"/>
        <v>140410.88</v>
      </c>
      <c r="Y21" s="17">
        <f t="shared" si="6"/>
        <v>103044.91999999998</v>
      </c>
      <c r="Z21" s="17">
        <f t="shared" si="6"/>
        <v>0</v>
      </c>
      <c r="AA21" s="17">
        <f t="shared" si="6"/>
        <v>5537538</v>
      </c>
    </row>
    <row r="22" spans="1:27" ht="15.75" x14ac:dyDescent="0.25">
      <c r="A22" s="2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</row>
    <row r="23" spans="1:27" ht="16.5" thickBot="1" x14ac:dyDescent="0.3">
      <c r="A23" s="2" t="s">
        <v>36</v>
      </c>
      <c r="B23" s="27">
        <v>21199.72</v>
      </c>
      <c r="C23" s="27">
        <v>21402.32</v>
      </c>
      <c r="D23" s="27">
        <v>19493.650000000001</v>
      </c>
      <c r="E23" s="27">
        <v>19504.23</v>
      </c>
      <c r="F23" s="27">
        <v>25078.05</v>
      </c>
      <c r="G23" s="27">
        <v>18175.900000000001</v>
      </c>
      <c r="H23" s="27">
        <v>17938.88</v>
      </c>
      <c r="I23" s="27">
        <v>24015.64</v>
      </c>
      <c r="J23" s="27">
        <v>25631.32</v>
      </c>
      <c r="K23" s="27">
        <v>21720.65</v>
      </c>
      <c r="L23" s="27">
        <v>20806.64</v>
      </c>
      <c r="M23" s="27">
        <v>15001.09</v>
      </c>
      <c r="N23" s="27">
        <v>22584.77</v>
      </c>
      <c r="O23" s="27">
        <v>27679.75</v>
      </c>
      <c r="P23" s="27">
        <v>19541.310000000001</v>
      </c>
      <c r="Q23" s="27">
        <v>16899</v>
      </c>
      <c r="R23" s="27">
        <v>20281.09</v>
      </c>
      <c r="S23" s="27">
        <v>23971.07</v>
      </c>
      <c r="T23" s="27">
        <v>16661.09</v>
      </c>
      <c r="U23" s="27">
        <v>15823.58</v>
      </c>
      <c r="V23" s="27">
        <v>16448.57</v>
      </c>
      <c r="W23" s="27">
        <v>9410.73</v>
      </c>
      <c r="X23" s="27">
        <v>15615.12</v>
      </c>
      <c r="Y23" s="27">
        <v>9358.86</v>
      </c>
      <c r="Z23" s="27"/>
      <c r="AA23" s="24">
        <f t="shared" ref="AA23" si="7">ROUND(SUM(B23:Z23),0)</f>
        <v>464243</v>
      </c>
    </row>
    <row r="24" spans="1:27" ht="15.75" x14ac:dyDescent="0.25">
      <c r="A24" s="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</row>
    <row r="25" spans="1:27" ht="15.75" x14ac:dyDescent="0.25">
      <c r="A25" s="18" t="s">
        <v>37</v>
      </c>
      <c r="B25" s="26">
        <v>11575</v>
      </c>
      <c r="C25" s="26">
        <v>11575</v>
      </c>
      <c r="D25" s="26">
        <v>11575</v>
      </c>
      <c r="E25" s="26">
        <v>11575</v>
      </c>
      <c r="F25" s="26">
        <v>11575</v>
      </c>
      <c r="G25" s="26">
        <v>11575</v>
      </c>
      <c r="H25" s="26">
        <v>11575</v>
      </c>
      <c r="I25" s="26">
        <v>11575</v>
      </c>
      <c r="J25" s="26">
        <v>11575</v>
      </c>
      <c r="K25" s="26">
        <v>11575</v>
      </c>
      <c r="L25" s="26">
        <v>11575</v>
      </c>
      <c r="M25" s="26">
        <v>11575</v>
      </c>
      <c r="N25" s="26">
        <v>11575</v>
      </c>
      <c r="O25" s="26">
        <v>11575</v>
      </c>
      <c r="P25" s="26">
        <v>0</v>
      </c>
      <c r="Q25" s="26">
        <v>11575</v>
      </c>
      <c r="R25" s="26">
        <v>11575</v>
      </c>
      <c r="S25" s="26">
        <v>11575</v>
      </c>
      <c r="T25" s="26">
        <v>11575</v>
      </c>
      <c r="U25" s="26">
        <v>11575</v>
      </c>
      <c r="V25" s="26">
        <v>11575</v>
      </c>
      <c r="W25" s="26">
        <v>11575</v>
      </c>
      <c r="X25" s="26">
        <v>11575</v>
      </c>
      <c r="Y25" s="26">
        <v>11575</v>
      </c>
      <c r="Z25" s="26"/>
      <c r="AA25" s="24">
        <f t="shared" ref="AA25:AA27" si="8">ROUND(SUM(B25:Z25),0)</f>
        <v>266225</v>
      </c>
    </row>
    <row r="26" spans="1:27" ht="15.75" x14ac:dyDescent="0.25">
      <c r="A26" s="5" t="s">
        <v>38</v>
      </c>
      <c r="B26" s="26">
        <v>429106.73</v>
      </c>
      <c r="C26" s="26">
        <v>412076.55</v>
      </c>
      <c r="D26" s="26">
        <v>363779.59</v>
      </c>
      <c r="E26" s="26">
        <v>380910.69</v>
      </c>
      <c r="F26" s="26">
        <v>456790</v>
      </c>
      <c r="G26" s="26">
        <v>368249.71</v>
      </c>
      <c r="H26" s="26">
        <v>356804.19</v>
      </c>
      <c r="I26" s="26">
        <v>448801.49</v>
      </c>
      <c r="J26" s="26">
        <v>439977.47</v>
      </c>
      <c r="K26" s="26">
        <v>401449.5</v>
      </c>
      <c r="L26" s="26">
        <v>305571.28999999998</v>
      </c>
      <c r="M26" s="26">
        <v>261904.77000000002</v>
      </c>
      <c r="N26" s="26">
        <v>397267.55</v>
      </c>
      <c r="O26" s="26">
        <v>539274.93000000005</v>
      </c>
      <c r="P26" s="26">
        <v>383012.51</v>
      </c>
      <c r="Q26" s="26">
        <v>211153.48</v>
      </c>
      <c r="R26" s="26">
        <v>354188.93</v>
      </c>
      <c r="S26" s="26">
        <v>466641.72</v>
      </c>
      <c r="T26" s="26">
        <v>321836.75</v>
      </c>
      <c r="U26" s="26">
        <v>252662.62</v>
      </c>
      <c r="V26" s="26">
        <v>224841</v>
      </c>
      <c r="W26" s="26">
        <v>141127.01</v>
      </c>
      <c r="X26" s="26">
        <v>142785.4</v>
      </c>
      <c r="Y26" s="26">
        <v>144538.42000000001</v>
      </c>
      <c r="Z26" s="26"/>
      <c r="AA26" s="24">
        <f t="shared" si="8"/>
        <v>8204752</v>
      </c>
    </row>
    <row r="27" spans="1:27" ht="16.5" thickBot="1" x14ac:dyDescent="0.3">
      <c r="A27" s="5" t="s">
        <v>39</v>
      </c>
      <c r="B27" s="27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v>11575</v>
      </c>
      <c r="Q27" s="27">
        <v>0</v>
      </c>
      <c r="R27" s="27">
        <v>0</v>
      </c>
      <c r="S27" s="27">
        <v>0</v>
      </c>
      <c r="T27" s="27">
        <v>0</v>
      </c>
      <c r="U27" s="27">
        <v>0</v>
      </c>
      <c r="V27" s="27">
        <v>0</v>
      </c>
      <c r="W27" s="27">
        <v>0</v>
      </c>
      <c r="X27" s="27">
        <v>0</v>
      </c>
      <c r="Y27" s="27">
        <v>0</v>
      </c>
      <c r="Z27" s="27"/>
      <c r="AA27" s="24">
        <f t="shared" si="8"/>
        <v>11575</v>
      </c>
    </row>
    <row r="28" spans="1:27" ht="16.5" thickBot="1" x14ac:dyDescent="0.3">
      <c r="A28" s="2"/>
      <c r="B28" s="17">
        <f t="shared" ref="B28:D28" si="9">B26+B25+B27</f>
        <v>440681.73</v>
      </c>
      <c r="C28" s="17">
        <f t="shared" si="9"/>
        <v>423651.55</v>
      </c>
      <c r="D28" s="17">
        <f t="shared" si="9"/>
        <v>375354.59</v>
      </c>
      <c r="E28" s="17">
        <f>E26+E25+E27</f>
        <v>392485.69</v>
      </c>
      <c r="F28" s="17">
        <f t="shared" ref="F28:AA28" si="10">F26+F25+F27</f>
        <v>468365</v>
      </c>
      <c r="G28" s="17">
        <f t="shared" si="10"/>
        <v>379824.71</v>
      </c>
      <c r="H28" s="17">
        <f t="shared" si="10"/>
        <v>368379.19</v>
      </c>
      <c r="I28" s="17">
        <f t="shared" si="10"/>
        <v>460376.49</v>
      </c>
      <c r="J28" s="17">
        <f t="shared" si="10"/>
        <v>451552.47</v>
      </c>
      <c r="K28" s="17">
        <f t="shared" si="10"/>
        <v>413024.5</v>
      </c>
      <c r="L28" s="17">
        <f t="shared" si="10"/>
        <v>317146.28999999998</v>
      </c>
      <c r="M28" s="17">
        <f t="shared" si="10"/>
        <v>273479.77</v>
      </c>
      <c r="N28" s="17">
        <f t="shared" si="10"/>
        <v>408842.55</v>
      </c>
      <c r="O28" s="17">
        <f t="shared" si="10"/>
        <v>550849.93000000005</v>
      </c>
      <c r="P28" s="17">
        <f t="shared" si="10"/>
        <v>394587.51</v>
      </c>
      <c r="Q28" s="17">
        <f t="shared" si="10"/>
        <v>222728.48</v>
      </c>
      <c r="R28" s="17">
        <f t="shared" si="10"/>
        <v>365763.93</v>
      </c>
      <c r="S28" s="17">
        <f t="shared" si="10"/>
        <v>478216.72</v>
      </c>
      <c r="T28" s="17">
        <f t="shared" si="10"/>
        <v>333411.75</v>
      </c>
      <c r="U28" s="17">
        <f t="shared" si="10"/>
        <v>264237.62</v>
      </c>
      <c r="V28" s="17">
        <f t="shared" si="10"/>
        <v>236416</v>
      </c>
      <c r="W28" s="17">
        <f t="shared" si="10"/>
        <v>152702.01</v>
      </c>
      <c r="X28" s="17">
        <f t="shared" si="10"/>
        <v>154360.4</v>
      </c>
      <c r="Y28" s="17">
        <f t="shared" si="10"/>
        <v>156113.42000000001</v>
      </c>
      <c r="Z28" s="17">
        <f t="shared" si="10"/>
        <v>0</v>
      </c>
      <c r="AA28" s="17">
        <f t="shared" si="10"/>
        <v>8482552</v>
      </c>
    </row>
    <row r="29" spans="1:27" ht="15.75" x14ac:dyDescent="0.25">
      <c r="A29" s="5" t="s">
        <v>40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</row>
    <row r="30" spans="1:27" ht="16.5" thickBot="1" x14ac:dyDescent="0.3">
      <c r="A30" s="2" t="s">
        <v>41</v>
      </c>
      <c r="B30" s="26">
        <v>2050</v>
      </c>
      <c r="C30" s="26">
        <v>900</v>
      </c>
      <c r="D30" s="26">
        <v>1300</v>
      </c>
      <c r="E30" s="26">
        <v>3050</v>
      </c>
      <c r="F30" s="26">
        <v>2350</v>
      </c>
      <c r="G30" s="26">
        <v>2624</v>
      </c>
      <c r="H30" s="26">
        <v>6019.59</v>
      </c>
      <c r="I30" s="26">
        <v>1700</v>
      </c>
      <c r="J30" s="26">
        <v>5350</v>
      </c>
      <c r="K30" s="26">
        <v>2100</v>
      </c>
      <c r="L30" s="26">
        <v>900</v>
      </c>
      <c r="M30" s="26">
        <v>1000</v>
      </c>
      <c r="N30" s="26">
        <v>2000</v>
      </c>
      <c r="O30" s="26">
        <v>4300</v>
      </c>
      <c r="P30" s="26">
        <v>250</v>
      </c>
      <c r="Q30" s="26">
        <v>2799</v>
      </c>
      <c r="R30" s="26">
        <v>2912</v>
      </c>
      <c r="S30" s="26">
        <v>4198</v>
      </c>
      <c r="T30" s="26">
        <v>1870</v>
      </c>
      <c r="U30" s="26">
        <v>44362.84</v>
      </c>
      <c r="V30" s="26">
        <v>2773.07</v>
      </c>
      <c r="W30" s="26">
        <v>0</v>
      </c>
      <c r="X30" s="26">
        <v>4240.53</v>
      </c>
      <c r="Y30" s="26">
        <v>0</v>
      </c>
      <c r="Z30" s="26"/>
      <c r="AA30" s="24">
        <f t="shared" ref="AA30" si="11">ROUND(SUM(B30:Z30),0)</f>
        <v>99049</v>
      </c>
    </row>
    <row r="31" spans="1:27" ht="16.5" thickBot="1" x14ac:dyDescent="0.3">
      <c r="A31" s="2"/>
      <c r="B31" s="17">
        <f t="shared" ref="B31:D31" si="12">SUM(B30:B30)</f>
        <v>2050</v>
      </c>
      <c r="C31" s="17">
        <f t="shared" si="12"/>
        <v>900</v>
      </c>
      <c r="D31" s="17">
        <f t="shared" si="12"/>
        <v>1300</v>
      </c>
      <c r="E31" s="17">
        <f>SUM(E30:E30)</f>
        <v>3050</v>
      </c>
      <c r="F31" s="17">
        <f t="shared" ref="F31:AA31" si="13">SUM(F30:F30)</f>
        <v>2350</v>
      </c>
      <c r="G31" s="17">
        <f t="shared" si="13"/>
        <v>2624</v>
      </c>
      <c r="H31" s="17">
        <f t="shared" si="13"/>
        <v>6019.59</v>
      </c>
      <c r="I31" s="17">
        <f t="shared" si="13"/>
        <v>1700</v>
      </c>
      <c r="J31" s="17">
        <f t="shared" si="13"/>
        <v>5350</v>
      </c>
      <c r="K31" s="17">
        <f t="shared" si="13"/>
        <v>2100</v>
      </c>
      <c r="L31" s="17">
        <f t="shared" si="13"/>
        <v>900</v>
      </c>
      <c r="M31" s="17">
        <f t="shared" si="13"/>
        <v>1000</v>
      </c>
      <c r="N31" s="17">
        <f t="shared" si="13"/>
        <v>2000</v>
      </c>
      <c r="O31" s="17">
        <f t="shared" si="13"/>
        <v>4300</v>
      </c>
      <c r="P31" s="17">
        <f t="shared" si="13"/>
        <v>250</v>
      </c>
      <c r="Q31" s="17">
        <f t="shared" si="13"/>
        <v>2799</v>
      </c>
      <c r="R31" s="17">
        <f t="shared" si="13"/>
        <v>2912</v>
      </c>
      <c r="S31" s="17">
        <f t="shared" si="13"/>
        <v>4198</v>
      </c>
      <c r="T31" s="17">
        <f t="shared" si="13"/>
        <v>1870</v>
      </c>
      <c r="U31" s="17">
        <f t="shared" si="13"/>
        <v>44362.84</v>
      </c>
      <c r="V31" s="17">
        <f t="shared" si="13"/>
        <v>2773.07</v>
      </c>
      <c r="W31" s="17">
        <f t="shared" si="13"/>
        <v>0</v>
      </c>
      <c r="X31" s="17">
        <f t="shared" si="13"/>
        <v>4240.53</v>
      </c>
      <c r="Y31" s="17">
        <f t="shared" si="13"/>
        <v>0</v>
      </c>
      <c r="Z31" s="17"/>
      <c r="AA31" s="17">
        <f t="shared" si="13"/>
        <v>99049</v>
      </c>
    </row>
    <row r="32" spans="1:27" ht="15.75" x14ac:dyDescent="0.25">
      <c r="A32" s="2" t="s">
        <v>42</v>
      </c>
      <c r="B32" s="25">
        <v>0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685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0</v>
      </c>
      <c r="T32" s="25">
        <v>0</v>
      </c>
      <c r="U32" s="25">
        <v>0</v>
      </c>
      <c r="V32" s="25">
        <v>791.5</v>
      </c>
      <c r="W32" s="25">
        <v>880.04</v>
      </c>
      <c r="X32" s="25">
        <v>0</v>
      </c>
      <c r="Y32" s="25">
        <v>71.67</v>
      </c>
      <c r="Z32" s="25"/>
      <c r="AA32" s="24">
        <f t="shared" ref="AA32:AA35" si="14">ROUND(SUM(B32:Z32),0)</f>
        <v>2428</v>
      </c>
    </row>
    <row r="33" spans="1:27" ht="15.75" x14ac:dyDescent="0.25">
      <c r="A33" s="2" t="s">
        <v>43</v>
      </c>
      <c r="B33" s="26">
        <v>339.38</v>
      </c>
      <c r="C33" s="26">
        <v>432.39</v>
      </c>
      <c r="D33" s="26">
        <v>452.92</v>
      </c>
      <c r="E33" s="26">
        <v>1107.7</v>
      </c>
      <c r="F33" s="26">
        <v>271.04000000000002</v>
      </c>
      <c r="G33" s="26">
        <v>300.23</v>
      </c>
      <c r="H33" s="26">
        <v>206.36</v>
      </c>
      <c r="I33" s="26">
        <v>413.61</v>
      </c>
      <c r="J33" s="26">
        <v>2705.45</v>
      </c>
      <c r="K33" s="26">
        <v>217</v>
      </c>
      <c r="L33" s="26">
        <v>3189.9</v>
      </c>
      <c r="M33" s="26">
        <v>3109</v>
      </c>
      <c r="N33" s="26">
        <v>0</v>
      </c>
      <c r="O33" s="26">
        <v>144.80000000000001</v>
      </c>
      <c r="P33" s="26">
        <v>801.35</v>
      </c>
      <c r="Q33" s="26">
        <v>77.31</v>
      </c>
      <c r="R33" s="26">
        <v>625.36</v>
      </c>
      <c r="S33" s="26">
        <v>857</v>
      </c>
      <c r="T33" s="26">
        <v>52.86</v>
      </c>
      <c r="U33" s="26">
        <v>692.67</v>
      </c>
      <c r="V33" s="26">
        <v>2766.0699999999997</v>
      </c>
      <c r="W33" s="26">
        <v>2610.09</v>
      </c>
      <c r="X33" s="26">
        <v>0</v>
      </c>
      <c r="Y33" s="26">
        <v>2370.9499999999998</v>
      </c>
      <c r="Z33" s="26"/>
      <c r="AA33" s="24">
        <f t="shared" si="14"/>
        <v>23743</v>
      </c>
    </row>
    <row r="34" spans="1:27" ht="15.75" x14ac:dyDescent="0.25">
      <c r="A34" s="2" t="s">
        <v>44</v>
      </c>
      <c r="B34" s="26">
        <v>17012.87</v>
      </c>
      <c r="C34" s="26">
        <v>4697.7299999999996</v>
      </c>
      <c r="D34" s="26">
        <v>10354.34</v>
      </c>
      <c r="E34" s="26">
        <v>-17490.07</v>
      </c>
      <c r="F34" s="26">
        <v>8470.77</v>
      </c>
      <c r="G34" s="26">
        <v>1112.1400000000001</v>
      </c>
      <c r="H34" s="26">
        <v>19861.060000000001</v>
      </c>
      <c r="I34" s="26">
        <v>-3212.82</v>
      </c>
      <c r="J34" s="26">
        <v>14140.46</v>
      </c>
      <c r="K34" s="26">
        <v>42010.47</v>
      </c>
      <c r="L34" s="26">
        <v>5775.66</v>
      </c>
      <c r="M34" s="26">
        <v>2398.21</v>
      </c>
      <c r="N34" s="26">
        <v>11629.75</v>
      </c>
      <c r="O34" s="26">
        <v>18029.27</v>
      </c>
      <c r="P34" s="26">
        <v>10848.55</v>
      </c>
      <c r="Q34" s="26">
        <v>8864.93</v>
      </c>
      <c r="R34" s="26">
        <v>7719.61</v>
      </c>
      <c r="S34" s="26">
        <v>35120.879999999997</v>
      </c>
      <c r="T34" s="26">
        <v>9642.14</v>
      </c>
      <c r="U34" s="26">
        <v>9966.56</v>
      </c>
      <c r="V34" s="26">
        <v>3921.11</v>
      </c>
      <c r="W34" s="26">
        <v>7985.45</v>
      </c>
      <c r="X34" s="26">
        <v>191.08</v>
      </c>
      <c r="Y34" s="26">
        <v>-178.38</v>
      </c>
      <c r="Z34" s="26"/>
      <c r="AA34" s="24">
        <f t="shared" si="14"/>
        <v>228872</v>
      </c>
    </row>
    <row r="35" spans="1:27" ht="16.5" thickBot="1" x14ac:dyDescent="0.3">
      <c r="A35" s="6" t="s">
        <v>45</v>
      </c>
      <c r="B35" s="19">
        <f t="shared" ref="B35:D35" si="15">ROUND(B12+B21+B23+B28+B31+B32+B33+B34,0)</f>
        <v>879566</v>
      </c>
      <c r="C35" s="19">
        <f t="shared" si="15"/>
        <v>848386</v>
      </c>
      <c r="D35" s="19">
        <f t="shared" si="15"/>
        <v>760390</v>
      </c>
      <c r="E35" s="19">
        <f>ROUND(E12+E21+E23+E28+E31+E32+E33+E34,0)</f>
        <v>759122</v>
      </c>
      <c r="F35" s="19">
        <f t="shared" ref="F35:Z35" si="16">ROUND(F12+F21+F23+F28+F31+F32+F33+F34,0)</f>
        <v>954286</v>
      </c>
      <c r="G35" s="19">
        <f t="shared" si="16"/>
        <v>741476</v>
      </c>
      <c r="H35" s="19">
        <f t="shared" si="16"/>
        <v>746660</v>
      </c>
      <c r="I35" s="19">
        <f t="shared" si="16"/>
        <v>924055</v>
      </c>
      <c r="J35" s="19">
        <f t="shared" si="16"/>
        <v>920328</v>
      </c>
      <c r="K35" s="19">
        <f t="shared" si="16"/>
        <v>877281</v>
      </c>
      <c r="L35" s="19">
        <f t="shared" si="16"/>
        <v>653065</v>
      </c>
      <c r="M35" s="19">
        <f t="shared" si="16"/>
        <v>551253</v>
      </c>
      <c r="N35" s="19">
        <f t="shared" si="16"/>
        <v>853309</v>
      </c>
      <c r="O35" s="19">
        <f t="shared" si="16"/>
        <v>1097246</v>
      </c>
      <c r="P35" s="19">
        <f t="shared" si="16"/>
        <v>790722</v>
      </c>
      <c r="Q35" s="19">
        <f t="shared" si="16"/>
        <v>507007</v>
      </c>
      <c r="R35" s="19">
        <f t="shared" si="16"/>
        <v>746640</v>
      </c>
      <c r="S35" s="19">
        <f t="shared" si="16"/>
        <v>986585</v>
      </c>
      <c r="T35" s="19">
        <f t="shared" si="16"/>
        <v>664769</v>
      </c>
      <c r="U35" s="19">
        <f t="shared" si="16"/>
        <v>614548</v>
      </c>
      <c r="V35" s="19">
        <f t="shared" si="16"/>
        <v>552267</v>
      </c>
      <c r="W35" s="19">
        <f t="shared" si="16"/>
        <v>323434</v>
      </c>
      <c r="X35" s="19">
        <f t="shared" si="16"/>
        <v>360984</v>
      </c>
      <c r="Y35" s="19">
        <f t="shared" si="16"/>
        <v>316899</v>
      </c>
      <c r="Z35" s="19">
        <f t="shared" si="16"/>
        <v>0</v>
      </c>
      <c r="AA35" s="24">
        <f t="shared" si="14"/>
        <v>17430278</v>
      </c>
    </row>
    <row r="36" spans="1:27" ht="15.75" x14ac:dyDescent="0.25">
      <c r="A36" s="6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</row>
    <row r="37" spans="1:27" ht="15.75" x14ac:dyDescent="0.25">
      <c r="A37" s="2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</row>
    <row r="38" spans="1:27" ht="16.5" thickBot="1" x14ac:dyDescent="0.3">
      <c r="A38" s="7" t="s">
        <v>46</v>
      </c>
      <c r="B38" s="21">
        <f t="shared" ref="B38:AA38" si="17">B10-B35</f>
        <v>503832</v>
      </c>
      <c r="C38" s="21">
        <f t="shared" si="17"/>
        <v>494127</v>
      </c>
      <c r="D38" s="21">
        <f t="shared" si="17"/>
        <v>397556</v>
      </c>
      <c r="E38" s="21">
        <f t="shared" si="17"/>
        <v>470534</v>
      </c>
      <c r="F38" s="21">
        <f t="shared" si="17"/>
        <v>534096</v>
      </c>
      <c r="G38" s="21">
        <f t="shared" si="17"/>
        <v>433174</v>
      </c>
      <c r="H38" s="21">
        <f t="shared" si="17"/>
        <v>426325</v>
      </c>
      <c r="I38" s="21">
        <f t="shared" si="17"/>
        <v>544697</v>
      </c>
      <c r="J38" s="21">
        <f t="shared" si="17"/>
        <v>488803</v>
      </c>
      <c r="K38" s="21">
        <f t="shared" si="17"/>
        <v>424392</v>
      </c>
      <c r="L38" s="21">
        <f t="shared" si="17"/>
        <v>348543</v>
      </c>
      <c r="M38" s="21">
        <f t="shared" si="17"/>
        <v>296959</v>
      </c>
      <c r="N38" s="21">
        <f t="shared" si="17"/>
        <v>473431</v>
      </c>
      <c r="O38" s="21">
        <f t="shared" si="17"/>
        <v>593325</v>
      </c>
      <c r="P38" s="21">
        <f t="shared" si="17"/>
        <v>464028</v>
      </c>
      <c r="Q38" s="21">
        <f t="shared" si="17"/>
        <v>203962</v>
      </c>
      <c r="R38" s="21">
        <f t="shared" si="17"/>
        <v>343001</v>
      </c>
      <c r="S38" s="21">
        <f t="shared" si="17"/>
        <v>543580</v>
      </c>
      <c r="T38" s="21">
        <f t="shared" si="17"/>
        <v>386303</v>
      </c>
      <c r="U38" s="21">
        <f t="shared" si="17"/>
        <v>286829</v>
      </c>
      <c r="V38" s="21">
        <f t="shared" si="17"/>
        <v>241465</v>
      </c>
      <c r="W38" s="21">
        <f t="shared" si="17"/>
        <v>160732</v>
      </c>
      <c r="X38" s="21">
        <f t="shared" si="17"/>
        <v>120002</v>
      </c>
      <c r="Y38" s="21">
        <f t="shared" si="17"/>
        <v>163296</v>
      </c>
      <c r="Z38" s="21">
        <f t="shared" si="17"/>
        <v>0</v>
      </c>
      <c r="AA38" s="21">
        <f t="shared" si="17"/>
        <v>9342994</v>
      </c>
    </row>
    <row r="39" spans="1:27" ht="15.75" x14ac:dyDescent="0.25">
      <c r="A39" s="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</row>
    <row r="40" spans="1:27" ht="15.75" x14ac:dyDescent="0.25">
      <c r="A40" s="12" t="s">
        <v>47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</row>
    <row r="41" spans="1:27" ht="15.75" x14ac:dyDescent="0.25">
      <c r="A41" s="2" t="s">
        <v>48</v>
      </c>
      <c r="B41" s="26">
        <v>9345.2199999999993</v>
      </c>
      <c r="C41" s="26">
        <v>9721.2199999999993</v>
      </c>
      <c r="D41" s="26">
        <v>9639.2199999999993</v>
      </c>
      <c r="E41" s="26">
        <v>3181.22</v>
      </c>
      <c r="F41" s="26">
        <v>12318.22</v>
      </c>
      <c r="G41" s="26">
        <v>11085.65</v>
      </c>
      <c r="H41" s="26">
        <v>10656.22</v>
      </c>
      <c r="I41" s="26">
        <v>17904.22</v>
      </c>
      <c r="J41" s="26">
        <v>10473.219999999999</v>
      </c>
      <c r="K41" s="26">
        <v>10483.219999999999</v>
      </c>
      <c r="L41" s="26">
        <v>10488.22</v>
      </c>
      <c r="M41" s="26">
        <v>9385.14</v>
      </c>
      <c r="N41" s="26">
        <v>9682.2199999999993</v>
      </c>
      <c r="O41" s="26">
        <v>13581.22</v>
      </c>
      <c r="P41" s="26">
        <v>17248.53</v>
      </c>
      <c r="Q41" s="26">
        <v>14474.57</v>
      </c>
      <c r="R41" s="26">
        <v>12012.22</v>
      </c>
      <c r="S41" s="26">
        <v>10236.49</v>
      </c>
      <c r="T41" s="26">
        <v>9723.2199999999993</v>
      </c>
      <c r="U41" s="26">
        <v>14474.57</v>
      </c>
      <c r="V41" s="26">
        <v>20872.75</v>
      </c>
      <c r="W41" s="26">
        <v>2685.52</v>
      </c>
      <c r="X41" s="26">
        <v>7800</v>
      </c>
      <c r="Y41" s="26">
        <v>349.68</v>
      </c>
      <c r="Z41" s="26"/>
      <c r="AA41" s="24">
        <f t="shared" ref="AA41:AA47" si="18">ROUND(SUM(B41:Z41),0)</f>
        <v>257822</v>
      </c>
    </row>
    <row r="42" spans="1:27" ht="15.75" x14ac:dyDescent="0.25">
      <c r="A42" s="2" t="s">
        <v>49</v>
      </c>
      <c r="B42" s="26">
        <v>11495.82</v>
      </c>
      <c r="C42" s="26">
        <v>8844.08</v>
      </c>
      <c r="D42" s="26">
        <v>8690.15</v>
      </c>
      <c r="E42" s="26">
        <v>10148.57</v>
      </c>
      <c r="F42" s="26">
        <v>9977.5300000000007</v>
      </c>
      <c r="G42" s="26">
        <v>8053.88</v>
      </c>
      <c r="H42" s="26">
        <v>4535.29</v>
      </c>
      <c r="I42" s="26">
        <v>17223.77</v>
      </c>
      <c r="J42" s="26">
        <v>11656.09</v>
      </c>
      <c r="K42" s="26">
        <v>9484.77</v>
      </c>
      <c r="L42" s="26">
        <v>8112.2</v>
      </c>
      <c r="M42" s="26">
        <v>9762.27</v>
      </c>
      <c r="N42" s="26">
        <v>10912.92</v>
      </c>
      <c r="O42" s="26">
        <v>11846.04</v>
      </c>
      <c r="P42" s="26">
        <v>9989.6299999999992</v>
      </c>
      <c r="Q42" s="26">
        <v>8501.7199999999993</v>
      </c>
      <c r="R42" s="26">
        <v>9004.3700000000008</v>
      </c>
      <c r="S42" s="26">
        <v>11142.23</v>
      </c>
      <c r="T42" s="26">
        <v>10836.97</v>
      </c>
      <c r="U42" s="26">
        <v>12315.28</v>
      </c>
      <c r="V42" s="26">
        <v>16095.19</v>
      </c>
      <c r="W42" s="26">
        <v>10873.07</v>
      </c>
      <c r="X42" s="26">
        <v>3883.49</v>
      </c>
      <c r="Y42" s="26">
        <v>9094.76</v>
      </c>
      <c r="Z42" s="26"/>
      <c r="AA42" s="24">
        <f t="shared" si="18"/>
        <v>242480</v>
      </c>
    </row>
    <row r="43" spans="1:27" ht="15.75" x14ac:dyDescent="0.25">
      <c r="A43" s="2" t="s">
        <v>50</v>
      </c>
      <c r="B43" s="26">
        <v>11935.52</v>
      </c>
      <c r="C43" s="26">
        <v>10924.54</v>
      </c>
      <c r="D43" s="26">
        <v>13366.14</v>
      </c>
      <c r="E43" s="26">
        <v>24617.5</v>
      </c>
      <c r="F43" s="26">
        <v>10753.83</v>
      </c>
      <c r="G43" s="26">
        <v>32442.57</v>
      </c>
      <c r="H43" s="26">
        <v>12549.51</v>
      </c>
      <c r="I43" s="26">
        <v>7566.93</v>
      </c>
      <c r="J43" s="26">
        <v>13612.849999999999</v>
      </c>
      <c r="K43" s="26">
        <v>10207.51</v>
      </c>
      <c r="L43" s="26">
        <v>10907.32</v>
      </c>
      <c r="M43" s="26">
        <v>9914.56</v>
      </c>
      <c r="N43" s="26">
        <v>12726.96</v>
      </c>
      <c r="O43" s="26">
        <v>18652.760000000002</v>
      </c>
      <c r="P43" s="26">
        <v>14937.52</v>
      </c>
      <c r="Q43" s="26">
        <v>8612.7199999999993</v>
      </c>
      <c r="R43" s="26">
        <v>9335.4700000000012</v>
      </c>
      <c r="S43" s="26">
        <v>10787.73</v>
      </c>
      <c r="T43" s="26">
        <v>13439.82</v>
      </c>
      <c r="U43" s="26">
        <v>12805.68</v>
      </c>
      <c r="V43" s="26">
        <v>21360.23</v>
      </c>
      <c r="W43" s="26">
        <v>9671.42</v>
      </c>
      <c r="X43" s="26">
        <v>11347.23</v>
      </c>
      <c r="Y43" s="26">
        <v>12171.77</v>
      </c>
      <c r="Z43" s="26"/>
      <c r="AA43" s="24">
        <f t="shared" si="18"/>
        <v>324648</v>
      </c>
    </row>
    <row r="44" spans="1:27" ht="15.75" x14ac:dyDescent="0.25">
      <c r="A44" s="2" t="s">
        <v>51</v>
      </c>
      <c r="B44" s="26">
        <v>60000</v>
      </c>
      <c r="C44" s="26">
        <v>42325.98</v>
      </c>
      <c r="D44" s="26">
        <v>131250</v>
      </c>
      <c r="E44" s="26">
        <v>54453.77</v>
      </c>
      <c r="F44" s="26">
        <v>82500</v>
      </c>
      <c r="G44" s="26">
        <v>81321.75</v>
      </c>
      <c r="H44" s="26">
        <v>102689.62</v>
      </c>
      <c r="I44" s="26">
        <v>82845.009999999995</v>
      </c>
      <c r="J44" s="26">
        <v>47958</v>
      </c>
      <c r="K44" s="26">
        <v>81000</v>
      </c>
      <c r="L44" s="26">
        <v>91998.42</v>
      </c>
      <c r="M44" s="26">
        <v>59168.89</v>
      </c>
      <c r="N44" s="26">
        <v>53004.9</v>
      </c>
      <c r="O44" s="26">
        <v>79860</v>
      </c>
      <c r="P44" s="26">
        <v>101819.58</v>
      </c>
      <c r="Q44" s="26">
        <v>78581.94</v>
      </c>
      <c r="R44" s="26">
        <v>60000</v>
      </c>
      <c r="S44" s="26">
        <v>60000</v>
      </c>
      <c r="T44" s="26">
        <v>45375</v>
      </c>
      <c r="U44" s="26">
        <v>56252.46</v>
      </c>
      <c r="V44" s="26">
        <v>90202.99</v>
      </c>
      <c r="W44" s="26">
        <v>60000</v>
      </c>
      <c r="X44" s="26">
        <v>60000</v>
      </c>
      <c r="Y44" s="26">
        <v>60000</v>
      </c>
      <c r="Z44" s="26"/>
      <c r="AA44" s="24">
        <f t="shared" si="18"/>
        <v>1722608</v>
      </c>
    </row>
    <row r="45" spans="1:27" ht="15.75" x14ac:dyDescent="0.25">
      <c r="A45" s="2" t="s">
        <v>52</v>
      </c>
      <c r="B45" s="26">
        <v>36635.449999999997</v>
      </c>
      <c r="C45" s="26">
        <v>22082.35</v>
      </c>
      <c r="D45" s="26">
        <v>36529.879999999997</v>
      </c>
      <c r="E45" s="26">
        <v>15046.48</v>
      </c>
      <c r="F45" s="26">
        <v>41066.949999999997</v>
      </c>
      <c r="G45" s="26">
        <v>21127.11</v>
      </c>
      <c r="H45" s="26">
        <v>22571.200000000001</v>
      </c>
      <c r="I45" s="26">
        <v>43681.51</v>
      </c>
      <c r="J45" s="26">
        <v>46649.36</v>
      </c>
      <c r="K45" s="26">
        <v>30090.63</v>
      </c>
      <c r="L45" s="26">
        <v>20860.59</v>
      </c>
      <c r="M45" s="26">
        <v>35942.54</v>
      </c>
      <c r="N45" s="26">
        <v>20113.05</v>
      </c>
      <c r="O45" s="26">
        <v>23468.66</v>
      </c>
      <c r="P45" s="26">
        <v>12853.34</v>
      </c>
      <c r="Q45" s="26">
        <v>43546.559999999998</v>
      </c>
      <c r="R45" s="26">
        <v>25303.42</v>
      </c>
      <c r="S45" s="26">
        <v>17752.47</v>
      </c>
      <c r="T45" s="26">
        <v>18635.580000000002</v>
      </c>
      <c r="U45" s="26">
        <v>24090.42</v>
      </c>
      <c r="V45" s="26">
        <v>44932.79</v>
      </c>
      <c r="W45" s="26">
        <v>19765.38</v>
      </c>
      <c r="X45" s="26">
        <v>21784.81</v>
      </c>
      <c r="Y45" s="26">
        <v>15760.23</v>
      </c>
      <c r="Z45" s="26"/>
      <c r="AA45" s="24">
        <f t="shared" si="18"/>
        <v>660291</v>
      </c>
    </row>
    <row r="46" spans="1:27" ht="15.75" x14ac:dyDescent="0.25">
      <c r="A46" s="2" t="s">
        <v>53</v>
      </c>
      <c r="B46" s="26">
        <v>26745.919999999998</v>
      </c>
      <c r="C46" s="26">
        <v>31428.18</v>
      </c>
      <c r="D46" s="26">
        <v>37406.47</v>
      </c>
      <c r="E46" s="26">
        <v>32476.5</v>
      </c>
      <c r="F46" s="26">
        <v>43415.97</v>
      </c>
      <c r="G46" s="26">
        <v>33411.71</v>
      </c>
      <c r="H46" s="26">
        <v>38720.76</v>
      </c>
      <c r="I46" s="26">
        <v>31710.81</v>
      </c>
      <c r="J46" s="26">
        <v>38145.49</v>
      </c>
      <c r="K46" s="26">
        <v>52558.12</v>
      </c>
      <c r="L46" s="26">
        <v>27224.3</v>
      </c>
      <c r="M46" s="26">
        <v>33458.370000000003</v>
      </c>
      <c r="N46" s="26">
        <v>31806.7</v>
      </c>
      <c r="O46" s="26">
        <v>40815.03</v>
      </c>
      <c r="P46" s="26">
        <v>39353.72</v>
      </c>
      <c r="Q46" s="26">
        <v>35878.17</v>
      </c>
      <c r="R46" s="26">
        <v>46560.91</v>
      </c>
      <c r="S46" s="26">
        <v>43936.63</v>
      </c>
      <c r="T46" s="26">
        <v>12513.61</v>
      </c>
      <c r="U46" s="26">
        <v>22548.42</v>
      </c>
      <c r="V46" s="26">
        <v>36255.07</v>
      </c>
      <c r="W46" s="26">
        <v>34064.26</v>
      </c>
      <c r="X46" s="26">
        <v>22028.22</v>
      </c>
      <c r="Y46" s="26">
        <v>36543.99</v>
      </c>
      <c r="Z46" s="26"/>
      <c r="AA46" s="24">
        <f t="shared" si="18"/>
        <v>829007</v>
      </c>
    </row>
    <row r="47" spans="1:27" ht="15.75" x14ac:dyDescent="0.25">
      <c r="A47" s="2" t="s">
        <v>54</v>
      </c>
      <c r="B47" s="26">
        <v>9600</v>
      </c>
      <c r="C47" s="26">
        <v>9600</v>
      </c>
      <c r="D47" s="26">
        <v>9600</v>
      </c>
      <c r="E47" s="26">
        <v>9600</v>
      </c>
      <c r="F47" s="26">
        <v>8400</v>
      </c>
      <c r="G47" s="26">
        <v>9600</v>
      </c>
      <c r="H47" s="26">
        <v>9600</v>
      </c>
      <c r="I47" s="26">
        <v>9600</v>
      </c>
      <c r="J47" s="26">
        <v>8400</v>
      </c>
      <c r="K47" s="26">
        <v>9600</v>
      </c>
      <c r="L47" s="26">
        <v>9600</v>
      </c>
      <c r="M47" s="26">
        <v>9600</v>
      </c>
      <c r="N47" s="26">
        <v>9600</v>
      </c>
      <c r="O47" s="26">
        <v>9600</v>
      </c>
      <c r="P47" s="26">
        <v>8400</v>
      </c>
      <c r="Q47" s="26">
        <v>9600</v>
      </c>
      <c r="R47" s="26">
        <v>8400</v>
      </c>
      <c r="S47" s="26">
        <v>9600</v>
      </c>
      <c r="T47" s="26">
        <v>9600</v>
      </c>
      <c r="U47" s="26">
        <v>8400</v>
      </c>
      <c r="V47" s="26">
        <v>9600</v>
      </c>
      <c r="W47" s="26">
        <v>9600</v>
      </c>
      <c r="X47" s="26">
        <v>9600</v>
      </c>
      <c r="Y47" s="26">
        <v>9600</v>
      </c>
      <c r="Z47" s="26"/>
      <c r="AA47" s="24">
        <f t="shared" si="18"/>
        <v>224400</v>
      </c>
    </row>
    <row r="48" spans="1:27" ht="15.75" x14ac:dyDescent="0.25">
      <c r="A48" s="2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</row>
    <row r="49" spans="1:27" ht="15.75" x14ac:dyDescent="0.25">
      <c r="A49" s="12" t="s">
        <v>55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</row>
    <row r="50" spans="1:27" ht="15.75" x14ac:dyDescent="0.25">
      <c r="A50" s="2" t="s">
        <v>56</v>
      </c>
      <c r="B50" s="26">
        <v>16130.970000000001</v>
      </c>
      <c r="C50" s="26">
        <v>18181.53</v>
      </c>
      <c r="D50" s="26">
        <v>17832.570000000003</v>
      </c>
      <c r="E50" s="26">
        <v>31600.3</v>
      </c>
      <c r="F50" s="26">
        <v>58237.37</v>
      </c>
      <c r="G50" s="26">
        <v>20838.100000000002</v>
      </c>
      <c r="H50" s="26">
        <v>18074.939999999999</v>
      </c>
      <c r="I50" s="26">
        <v>27514.11</v>
      </c>
      <c r="J50" s="26">
        <v>15410.68</v>
      </c>
      <c r="K50" s="26">
        <v>3461.8800000000006</v>
      </c>
      <c r="L50" s="26">
        <v>12562.63</v>
      </c>
      <c r="M50" s="26">
        <v>10643.93</v>
      </c>
      <c r="N50" s="26">
        <v>18512.390000000003</v>
      </c>
      <c r="O50" s="26">
        <v>22626.2</v>
      </c>
      <c r="P50" s="26">
        <v>17980.63</v>
      </c>
      <c r="Q50" s="26">
        <v>15942.67</v>
      </c>
      <c r="R50" s="26">
        <v>16384.96</v>
      </c>
      <c r="S50" s="26">
        <v>28133.45</v>
      </c>
      <c r="T50" s="26">
        <v>13534.48</v>
      </c>
      <c r="U50" s="26">
        <v>8655.0999999999985</v>
      </c>
      <c r="V50" s="26">
        <v>8887.4699999999993</v>
      </c>
      <c r="W50" s="26">
        <v>7449.58</v>
      </c>
      <c r="X50" s="26">
        <v>6880.67</v>
      </c>
      <c r="Y50" s="26">
        <v>5914.29</v>
      </c>
      <c r="Z50" s="26"/>
      <c r="AA50" s="24">
        <f t="shared" ref="AA50:AA67" si="19">ROUND(SUM(B50:Z50),0)</f>
        <v>421391</v>
      </c>
    </row>
    <row r="51" spans="1:27" ht="15.75" x14ac:dyDescent="0.25">
      <c r="A51" s="2" t="s">
        <v>57</v>
      </c>
      <c r="B51" s="26">
        <v>0</v>
      </c>
      <c r="C51" s="26">
        <v>0</v>
      </c>
      <c r="D51" s="26">
        <v>121.96</v>
      </c>
      <c r="E51" s="26">
        <v>0</v>
      </c>
      <c r="F51" s="26">
        <v>195.96</v>
      </c>
      <c r="G51" s="26">
        <v>410.34</v>
      </c>
      <c r="H51" s="26">
        <v>0</v>
      </c>
      <c r="I51" s="26">
        <v>1603.78</v>
      </c>
      <c r="J51" s="26">
        <v>0</v>
      </c>
      <c r="K51" s="26">
        <v>53.34</v>
      </c>
      <c r="L51" s="26">
        <v>162.91999999999999</v>
      </c>
      <c r="M51" s="26">
        <v>935.5</v>
      </c>
      <c r="N51" s="26">
        <v>172</v>
      </c>
      <c r="O51" s="26">
        <v>0</v>
      </c>
      <c r="P51" s="26">
        <v>52</v>
      </c>
      <c r="Q51" s="26">
        <v>3113</v>
      </c>
      <c r="R51" s="26">
        <v>258.27</v>
      </c>
      <c r="S51" s="26">
        <v>150</v>
      </c>
      <c r="T51" s="26">
        <v>0</v>
      </c>
      <c r="U51" s="26">
        <v>920</v>
      </c>
      <c r="V51" s="26">
        <v>250.19</v>
      </c>
      <c r="W51" s="26">
        <v>210</v>
      </c>
      <c r="X51" s="26">
        <v>135</v>
      </c>
      <c r="Y51" s="26">
        <v>0</v>
      </c>
      <c r="Z51" s="26"/>
      <c r="AA51" s="24">
        <f t="shared" si="19"/>
        <v>8744</v>
      </c>
    </row>
    <row r="52" spans="1:27" ht="15.75" x14ac:dyDescent="0.25">
      <c r="A52" s="2" t="s">
        <v>58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4">
        <f t="shared" si="19"/>
        <v>0</v>
      </c>
    </row>
    <row r="53" spans="1:27" ht="15.75" x14ac:dyDescent="0.25">
      <c r="A53" s="2" t="s">
        <v>59</v>
      </c>
      <c r="B53" s="26">
        <v>2743.29</v>
      </c>
      <c r="C53" s="26">
        <v>2420.21</v>
      </c>
      <c r="D53" s="26">
        <v>2332.2399999999998</v>
      </c>
      <c r="E53" s="26">
        <v>2510.64</v>
      </c>
      <c r="F53" s="26">
        <v>2616.69</v>
      </c>
      <c r="G53" s="26">
        <v>2598.29</v>
      </c>
      <c r="H53" s="26">
        <v>1470.77</v>
      </c>
      <c r="I53" s="26">
        <v>2456.5700000000002</v>
      </c>
      <c r="J53" s="26">
        <v>2634.44</v>
      </c>
      <c r="K53" s="26">
        <v>2756.71</v>
      </c>
      <c r="L53" s="26">
        <v>2502.4899999999998</v>
      </c>
      <c r="M53" s="26">
        <v>2117.4299999999998</v>
      </c>
      <c r="N53" s="26">
        <v>2601.0700000000002</v>
      </c>
      <c r="O53" s="26">
        <v>2722.15</v>
      </c>
      <c r="P53" s="26">
        <v>2598.17</v>
      </c>
      <c r="Q53" s="26">
        <v>3969.4</v>
      </c>
      <c r="R53" s="26">
        <v>2336.5500000000002</v>
      </c>
      <c r="S53" s="26">
        <v>2673.71</v>
      </c>
      <c r="T53" s="26">
        <v>2284.41</v>
      </c>
      <c r="U53" s="26">
        <v>2396.04</v>
      </c>
      <c r="V53" s="26">
        <v>2506.69</v>
      </c>
      <c r="W53" s="26">
        <v>2151.79</v>
      </c>
      <c r="X53" s="26">
        <v>1158.3</v>
      </c>
      <c r="Y53" s="26">
        <v>1836.99</v>
      </c>
      <c r="Z53" s="26"/>
      <c r="AA53" s="24">
        <f t="shared" si="19"/>
        <v>58395</v>
      </c>
    </row>
    <row r="54" spans="1:27" ht="15.75" x14ac:dyDescent="0.25">
      <c r="A54" s="2" t="s">
        <v>60</v>
      </c>
      <c r="B54" s="26">
        <v>709.09</v>
      </c>
      <c r="C54" s="26">
        <v>857.82</v>
      </c>
      <c r="D54" s="26">
        <v>798.29</v>
      </c>
      <c r="E54" s="26">
        <v>843.86</v>
      </c>
      <c r="F54" s="26">
        <v>1243.25</v>
      </c>
      <c r="G54" s="26">
        <v>660.8</v>
      </c>
      <c r="H54" s="26">
        <v>1000.23</v>
      </c>
      <c r="I54" s="26">
        <v>787.9</v>
      </c>
      <c r="J54" s="26">
        <v>828.59</v>
      </c>
      <c r="K54" s="26">
        <v>1394.4</v>
      </c>
      <c r="L54" s="26">
        <v>891.56</v>
      </c>
      <c r="M54" s="26">
        <v>631.65</v>
      </c>
      <c r="N54" s="26">
        <v>839.41</v>
      </c>
      <c r="O54" s="26">
        <v>1093.01</v>
      </c>
      <c r="P54" s="26">
        <v>1098.03</v>
      </c>
      <c r="Q54" s="26">
        <v>1021.1</v>
      </c>
      <c r="R54" s="26">
        <v>866.58</v>
      </c>
      <c r="S54" s="26">
        <v>831.97</v>
      </c>
      <c r="T54" s="26">
        <v>861.73</v>
      </c>
      <c r="U54" s="26">
        <v>939.09</v>
      </c>
      <c r="V54" s="26">
        <v>1015.49</v>
      </c>
      <c r="W54" s="26">
        <v>2488.36</v>
      </c>
      <c r="X54" s="26">
        <v>1953.3600000000001</v>
      </c>
      <c r="Y54" s="26">
        <v>3044.3</v>
      </c>
      <c r="Z54" s="26"/>
      <c r="AA54" s="24">
        <f t="shared" si="19"/>
        <v>26700</v>
      </c>
    </row>
    <row r="55" spans="1:27" ht="15.75" x14ac:dyDescent="0.25">
      <c r="A55" s="2" t="s">
        <v>61</v>
      </c>
      <c r="B55" s="26">
        <v>633.65</v>
      </c>
      <c r="C55" s="26">
        <v>5997.61</v>
      </c>
      <c r="D55" s="26">
        <v>14495.63</v>
      </c>
      <c r="E55" s="26">
        <v>4512.88</v>
      </c>
      <c r="F55" s="26">
        <v>2420.29</v>
      </c>
      <c r="G55" s="26">
        <v>990.75</v>
      </c>
      <c r="H55" s="26">
        <v>-560.54</v>
      </c>
      <c r="I55" s="26">
        <v>1338.75</v>
      </c>
      <c r="J55" s="26">
        <v>4759.7700000000004</v>
      </c>
      <c r="K55" s="26">
        <v>-872.99</v>
      </c>
      <c r="L55" s="26">
        <v>1109.55</v>
      </c>
      <c r="M55" s="26">
        <v>39935.9</v>
      </c>
      <c r="N55" s="26">
        <v>6874.56</v>
      </c>
      <c r="O55" s="26">
        <v>4889.6099999999997</v>
      </c>
      <c r="P55" s="26">
        <v>16956.099999999999</v>
      </c>
      <c r="Q55" s="26">
        <v>5994.79</v>
      </c>
      <c r="R55" s="26">
        <v>44.15</v>
      </c>
      <c r="S55" s="26">
        <v>-1322</v>
      </c>
      <c r="T55" s="26">
        <v>3588.32</v>
      </c>
      <c r="U55" s="26">
        <v>1491.23</v>
      </c>
      <c r="V55" s="26">
        <v>-1540</v>
      </c>
      <c r="W55" s="26">
        <v>366.63</v>
      </c>
      <c r="X55" s="26">
        <v>151.72</v>
      </c>
      <c r="Y55" s="26">
        <v>511.44</v>
      </c>
      <c r="Z55" s="26"/>
      <c r="AA55" s="24">
        <f t="shared" si="19"/>
        <v>112768</v>
      </c>
    </row>
    <row r="56" spans="1:27" ht="15.75" x14ac:dyDescent="0.25">
      <c r="A56" s="2" t="s">
        <v>62</v>
      </c>
      <c r="B56" s="26">
        <v>6758.93</v>
      </c>
      <c r="C56" s="26">
        <v>6743.97</v>
      </c>
      <c r="D56" s="26">
        <v>4753.8999999999996</v>
      </c>
      <c r="E56" s="26">
        <v>9977.39</v>
      </c>
      <c r="F56" s="26">
        <v>10039.719999999999</v>
      </c>
      <c r="G56" s="26">
        <v>7631.74</v>
      </c>
      <c r="H56" s="26">
        <v>7604.29</v>
      </c>
      <c r="I56" s="26">
        <v>14437.98</v>
      </c>
      <c r="J56" s="26">
        <v>5327.55</v>
      </c>
      <c r="K56" s="26">
        <v>4653.1499999999996</v>
      </c>
      <c r="L56" s="26">
        <v>2168.33</v>
      </c>
      <c r="M56" s="26">
        <v>3289.09</v>
      </c>
      <c r="N56" s="26">
        <v>3885.77</v>
      </c>
      <c r="O56" s="26">
        <v>8210.41</v>
      </c>
      <c r="P56" s="26">
        <v>4887.6099999999997</v>
      </c>
      <c r="Q56" s="26">
        <v>5338.52</v>
      </c>
      <c r="R56" s="26">
        <v>4897.54</v>
      </c>
      <c r="S56" s="26">
        <v>6780.7800000000007</v>
      </c>
      <c r="T56" s="26">
        <v>3265.45</v>
      </c>
      <c r="U56" s="26">
        <v>1732.6000000000001</v>
      </c>
      <c r="V56" s="26">
        <v>1000.1400000000001</v>
      </c>
      <c r="W56" s="26">
        <v>647.99</v>
      </c>
      <c r="X56" s="26">
        <v>644.36999999999989</v>
      </c>
      <c r="Y56" s="26">
        <v>614.08000000000004</v>
      </c>
      <c r="Z56" s="26"/>
      <c r="AA56" s="24">
        <f t="shared" si="19"/>
        <v>125291</v>
      </c>
    </row>
    <row r="57" spans="1:27" ht="15.75" x14ac:dyDescent="0.25">
      <c r="A57" s="2" t="s">
        <v>63</v>
      </c>
      <c r="B57" s="26">
        <v>218.17</v>
      </c>
      <c r="C57" s="26">
        <v>164.45</v>
      </c>
      <c r="D57" s="26">
        <v>239.1</v>
      </c>
      <c r="E57" s="26">
        <v>260.62</v>
      </c>
      <c r="F57" s="26">
        <v>1112.78</v>
      </c>
      <c r="G57" s="26">
        <v>270.02999999999997</v>
      </c>
      <c r="H57" s="26">
        <v>346.07</v>
      </c>
      <c r="I57" s="26">
        <v>4491.16</v>
      </c>
      <c r="J57" s="26">
        <v>634.74</v>
      </c>
      <c r="K57" s="26">
        <v>63.59</v>
      </c>
      <c r="L57" s="26">
        <v>524.49</v>
      </c>
      <c r="M57" s="26">
        <v>1497.17</v>
      </c>
      <c r="N57" s="26">
        <v>545.28</v>
      </c>
      <c r="O57" s="26">
        <v>399.6</v>
      </c>
      <c r="P57" s="26">
        <v>133.24</v>
      </c>
      <c r="Q57" s="26">
        <v>218.76</v>
      </c>
      <c r="R57" s="26">
        <v>231.7</v>
      </c>
      <c r="S57" s="26">
        <v>565</v>
      </c>
      <c r="T57" s="26">
        <v>437.25</v>
      </c>
      <c r="U57" s="26">
        <v>218.76</v>
      </c>
      <c r="V57" s="26">
        <v>268.07</v>
      </c>
      <c r="W57" s="26">
        <v>1423.45</v>
      </c>
      <c r="X57" s="26">
        <v>0</v>
      </c>
      <c r="Y57" s="26">
        <v>7.96</v>
      </c>
      <c r="Z57" s="26"/>
      <c r="AA57" s="24">
        <f t="shared" si="19"/>
        <v>14271</v>
      </c>
    </row>
    <row r="58" spans="1:27" ht="15.75" x14ac:dyDescent="0.25">
      <c r="A58" s="2" t="s">
        <v>64</v>
      </c>
      <c r="B58" s="26">
        <v>2724.14</v>
      </c>
      <c r="C58" s="26">
        <v>752.82</v>
      </c>
      <c r="D58" s="26">
        <v>524.14</v>
      </c>
      <c r="E58" s="26">
        <v>1159.98</v>
      </c>
      <c r="F58" s="26">
        <v>957.82</v>
      </c>
      <c r="G58" s="26">
        <v>692.82</v>
      </c>
      <c r="H58" s="26">
        <v>1382.03</v>
      </c>
      <c r="I58" s="26">
        <v>1035.6600000000001</v>
      </c>
      <c r="J58" s="26">
        <v>1766.06</v>
      </c>
      <c r="K58" s="26">
        <v>4239.74</v>
      </c>
      <c r="L58" s="26">
        <v>789.14</v>
      </c>
      <c r="M58" s="26">
        <v>1025.6099999999999</v>
      </c>
      <c r="N58" s="26">
        <v>1362.24</v>
      </c>
      <c r="O58" s="26">
        <v>2084.2399999999998</v>
      </c>
      <c r="P58" s="26">
        <v>512.20000000000005</v>
      </c>
      <c r="Q58" s="26">
        <v>1137.48</v>
      </c>
      <c r="R58" s="26">
        <v>1603.84</v>
      </c>
      <c r="S58" s="26">
        <v>1054.1400000000001</v>
      </c>
      <c r="T58" s="26">
        <v>1797.86</v>
      </c>
      <c r="U58" s="26">
        <v>506.56</v>
      </c>
      <c r="V58" s="26">
        <v>1856.62</v>
      </c>
      <c r="W58" s="26">
        <v>834.59</v>
      </c>
      <c r="X58" s="26">
        <v>149.97999999999999</v>
      </c>
      <c r="Y58" s="26">
        <v>1172.52</v>
      </c>
      <c r="Z58" s="26"/>
      <c r="AA58" s="24">
        <f t="shared" si="19"/>
        <v>31122</v>
      </c>
    </row>
    <row r="59" spans="1:27" ht="15.75" x14ac:dyDescent="0.25">
      <c r="A59" s="2" t="s">
        <v>65</v>
      </c>
      <c r="B59" s="26">
        <v>300</v>
      </c>
      <c r="C59" s="26">
        <v>100</v>
      </c>
      <c r="D59" s="26">
        <v>100</v>
      </c>
      <c r="E59" s="26">
        <v>200</v>
      </c>
      <c r="F59" s="26">
        <v>300</v>
      </c>
      <c r="G59" s="26">
        <v>300</v>
      </c>
      <c r="H59" s="26">
        <v>300</v>
      </c>
      <c r="I59" s="26">
        <v>300</v>
      </c>
      <c r="J59" s="26">
        <v>352.98</v>
      </c>
      <c r="K59" s="26">
        <v>100</v>
      </c>
      <c r="L59" s="26">
        <v>200</v>
      </c>
      <c r="M59" s="26">
        <v>300</v>
      </c>
      <c r="N59" s="26">
        <v>300</v>
      </c>
      <c r="O59" s="26">
        <v>200</v>
      </c>
      <c r="P59" s="26">
        <v>200</v>
      </c>
      <c r="Q59" s="26">
        <v>0</v>
      </c>
      <c r="R59" s="26">
        <v>300</v>
      </c>
      <c r="S59" s="26">
        <v>300</v>
      </c>
      <c r="T59" s="26">
        <v>200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/>
      <c r="AA59" s="24">
        <f t="shared" si="19"/>
        <v>4353</v>
      </c>
    </row>
    <row r="60" spans="1:27" ht="15.75" x14ac:dyDescent="0.25">
      <c r="A60" s="2" t="s">
        <v>66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4">
        <f t="shared" si="19"/>
        <v>0</v>
      </c>
    </row>
    <row r="61" spans="1:27" ht="15.75" x14ac:dyDescent="0.25">
      <c r="A61" s="2" t="s">
        <v>67</v>
      </c>
      <c r="B61" s="26">
        <v>6799.1900000000005</v>
      </c>
      <c r="C61" s="26">
        <v>5712.9400000000005</v>
      </c>
      <c r="D61" s="26">
        <v>5702.53</v>
      </c>
      <c r="E61" s="26">
        <v>6860.18</v>
      </c>
      <c r="F61" s="26">
        <v>6890.55</v>
      </c>
      <c r="G61" s="26">
        <v>5736.4699999999993</v>
      </c>
      <c r="H61" s="26">
        <v>6579.4699999999993</v>
      </c>
      <c r="I61" s="26">
        <v>5594.74</v>
      </c>
      <c r="J61" s="26">
        <v>6896.35</v>
      </c>
      <c r="K61" s="26">
        <v>6836.48</v>
      </c>
      <c r="L61" s="26">
        <v>4412.3999999999996</v>
      </c>
      <c r="M61" s="26">
        <v>5179.4799999999996</v>
      </c>
      <c r="N61" s="26">
        <v>6873.6</v>
      </c>
      <c r="O61" s="26">
        <v>6867.33</v>
      </c>
      <c r="P61" s="26">
        <v>6902.49</v>
      </c>
      <c r="Q61" s="26">
        <v>4508.5499999999993</v>
      </c>
      <c r="R61" s="26">
        <f>5456.93+1125</f>
        <v>6581.93</v>
      </c>
      <c r="S61" s="26">
        <v>6859.92</v>
      </c>
      <c r="T61" s="26">
        <v>5809.6900000000005</v>
      </c>
      <c r="U61" s="26">
        <v>5441.76</v>
      </c>
      <c r="V61" s="26">
        <v>4215.0200000000004</v>
      </c>
      <c r="W61" s="26">
        <v>3721.52</v>
      </c>
      <c r="X61" s="26">
        <v>3318.06</v>
      </c>
      <c r="Y61" s="26">
        <v>4206.12</v>
      </c>
      <c r="Z61" s="26"/>
      <c r="AA61" s="24">
        <f t="shared" si="19"/>
        <v>138507</v>
      </c>
    </row>
    <row r="62" spans="1:27" ht="15.75" x14ac:dyDescent="0.25">
      <c r="A62" s="2" t="s">
        <v>68</v>
      </c>
      <c r="B62" s="26">
        <v>19338.189999999999</v>
      </c>
      <c r="C62" s="26">
        <v>0</v>
      </c>
      <c r="D62" s="26">
        <v>-7400.08</v>
      </c>
      <c r="E62" s="26">
        <v>0</v>
      </c>
      <c r="F62" s="26">
        <v>269.31</v>
      </c>
      <c r="G62" s="26">
        <v>0</v>
      </c>
      <c r="H62" s="26">
        <v>0</v>
      </c>
      <c r="I62" s="26">
        <v>1349.13</v>
      </c>
      <c r="J62" s="26">
        <v>302.97000000000003</v>
      </c>
      <c r="K62" s="26">
        <v>7699.9</v>
      </c>
      <c r="L62" s="26">
        <v>0</v>
      </c>
      <c r="M62" s="26">
        <v>0</v>
      </c>
      <c r="N62" s="26">
        <v>1638.75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768.63</v>
      </c>
      <c r="V62" s="26">
        <v>882.35</v>
      </c>
      <c r="W62" s="26">
        <v>2877.5</v>
      </c>
      <c r="X62" s="26">
        <v>4531.1499999999996</v>
      </c>
      <c r="Y62" s="26">
        <v>310</v>
      </c>
      <c r="Z62" s="26"/>
      <c r="AA62" s="24">
        <f t="shared" si="19"/>
        <v>32568</v>
      </c>
    </row>
    <row r="63" spans="1:27" ht="15.75" x14ac:dyDescent="0.25">
      <c r="A63" s="2" t="s">
        <v>69</v>
      </c>
      <c r="B63" s="26">
        <v>256.27999999999997</v>
      </c>
      <c r="C63" s="26">
        <v>256.27999999999997</v>
      </c>
      <c r="D63" s="26">
        <v>256.27999999999997</v>
      </c>
      <c r="E63" s="26">
        <v>256.27999999999997</v>
      </c>
      <c r="F63" s="26">
        <v>256.27999999999997</v>
      </c>
      <c r="G63" s="26">
        <v>256.27999999999997</v>
      </c>
      <c r="H63" s="26">
        <v>256.27999999999997</v>
      </c>
      <c r="I63" s="26">
        <v>256.27999999999997</v>
      </c>
      <c r="J63" s="26">
        <v>256.27999999999997</v>
      </c>
      <c r="K63" s="26">
        <v>256.27999999999997</v>
      </c>
      <c r="L63" s="26">
        <v>256.27999999999997</v>
      </c>
      <c r="M63" s="26">
        <v>256.27999999999997</v>
      </c>
      <c r="N63" s="26">
        <v>256.27999999999997</v>
      </c>
      <c r="O63" s="26">
        <v>256.27999999999997</v>
      </c>
      <c r="P63" s="26">
        <v>256.27999999999997</v>
      </c>
      <c r="Q63" s="26">
        <v>256.27999999999997</v>
      </c>
      <c r="R63" s="26">
        <v>256.27999999999997</v>
      </c>
      <c r="S63" s="26">
        <v>256.27999999999997</v>
      </c>
      <c r="T63" s="26">
        <v>256.27999999999997</v>
      </c>
      <c r="U63" s="26">
        <v>256.27999999999997</v>
      </c>
      <c r="V63" s="26">
        <v>256.27999999999997</v>
      </c>
      <c r="W63" s="26">
        <v>0</v>
      </c>
      <c r="X63" s="26">
        <v>256.27999999999997</v>
      </c>
      <c r="Y63" s="26">
        <v>0</v>
      </c>
      <c r="Z63" s="26"/>
      <c r="AA63" s="24">
        <f t="shared" si="19"/>
        <v>5638</v>
      </c>
    </row>
    <row r="64" spans="1:27" ht="15.75" x14ac:dyDescent="0.25">
      <c r="A64" s="2" t="s">
        <v>70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4">
        <f t="shared" si="19"/>
        <v>0</v>
      </c>
    </row>
    <row r="65" spans="1:27" ht="15.75" x14ac:dyDescent="0.25">
      <c r="A65" s="2" t="s">
        <v>71</v>
      </c>
      <c r="B65" s="26">
        <v>39380.160000000003</v>
      </c>
      <c r="C65" s="26">
        <v>21603.17</v>
      </c>
      <c r="D65" s="26">
        <v>23663.119999999999</v>
      </c>
      <c r="E65" s="26">
        <v>81133.39</v>
      </c>
      <c r="F65" s="26">
        <v>42490.3</v>
      </c>
      <c r="G65" s="26">
        <v>41215.69</v>
      </c>
      <c r="H65" s="26">
        <v>47767.66</v>
      </c>
      <c r="I65" s="26">
        <v>22756.639999999999</v>
      </c>
      <c r="J65" s="26">
        <v>61383.32</v>
      </c>
      <c r="K65" s="26">
        <v>62422.53</v>
      </c>
      <c r="L65" s="26">
        <v>13738.13</v>
      </c>
      <c r="M65" s="26">
        <v>35535.019999999997</v>
      </c>
      <c r="N65" s="26">
        <v>49513.98</v>
      </c>
      <c r="O65" s="26">
        <v>46650.11</v>
      </c>
      <c r="P65" s="26">
        <v>44361.919999999998</v>
      </c>
      <c r="Q65" s="26">
        <v>26430.400000000001</v>
      </c>
      <c r="R65" s="26">
        <v>27952.560000000001</v>
      </c>
      <c r="S65" s="26">
        <v>69282.14</v>
      </c>
      <c r="T65" s="26">
        <v>38792.639999999999</v>
      </c>
      <c r="U65" s="26">
        <v>39153.78</v>
      </c>
      <c r="V65" s="26">
        <v>21097.05</v>
      </c>
      <c r="W65" s="26">
        <v>15828.81</v>
      </c>
      <c r="X65" s="26">
        <v>7088.06</v>
      </c>
      <c r="Y65" s="26">
        <v>36551.089999999997</v>
      </c>
      <c r="Z65" s="26"/>
      <c r="AA65" s="24">
        <f t="shared" si="19"/>
        <v>915792</v>
      </c>
    </row>
    <row r="66" spans="1:27" ht="15.75" x14ac:dyDescent="0.25">
      <c r="A66" s="2" t="s">
        <v>72</v>
      </c>
      <c r="B66" s="26">
        <v>0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/>
      <c r="AA66" s="24">
        <f t="shared" si="19"/>
        <v>0</v>
      </c>
    </row>
    <row r="67" spans="1:27" ht="15.75" x14ac:dyDescent="0.25">
      <c r="A67" s="2" t="s">
        <v>73</v>
      </c>
      <c r="B67" s="26">
        <v>0</v>
      </c>
      <c r="C67" s="26">
        <v>0</v>
      </c>
      <c r="D67" s="26">
        <v>0</v>
      </c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  <c r="N67" s="26">
        <v>0</v>
      </c>
      <c r="O67" s="26">
        <v>0</v>
      </c>
      <c r="P67" s="26">
        <v>0</v>
      </c>
      <c r="Q67" s="26">
        <v>0</v>
      </c>
      <c r="R67" s="26">
        <v>0</v>
      </c>
      <c r="S67" s="26">
        <v>0</v>
      </c>
      <c r="T67" s="26">
        <v>0</v>
      </c>
      <c r="U67" s="26">
        <v>0</v>
      </c>
      <c r="V67" s="26">
        <v>0</v>
      </c>
      <c r="W67" s="26">
        <v>0</v>
      </c>
      <c r="X67" s="26">
        <v>0</v>
      </c>
      <c r="Y67" s="26">
        <v>0</v>
      </c>
      <c r="Z67" s="26"/>
      <c r="AA67" s="24">
        <f t="shared" si="19"/>
        <v>0</v>
      </c>
    </row>
    <row r="68" spans="1:27" ht="16.5" thickBot="1" x14ac:dyDescent="0.3">
      <c r="A68" s="2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</row>
    <row r="69" spans="1:27" ht="16.5" thickBot="1" x14ac:dyDescent="0.3">
      <c r="A69" s="12" t="s">
        <v>74</v>
      </c>
      <c r="B69" s="17">
        <f t="shared" ref="B69:AA69" si="20">SUM(B41:B68)</f>
        <v>261749.99000000002</v>
      </c>
      <c r="C69" s="17">
        <f t="shared" si="20"/>
        <v>197717.15000000002</v>
      </c>
      <c r="D69" s="17">
        <f t="shared" si="20"/>
        <v>309901.54000000004</v>
      </c>
      <c r="E69" s="17">
        <f t="shared" si="20"/>
        <v>288839.56</v>
      </c>
      <c r="F69" s="17">
        <f t="shared" si="20"/>
        <v>335462.82</v>
      </c>
      <c r="G69" s="17">
        <f t="shared" si="20"/>
        <v>278643.98</v>
      </c>
      <c r="H69" s="17">
        <f t="shared" si="20"/>
        <v>285543.80000000005</v>
      </c>
      <c r="I69" s="17">
        <f t="shared" si="20"/>
        <v>294454.95</v>
      </c>
      <c r="J69" s="17">
        <f t="shared" si="20"/>
        <v>277448.74</v>
      </c>
      <c r="K69" s="17">
        <f t="shared" si="20"/>
        <v>296489.26</v>
      </c>
      <c r="L69" s="17">
        <f t="shared" si="20"/>
        <v>218508.96999999997</v>
      </c>
      <c r="M69" s="17">
        <f t="shared" si="20"/>
        <v>268578.82999999996</v>
      </c>
      <c r="N69" s="17">
        <f t="shared" si="20"/>
        <v>241222.08000000002</v>
      </c>
      <c r="O69" s="17">
        <f t="shared" si="20"/>
        <v>293822.64999999997</v>
      </c>
      <c r="P69" s="17">
        <f t="shared" si="20"/>
        <v>300540.99</v>
      </c>
      <c r="Q69" s="17">
        <f t="shared" si="20"/>
        <v>267126.63</v>
      </c>
      <c r="R69" s="17">
        <f t="shared" si="20"/>
        <v>232330.74999999997</v>
      </c>
      <c r="S69" s="17">
        <f t="shared" si="20"/>
        <v>279020.94</v>
      </c>
      <c r="T69" s="17">
        <f t="shared" si="20"/>
        <v>190952.31</v>
      </c>
      <c r="U69" s="17">
        <f t="shared" si="20"/>
        <v>213366.66000000003</v>
      </c>
      <c r="V69" s="17">
        <f t="shared" si="20"/>
        <v>280014.39</v>
      </c>
      <c r="W69" s="17">
        <f t="shared" si="20"/>
        <v>184659.87</v>
      </c>
      <c r="X69" s="17">
        <f t="shared" si="20"/>
        <v>162710.69999999998</v>
      </c>
      <c r="Y69" s="17">
        <f t="shared" si="20"/>
        <v>197689.21999999994</v>
      </c>
      <c r="Z69" s="17"/>
      <c r="AA69" s="17">
        <f t="shared" si="20"/>
        <v>6156796</v>
      </c>
    </row>
    <row r="70" spans="1:27" ht="15.75" x14ac:dyDescent="0.25">
      <c r="A70" s="2" t="s">
        <v>75</v>
      </c>
      <c r="B70" s="25">
        <v>309</v>
      </c>
      <c r="C70" s="25">
        <v>30376.75</v>
      </c>
      <c r="D70" s="25">
        <v>55430.13</v>
      </c>
      <c r="E70" s="25">
        <v>10560.72</v>
      </c>
      <c r="F70" s="25">
        <v>309</v>
      </c>
      <c r="G70" s="25">
        <v>19769.39</v>
      </c>
      <c r="H70" s="25">
        <v>53091.409999999996</v>
      </c>
      <c r="I70" s="25">
        <v>3885.59</v>
      </c>
      <c r="J70" s="25">
        <v>309</v>
      </c>
      <c r="K70" s="25">
        <v>24070.2</v>
      </c>
      <c r="L70" s="25">
        <v>2664.18</v>
      </c>
      <c r="M70" s="25">
        <v>2221.4699999999998</v>
      </c>
      <c r="N70" s="25">
        <v>2481.1999999999998</v>
      </c>
      <c r="O70" s="25">
        <v>28544.09</v>
      </c>
      <c r="P70" s="25">
        <v>309</v>
      </c>
      <c r="Q70" s="25">
        <v>4699.41</v>
      </c>
      <c r="R70" s="25">
        <v>16681.86</v>
      </c>
      <c r="S70" s="25">
        <v>309</v>
      </c>
      <c r="T70" s="25">
        <v>309</v>
      </c>
      <c r="U70" s="25">
        <v>0</v>
      </c>
      <c r="V70" s="25">
        <v>341.16</v>
      </c>
      <c r="W70" s="25">
        <v>0</v>
      </c>
      <c r="X70" s="25">
        <v>0</v>
      </c>
      <c r="Y70" s="25">
        <v>53907.89</v>
      </c>
      <c r="Z70" s="25"/>
      <c r="AA70" s="24">
        <f t="shared" ref="AA70:AA77" si="21">ROUND(SUM(B70:Z70),0)</f>
        <v>310579</v>
      </c>
    </row>
    <row r="71" spans="1:27" ht="15.75" x14ac:dyDescent="0.25">
      <c r="A71" s="2" t="s">
        <v>76</v>
      </c>
      <c r="B71" s="26">
        <v>0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/>
      <c r="AA71" s="24">
        <f t="shared" si="21"/>
        <v>0</v>
      </c>
    </row>
    <row r="72" spans="1:27" ht="15.75" x14ac:dyDescent="0.25">
      <c r="A72" s="2" t="s">
        <v>77</v>
      </c>
      <c r="B72" s="26">
        <v>0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/>
      <c r="AA72" s="24">
        <f t="shared" si="21"/>
        <v>0</v>
      </c>
    </row>
    <row r="73" spans="1:27" ht="15.75" x14ac:dyDescent="0.25">
      <c r="A73" s="2" t="s">
        <v>78</v>
      </c>
      <c r="B73" s="26">
        <v>0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/>
      <c r="AA73" s="24">
        <f t="shared" si="21"/>
        <v>0</v>
      </c>
    </row>
    <row r="74" spans="1:27" ht="15.75" x14ac:dyDescent="0.25">
      <c r="A74" s="2" t="s">
        <v>79</v>
      </c>
      <c r="B74" s="26">
        <v>0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/>
      <c r="AA74" s="24">
        <f t="shared" si="21"/>
        <v>0</v>
      </c>
    </row>
    <row r="75" spans="1:27" ht="15.75" x14ac:dyDescent="0.25">
      <c r="A75" s="2" t="s">
        <v>80</v>
      </c>
      <c r="B75" s="26">
        <v>0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/>
      <c r="AA75" s="24">
        <f t="shared" si="21"/>
        <v>0</v>
      </c>
    </row>
    <row r="76" spans="1:27" ht="15.75" x14ac:dyDescent="0.25">
      <c r="A76" s="2" t="s">
        <v>81</v>
      </c>
      <c r="B76" s="28">
        <v>0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/>
      <c r="AA76" s="24">
        <f t="shared" si="21"/>
        <v>0</v>
      </c>
    </row>
    <row r="77" spans="1:27" ht="15.75" x14ac:dyDescent="0.25">
      <c r="A77" s="2" t="s">
        <v>82</v>
      </c>
      <c r="B77" s="28">
        <v>0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</v>
      </c>
      <c r="Y77" s="28">
        <v>0</v>
      </c>
      <c r="Z77" s="28"/>
      <c r="AA77" s="24">
        <f t="shared" si="21"/>
        <v>0</v>
      </c>
    </row>
    <row r="78" spans="1:27" ht="16.5" thickBot="1" x14ac:dyDescent="0.3">
      <c r="A78" s="2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</row>
    <row r="79" spans="1:27" ht="16.5" thickBot="1" x14ac:dyDescent="0.3">
      <c r="A79" s="2"/>
      <c r="B79" s="17">
        <f t="shared" ref="B79:AA79" si="22">SUM(B70:B78)</f>
        <v>309</v>
      </c>
      <c r="C79" s="17">
        <f t="shared" si="22"/>
        <v>30376.75</v>
      </c>
      <c r="D79" s="17">
        <f t="shared" si="22"/>
        <v>55430.13</v>
      </c>
      <c r="E79" s="17">
        <f t="shared" si="22"/>
        <v>10560.72</v>
      </c>
      <c r="F79" s="17">
        <f t="shared" si="22"/>
        <v>309</v>
      </c>
      <c r="G79" s="17">
        <f t="shared" si="22"/>
        <v>19769.39</v>
      </c>
      <c r="H79" s="17">
        <f t="shared" si="22"/>
        <v>53091.409999999996</v>
      </c>
      <c r="I79" s="17">
        <f t="shared" si="22"/>
        <v>3885.59</v>
      </c>
      <c r="J79" s="17">
        <f t="shared" si="22"/>
        <v>309</v>
      </c>
      <c r="K79" s="17">
        <f t="shared" si="22"/>
        <v>24070.2</v>
      </c>
      <c r="L79" s="17">
        <f t="shared" si="22"/>
        <v>2664.18</v>
      </c>
      <c r="M79" s="17">
        <f t="shared" si="22"/>
        <v>2221.4699999999998</v>
      </c>
      <c r="N79" s="17">
        <f t="shared" si="22"/>
        <v>2481.1999999999998</v>
      </c>
      <c r="O79" s="17">
        <f t="shared" si="22"/>
        <v>28544.09</v>
      </c>
      <c r="P79" s="17">
        <f t="shared" si="22"/>
        <v>309</v>
      </c>
      <c r="Q79" s="17">
        <f t="shared" si="22"/>
        <v>4699.41</v>
      </c>
      <c r="R79" s="17">
        <f t="shared" si="22"/>
        <v>16681.86</v>
      </c>
      <c r="S79" s="17">
        <f t="shared" si="22"/>
        <v>309</v>
      </c>
      <c r="T79" s="17">
        <f t="shared" si="22"/>
        <v>309</v>
      </c>
      <c r="U79" s="17">
        <f t="shared" si="22"/>
        <v>0</v>
      </c>
      <c r="V79" s="17">
        <f t="shared" si="22"/>
        <v>341.16</v>
      </c>
      <c r="W79" s="17">
        <f t="shared" si="22"/>
        <v>0</v>
      </c>
      <c r="X79" s="17">
        <f t="shared" si="22"/>
        <v>0</v>
      </c>
      <c r="Y79" s="17">
        <f t="shared" si="22"/>
        <v>53907.89</v>
      </c>
      <c r="Z79" s="17"/>
      <c r="AA79" s="17">
        <f t="shared" si="22"/>
        <v>310579</v>
      </c>
    </row>
    <row r="80" spans="1:27" ht="15.75" x14ac:dyDescent="0.25">
      <c r="A80" s="2" t="s">
        <v>83</v>
      </c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1:27" ht="15.75" x14ac:dyDescent="0.25">
      <c r="A81" s="2" t="s">
        <v>84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21572.959999999999</v>
      </c>
      <c r="X81" s="28">
        <v>0</v>
      </c>
      <c r="Y81" s="28">
        <v>22039.95</v>
      </c>
      <c r="Z81" s="28"/>
      <c r="AA81" s="24">
        <f t="shared" ref="AA81:AA82" si="23">ROUND(SUM(B81:Z81),0)</f>
        <v>43613</v>
      </c>
    </row>
    <row r="82" spans="1:27" ht="15.75" x14ac:dyDescent="0.25">
      <c r="A82" s="2" t="s">
        <v>85</v>
      </c>
      <c r="B82" s="28">
        <v>2590.21</v>
      </c>
      <c r="C82" s="28">
        <v>0</v>
      </c>
      <c r="D82" s="28">
        <v>2605.67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2605.67</v>
      </c>
      <c r="K82" s="28">
        <v>2591</v>
      </c>
      <c r="L82" s="28">
        <v>0</v>
      </c>
      <c r="M82" s="28">
        <v>2565.4699999999998</v>
      </c>
      <c r="N82" s="28">
        <v>0</v>
      </c>
      <c r="O82" s="28">
        <v>0</v>
      </c>
      <c r="P82" s="28">
        <v>0</v>
      </c>
      <c r="Q82" s="28">
        <v>1650</v>
      </c>
      <c r="R82" s="28">
        <v>2385.36</v>
      </c>
      <c r="S82" s="28">
        <v>0</v>
      </c>
      <c r="T82" s="28">
        <v>2605.67</v>
      </c>
      <c r="U82" s="28">
        <v>4386</v>
      </c>
      <c r="V82" s="28">
        <v>0</v>
      </c>
      <c r="W82" s="28">
        <v>0</v>
      </c>
      <c r="X82" s="28">
        <v>0</v>
      </c>
      <c r="Y82" s="28">
        <v>0</v>
      </c>
      <c r="Z82" s="28"/>
      <c r="AA82" s="24">
        <f t="shared" si="23"/>
        <v>23985</v>
      </c>
    </row>
    <row r="83" spans="1:27" ht="16.5" thickBot="1" x14ac:dyDescent="0.3">
      <c r="A83" s="2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</row>
    <row r="84" spans="1:27" ht="15.75" x14ac:dyDescent="0.25">
      <c r="A84" s="7" t="s">
        <v>86</v>
      </c>
      <c r="B84" s="23">
        <f t="shared" ref="B84:D84" si="24">ROUND(B41+B42+B43+B44+B45+B46+B47+B50+B51+B52+B53+B54+B55+B56+B57+B58+B59+B60+B61+B62+B63+B64+B65+B66+B67+B70+B71+B72+B73+B74+B75+B76+B77+B81+B82,0)</f>
        <v>264649</v>
      </c>
      <c r="C84" s="23">
        <f t="shared" si="24"/>
        <v>228094</v>
      </c>
      <c r="D84" s="23">
        <f t="shared" si="24"/>
        <v>367937</v>
      </c>
      <c r="E84" s="23">
        <f>ROUND(E41+E42+E43+E44+E45+E46+E47+E50+E51+E52+E53+E54+E55+E56+E57+E58+E59+E60+E61+E62+E63+E64+E65+E66+E67+E70+E71+E72+E73+E74+E75+E76+E77+E81+E82,0)</f>
        <v>299400</v>
      </c>
      <c r="F84" s="23">
        <f t="shared" ref="F84:AA84" si="25">ROUND(F41+F42+F43+F44+F45+F46+F47+F50+F51+F52+F53+F54+F55+F56+F57+F58+F59+F60+F61+F62+F63+F64+F65+F66+F67+F70+F71+F72+F73+F74+F75+F76+F77+F81+F82,0)</f>
        <v>335772</v>
      </c>
      <c r="G84" s="23">
        <f t="shared" si="25"/>
        <v>298413</v>
      </c>
      <c r="H84" s="23">
        <f t="shared" si="25"/>
        <v>338635</v>
      </c>
      <c r="I84" s="23">
        <f t="shared" si="25"/>
        <v>298341</v>
      </c>
      <c r="J84" s="23">
        <f t="shared" si="25"/>
        <v>280363</v>
      </c>
      <c r="K84" s="23">
        <f t="shared" si="25"/>
        <v>323150</v>
      </c>
      <c r="L84" s="23">
        <f t="shared" si="25"/>
        <v>221173</v>
      </c>
      <c r="M84" s="23">
        <f t="shared" si="25"/>
        <v>273366</v>
      </c>
      <c r="N84" s="23">
        <f t="shared" si="25"/>
        <v>243703</v>
      </c>
      <c r="O84" s="23">
        <f t="shared" si="25"/>
        <v>322367</v>
      </c>
      <c r="P84" s="23">
        <f t="shared" si="25"/>
        <v>300850</v>
      </c>
      <c r="Q84" s="23">
        <f t="shared" si="25"/>
        <v>273476</v>
      </c>
      <c r="R84" s="23">
        <f t="shared" si="25"/>
        <v>251398</v>
      </c>
      <c r="S84" s="23">
        <f t="shared" si="25"/>
        <v>279330</v>
      </c>
      <c r="T84" s="23">
        <f t="shared" si="25"/>
        <v>193867</v>
      </c>
      <c r="U84" s="23">
        <f t="shared" si="25"/>
        <v>217753</v>
      </c>
      <c r="V84" s="23">
        <f t="shared" si="25"/>
        <v>280356</v>
      </c>
      <c r="W84" s="23">
        <f t="shared" si="25"/>
        <v>206233</v>
      </c>
      <c r="X84" s="23">
        <f t="shared" si="25"/>
        <v>162711</v>
      </c>
      <c r="Y84" s="23">
        <f t="shared" si="25"/>
        <v>273637</v>
      </c>
      <c r="Z84" s="23"/>
      <c r="AA84" s="23">
        <f t="shared" si="25"/>
        <v>6534973</v>
      </c>
    </row>
    <row r="85" spans="1:27" ht="15.75" x14ac:dyDescent="0.25">
      <c r="A85" s="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</row>
    <row r="86" spans="1:27" ht="15.75" x14ac:dyDescent="0.25">
      <c r="A86" s="2" t="s">
        <v>96</v>
      </c>
      <c r="B86" s="28">
        <v>0</v>
      </c>
      <c r="C86" s="28">
        <v>0</v>
      </c>
      <c r="D86" s="28">
        <v>0</v>
      </c>
      <c r="E86" s="28">
        <v>0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8">
        <v>0</v>
      </c>
      <c r="Q86" s="28">
        <v>0</v>
      </c>
      <c r="R86" s="28">
        <v>0</v>
      </c>
      <c r="S86" s="28">
        <v>0</v>
      </c>
      <c r="T86" s="28">
        <v>0</v>
      </c>
      <c r="U86" s="28">
        <v>0</v>
      </c>
      <c r="V86" s="28">
        <v>0</v>
      </c>
      <c r="W86" s="28">
        <v>0</v>
      </c>
      <c r="X86" s="28">
        <v>0</v>
      </c>
      <c r="Y86" s="28">
        <v>0</v>
      </c>
      <c r="Z86" s="28"/>
      <c r="AA86" s="24">
        <f t="shared" ref="AA86" si="26">ROUND(SUM(B86:Z86),0)</f>
        <v>0</v>
      </c>
    </row>
    <row r="87" spans="1:27" ht="15.75" x14ac:dyDescent="0.25">
      <c r="A87" s="2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</row>
    <row r="88" spans="1:27" ht="15.75" x14ac:dyDescent="0.25">
      <c r="A88" s="7" t="s">
        <v>97</v>
      </c>
      <c r="B88" s="23">
        <f t="shared" ref="B88:D88" si="27">B38-B84-B86</f>
        <v>239183</v>
      </c>
      <c r="C88" s="23">
        <f t="shared" si="27"/>
        <v>266033</v>
      </c>
      <c r="D88" s="23">
        <f t="shared" si="27"/>
        <v>29619</v>
      </c>
      <c r="E88" s="23">
        <f>E38-E84-E86</f>
        <v>171134</v>
      </c>
      <c r="F88" s="23">
        <f t="shared" ref="F88:AA88" si="28">F38-F84-F86</f>
        <v>198324</v>
      </c>
      <c r="G88" s="23">
        <f t="shared" si="28"/>
        <v>134761</v>
      </c>
      <c r="H88" s="23">
        <f t="shared" si="28"/>
        <v>87690</v>
      </c>
      <c r="I88" s="23">
        <f t="shared" si="28"/>
        <v>246356</v>
      </c>
      <c r="J88" s="23">
        <f t="shared" si="28"/>
        <v>208440</v>
      </c>
      <c r="K88" s="23">
        <f t="shared" si="28"/>
        <v>101242</v>
      </c>
      <c r="L88" s="23">
        <f t="shared" si="28"/>
        <v>127370</v>
      </c>
      <c r="M88" s="23">
        <f t="shared" si="28"/>
        <v>23593</v>
      </c>
      <c r="N88" s="23">
        <f t="shared" si="28"/>
        <v>229728</v>
      </c>
      <c r="O88" s="23">
        <f t="shared" si="28"/>
        <v>270958</v>
      </c>
      <c r="P88" s="23">
        <f t="shared" si="28"/>
        <v>163178</v>
      </c>
      <c r="Q88" s="23">
        <f t="shared" si="28"/>
        <v>-69514</v>
      </c>
      <c r="R88" s="23">
        <f t="shared" si="28"/>
        <v>91603</v>
      </c>
      <c r="S88" s="23">
        <f t="shared" si="28"/>
        <v>264250</v>
      </c>
      <c r="T88" s="23">
        <f t="shared" si="28"/>
        <v>192436</v>
      </c>
      <c r="U88" s="23">
        <f t="shared" si="28"/>
        <v>69076</v>
      </c>
      <c r="V88" s="23">
        <f t="shared" si="28"/>
        <v>-38891</v>
      </c>
      <c r="W88" s="23">
        <f t="shared" si="28"/>
        <v>-45501</v>
      </c>
      <c r="X88" s="23">
        <f t="shared" si="28"/>
        <v>-42709</v>
      </c>
      <c r="Y88" s="23">
        <f t="shared" si="28"/>
        <v>-110341</v>
      </c>
      <c r="Z88" s="23"/>
      <c r="AA88" s="23">
        <f t="shared" si="28"/>
        <v>2808021</v>
      </c>
    </row>
    <row r="90" spans="1:27" x14ac:dyDescent="0.25">
      <c r="B90" s="8">
        <v>239182.45</v>
      </c>
      <c r="C90" s="8">
        <v>266032.77</v>
      </c>
      <c r="D90" s="8">
        <v>29618.55</v>
      </c>
      <c r="E90" s="8">
        <v>171134.07999999999</v>
      </c>
      <c r="F90" s="8">
        <v>198324.06</v>
      </c>
      <c r="G90" s="8">
        <v>134760.42000000001</v>
      </c>
      <c r="H90" s="8">
        <v>87690.2</v>
      </c>
      <c r="I90" s="8">
        <v>246356.52</v>
      </c>
      <c r="J90" s="8">
        <v>208440.36</v>
      </c>
      <c r="K90" s="8">
        <v>101241.78</v>
      </c>
      <c r="L90" s="8">
        <v>127369.75</v>
      </c>
      <c r="M90" s="8">
        <v>23593.41</v>
      </c>
      <c r="N90" s="8">
        <v>229728.44</v>
      </c>
      <c r="O90" s="8">
        <v>270958.87</v>
      </c>
      <c r="P90" s="8">
        <v>163178.03</v>
      </c>
      <c r="Q90" s="8">
        <v>-69513.23</v>
      </c>
      <c r="R90" s="8">
        <v>91603</v>
      </c>
      <c r="S90" s="8">
        <v>264250.3</v>
      </c>
      <c r="T90" s="8">
        <v>192435.42</v>
      </c>
      <c r="U90" s="8">
        <v>69076.149999999994</v>
      </c>
      <c r="V90" s="8">
        <v>-38890.550000000003</v>
      </c>
      <c r="W90" s="8">
        <v>-45500.66</v>
      </c>
      <c r="X90" s="8">
        <v>-42708.34</v>
      </c>
      <c r="Y90" s="8">
        <v>-110341.15</v>
      </c>
      <c r="Z90" s="8"/>
      <c r="AA90" s="8">
        <f>SUM(B90:Y90)</f>
        <v>2808020.63</v>
      </c>
    </row>
    <row r="91" spans="1:27" x14ac:dyDescent="0.25">
      <c r="B91" s="9">
        <f t="shared" ref="B91:D91" si="29">B88-B90</f>
        <v>0.54999999998835847</v>
      </c>
      <c r="C91" s="9">
        <f t="shared" si="29"/>
        <v>0.22999999998137355</v>
      </c>
      <c r="D91" s="9">
        <f t="shared" si="29"/>
        <v>0.4500000000007276</v>
      </c>
      <c r="E91" s="9">
        <f>E88-E90</f>
        <v>-7.9999999987194315E-2</v>
      </c>
      <c r="F91" s="9">
        <f t="shared" ref="F91:AA91" si="30">F88-F90</f>
        <v>-5.9999999997671694E-2</v>
      </c>
      <c r="G91" s="9">
        <f t="shared" si="30"/>
        <v>0.57999999998719431</v>
      </c>
      <c r="H91" s="9">
        <f t="shared" si="30"/>
        <v>-0.19999999999708962</v>
      </c>
      <c r="I91" s="9">
        <f t="shared" si="30"/>
        <v>-0.51999999998952262</v>
      </c>
      <c r="J91" s="9">
        <f t="shared" si="30"/>
        <v>-0.35999999998603016</v>
      </c>
      <c r="K91" s="9">
        <f t="shared" si="30"/>
        <v>0.22000000000116415</v>
      </c>
      <c r="L91" s="9">
        <f t="shared" si="30"/>
        <v>0.25</v>
      </c>
      <c r="M91" s="9">
        <f t="shared" si="30"/>
        <v>-0.40999999999985448</v>
      </c>
      <c r="N91" s="9">
        <f t="shared" si="30"/>
        <v>-0.44000000000232831</v>
      </c>
      <c r="O91" s="9">
        <f t="shared" si="30"/>
        <v>-0.86999999999534339</v>
      </c>
      <c r="P91" s="9">
        <f t="shared" si="30"/>
        <v>-2.9999999998835847E-2</v>
      </c>
      <c r="Q91" s="9">
        <f t="shared" si="30"/>
        <v>-0.77000000000407454</v>
      </c>
      <c r="R91" s="9">
        <f t="shared" si="30"/>
        <v>0</v>
      </c>
      <c r="S91" s="9">
        <f t="shared" si="30"/>
        <v>-0.29999999998835847</v>
      </c>
      <c r="T91" s="9">
        <f t="shared" si="30"/>
        <v>0.57999999998719431</v>
      </c>
      <c r="U91" s="9">
        <f t="shared" si="30"/>
        <v>-0.14999999999417923</v>
      </c>
      <c r="V91" s="9">
        <f t="shared" si="30"/>
        <v>-0.44999999999708962</v>
      </c>
      <c r="W91" s="9">
        <f t="shared" si="30"/>
        <v>-0.33999999999650754</v>
      </c>
      <c r="X91" s="9">
        <f t="shared" si="30"/>
        <v>-0.66000000000349246</v>
      </c>
      <c r="Y91" s="9">
        <f t="shared" si="30"/>
        <v>0.14999999999417923</v>
      </c>
      <c r="Z91" s="9"/>
      <c r="AA91" s="9">
        <f t="shared" si="30"/>
        <v>0.37000000011175871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APNE Q2-2026 P&amp;L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Aruna Parikh</dc:creator>
  <cp:lastModifiedBy>Jigar Shah</cp:lastModifiedBy>
  <cp:lastPrinted>2026-09-30T15:42:01Z</cp:lastPrinted>
  <dcterms:created xsi:type="dcterms:W3CDTF">2021-05-06T18:57:30Z</dcterms:created>
  <dcterms:modified xsi:type="dcterms:W3CDTF">2026-09-30T15:55:04Z</dcterms:modified>
</cp:coreProperties>
</file>